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3\Desktop\Western Governors University\Intro to Spreadsheets\"/>
    </mc:Choice>
  </mc:AlternateContent>
  <xr:revisionPtr revIDLastSave="0" documentId="8_{32D7014C-21E4-434E-AE33-0BE106CC29C2}" xr6:coauthVersionLast="47" xr6:coauthVersionMax="47" xr10:uidLastSave="{00000000-0000-0000-0000-000000000000}"/>
  <bookViews>
    <workbookView xWindow="57480" yWindow="3255" windowWidth="29040" windowHeight="15840" firstSheet="5" activeTab="10" xr2:uid="{19C0221D-B7CD-4ABC-BD6C-16B1D69609C0}"/>
  </bookViews>
  <sheets>
    <sheet name="Sort and Filter" sheetId="2" r:id="rId1"/>
    <sheet name="Functions" sheetId="3" r:id="rId2"/>
    <sheet name="Tables" sheetId="4" r:id="rId3"/>
    <sheet name="PivotData" sheetId="5" r:id="rId4"/>
    <sheet name="PivotTable1" sheetId="6" r:id="rId5"/>
    <sheet name="PivotTable2" sheetId="7" r:id="rId6"/>
    <sheet name="PivotTable3" sheetId="8" r:id="rId7"/>
    <sheet name="PivotTable4" sheetId="9" r:id="rId8"/>
    <sheet name="Column Charts" sheetId="10" r:id="rId9"/>
    <sheet name="Pie Chart" sheetId="11" r:id="rId10"/>
    <sheet name="Line Charts" sheetId="12" r:id="rId11"/>
    <sheet name="Formats" sheetId="13" r:id="rId12"/>
  </sheets>
  <definedNames>
    <definedName name="_xlnm._FilterDatabase" localSheetId="0" hidden="1">'Sort and Filter'!$B$2:$G$41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4" l="1"/>
  <c r="E42" i="4"/>
  <c r="F42" i="4"/>
  <c r="G11" i="4"/>
  <c r="G14" i="4"/>
  <c r="G32" i="4"/>
  <c r="G25" i="4"/>
  <c r="G24" i="4"/>
  <c r="G37" i="4"/>
  <c r="G4" i="4"/>
  <c r="G30" i="4"/>
  <c r="G17" i="4"/>
  <c r="G6" i="4"/>
  <c r="G28" i="4"/>
  <c r="G3" i="4"/>
  <c r="G29" i="4"/>
  <c r="G23" i="4"/>
  <c r="G27" i="4"/>
  <c r="G15" i="4"/>
  <c r="G41" i="4"/>
  <c r="G35" i="4"/>
  <c r="G19" i="4"/>
  <c r="G13" i="4"/>
  <c r="G26" i="4"/>
  <c r="G7" i="4"/>
  <c r="G22" i="4"/>
  <c r="G16" i="4"/>
  <c r="G12" i="4"/>
  <c r="G9" i="4"/>
  <c r="G40" i="4"/>
  <c r="G10" i="4"/>
  <c r="G31" i="4"/>
  <c r="G8" i="4"/>
  <c r="G39" i="4"/>
  <c r="G38" i="4"/>
  <c r="G18" i="4"/>
  <c r="G36" i="4"/>
  <c r="G5" i="4"/>
  <c r="G21" i="4"/>
  <c r="G33" i="4"/>
  <c r="G20" i="4"/>
  <c r="G34" i="4"/>
  <c r="J27" i="3"/>
  <c r="J29" i="3" s="1"/>
  <c r="J25" i="3"/>
  <c r="J23" i="3"/>
  <c r="J19" i="3"/>
  <c r="J17" i="3"/>
  <c r="J15" i="3"/>
  <c r="J13" i="3"/>
  <c r="J11" i="3"/>
  <c r="J9" i="3"/>
  <c r="J7" i="3"/>
  <c r="F43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5" i="13"/>
  <c r="C3" i="3"/>
  <c r="E7" i="3"/>
  <c r="H7" i="3"/>
  <c r="E8" i="3"/>
  <c r="H8" i="3"/>
  <c r="E9" i="3"/>
  <c r="H9" i="3"/>
  <c r="E10" i="3"/>
  <c r="H10" i="3"/>
  <c r="E11" i="3"/>
  <c r="H11" i="3"/>
  <c r="E12" i="3"/>
  <c r="H12" i="3"/>
  <c r="E13" i="3"/>
  <c r="H13" i="3"/>
  <c r="E14" i="3"/>
  <c r="H14" i="3"/>
  <c r="E15" i="3"/>
  <c r="H15" i="3"/>
  <c r="E16" i="3"/>
  <c r="H16" i="3"/>
  <c r="E17" i="3"/>
  <c r="H17" i="3"/>
  <c r="E18" i="3"/>
  <c r="H18" i="3"/>
  <c r="E19" i="3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E26" i="3"/>
  <c r="H26" i="3"/>
  <c r="E27" i="3"/>
  <c r="H27" i="3"/>
  <c r="E28" i="3"/>
  <c r="H28" i="3"/>
  <c r="E29" i="3"/>
  <c r="H29" i="3"/>
  <c r="E30" i="3"/>
  <c r="H30" i="3"/>
  <c r="E31" i="3"/>
  <c r="H31" i="3"/>
  <c r="E32" i="3"/>
  <c r="H32" i="3"/>
  <c r="E33" i="3"/>
  <c r="H33" i="3"/>
  <c r="E34" i="3"/>
  <c r="H34" i="3"/>
  <c r="E35" i="3"/>
  <c r="H35" i="3"/>
  <c r="E36" i="3"/>
  <c r="H36" i="3"/>
  <c r="E37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J31" i="3" l="1"/>
</calcChain>
</file>

<file path=xl/sharedStrings.xml><?xml version="1.0" encoding="utf-8"?>
<sst xmlns="http://schemas.openxmlformats.org/spreadsheetml/2006/main" count="639" uniqueCount="105">
  <si>
    <t>County</t>
  </si>
  <si>
    <t>Region</t>
  </si>
  <si>
    <t>Metro?</t>
  </si>
  <si>
    <t>Poverty %</t>
  </si>
  <si>
    <t>Unemployment Rate</t>
  </si>
  <si>
    <t>Adams County</t>
  </si>
  <si>
    <t>Southeast</t>
  </si>
  <si>
    <t>Non Metro</t>
  </si>
  <si>
    <t>Asotin County</t>
  </si>
  <si>
    <t>Metro</t>
  </si>
  <si>
    <t>Benton County</t>
  </si>
  <si>
    <t>South Central</t>
  </si>
  <si>
    <t>Chelan County</t>
  </si>
  <si>
    <t>North Central</t>
  </si>
  <si>
    <t>Clallam County</t>
  </si>
  <si>
    <t>Peninsula</t>
  </si>
  <si>
    <t>Clark County</t>
  </si>
  <si>
    <t>Southwest</t>
  </si>
  <si>
    <t>Columbia County</t>
  </si>
  <si>
    <t>Cowlitz County</t>
  </si>
  <si>
    <t>Douglas County</t>
  </si>
  <si>
    <t>Ferry County</t>
  </si>
  <si>
    <t>Northeast</t>
  </si>
  <si>
    <t>Franklin County</t>
  </si>
  <si>
    <t>Garfield County</t>
  </si>
  <si>
    <t>Grant County</t>
  </si>
  <si>
    <t>Grays Harbor County</t>
  </si>
  <si>
    <t>Island County</t>
  </si>
  <si>
    <t>North Puget Sound</t>
  </si>
  <si>
    <t>Jefferson County</t>
  </si>
  <si>
    <t>King County</t>
  </si>
  <si>
    <t>Kitsap County</t>
  </si>
  <si>
    <t>Kittitas County</t>
  </si>
  <si>
    <t>Klickitat County</t>
  </si>
  <si>
    <t>Lewis County</t>
  </si>
  <si>
    <t>South Puget Sound</t>
  </si>
  <si>
    <t>Lincoln County</t>
  </si>
  <si>
    <t>Mason County</t>
  </si>
  <si>
    <t>Okanogan County</t>
  </si>
  <si>
    <t>Pacific County</t>
  </si>
  <si>
    <t>Pend Oreille County</t>
  </si>
  <si>
    <t>Pierce County</t>
  </si>
  <si>
    <t>San Juan County</t>
  </si>
  <si>
    <t>Northwest</t>
  </si>
  <si>
    <t>Skagit County</t>
  </si>
  <si>
    <t>Skamania County</t>
  </si>
  <si>
    <t>Snohomish County</t>
  </si>
  <si>
    <t>Spokane County</t>
  </si>
  <si>
    <t>Stevens County</t>
  </si>
  <si>
    <t>Thurston County</t>
  </si>
  <si>
    <t>Wahkiakum County</t>
  </si>
  <si>
    <t>Walla Walla County</t>
  </si>
  <si>
    <t>Whatcom County</t>
  </si>
  <si>
    <t>Whitman County</t>
  </si>
  <si>
    <t>Yakima County</t>
  </si>
  <si>
    <t>Population w/Degree</t>
  </si>
  <si>
    <t>% Population w/Degree (2018)</t>
  </si>
  <si>
    <t>% Population in Poverty</t>
  </si>
  <si>
    <t>Poverty</t>
  </si>
  <si>
    <t>Unemployment</t>
  </si>
  <si>
    <t>Increase</t>
  </si>
  <si>
    <t>Total Population 2018</t>
  </si>
  <si>
    <t>Total Population 2017</t>
  </si>
  <si>
    <t>Number of counties</t>
  </si>
  <si>
    <t>Number of counties with an increase</t>
  </si>
  <si>
    <t>Average unemployment</t>
  </si>
  <si>
    <t>Largest Poverty Rate</t>
  </si>
  <si>
    <t>Smallest Population</t>
  </si>
  <si>
    <t>Last Census Completed</t>
  </si>
  <si>
    <t>Month of the last census</t>
  </si>
  <si>
    <t>Year of the last census</t>
  </si>
  <si>
    <t>Today's date</t>
  </si>
  <si>
    <t>Days since the last census</t>
  </si>
  <si>
    <t>Years since the last census</t>
  </si>
  <si>
    <t>Unemployed</t>
  </si>
  <si>
    <t>&lt; High School</t>
  </si>
  <si>
    <t>High School</t>
  </si>
  <si>
    <t>Some College</t>
  </si>
  <si>
    <t>Bachelor+</t>
  </si>
  <si>
    <t>High School Only</t>
  </si>
  <si>
    <t>Bachelor +</t>
  </si>
  <si>
    <t>Overall</t>
  </si>
  <si>
    <t>Row Labels</t>
  </si>
  <si>
    <t>Grand Total</t>
  </si>
  <si>
    <t>Place the top left corner of the Education chart here for grading.</t>
  </si>
  <si>
    <t>Place the top left corner of the Population chart here for grading.</t>
  </si>
  <si>
    <t>Place the top left corner of the North Central chart here for grading.</t>
  </si>
  <si>
    <t>Regions</t>
  </si>
  <si>
    <t>Place the top left corner of the State Population chart here for grading.</t>
  </si>
  <si>
    <t>Total Population</t>
  </si>
  <si>
    <t>Place the top left corner of the Regional Population chart here for grading.</t>
  </si>
  <si>
    <t>State growth rate</t>
  </si>
  <si>
    <t>Simple 2019</t>
  </si>
  <si>
    <t>County Growth</t>
  </si>
  <si>
    <t>Individual 2019</t>
  </si>
  <si>
    <t>County ID</t>
  </si>
  <si>
    <t>2010</t>
  </si>
  <si>
    <t>2018</t>
  </si>
  <si>
    <t>Difference</t>
  </si>
  <si>
    <t>Total</t>
  </si>
  <si>
    <t>Count of County</t>
  </si>
  <si>
    <t>Column Labels</t>
  </si>
  <si>
    <t>Average of Unemployment Rate</t>
  </si>
  <si>
    <t>Average of Bachelor+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</si>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</sst>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0000"/>
        <bgColor rgb="FF00429A"/>
      </patternFill>
    </fill>
    <fill>
      <patternFill patternType="solid">
        <fgColor rgb="FFF0E68C"/>
        <bgColor rgb="FF00429A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0" fontId="0" fillId="3" borderId="9" xfId="0" applyFill="1" applyBorder="1"/>
    <xf numFmtId="164" fontId="0" fillId="3" borderId="9" xfId="0" applyNumberFormat="1" applyFill="1" applyBorder="1"/>
    <xf numFmtId="9" fontId="0" fillId="3" borderId="9" xfId="0" applyNumberFormat="1" applyFill="1" applyBorder="1"/>
    <xf numFmtId="1" fontId="0" fillId="3" borderId="9" xfId="0" applyNumberFormat="1" applyFill="1" applyBorder="1"/>
    <xf numFmtId="165" fontId="0" fillId="3" borderId="9" xfId="0" applyNumberFormat="1" applyFill="1" applyBorder="1"/>
    <xf numFmtId="165" fontId="0" fillId="0" borderId="0" xfId="0" applyNumberFormat="1"/>
    <xf numFmtId="0" fontId="2" fillId="2" borderId="10" xfId="0" applyFont="1" applyFill="1" applyBorder="1"/>
    <xf numFmtId="0" fontId="2" fillId="2" borderId="11" xfId="0" applyFont="1" applyFill="1" applyBorder="1"/>
    <xf numFmtId="10" fontId="0" fillId="0" borderId="12" xfId="0" applyNumberFormat="1" applyBorder="1"/>
    <xf numFmtId="10" fontId="0" fillId="0" borderId="13" xfId="0" applyNumberFormat="1" applyBorder="1"/>
    <xf numFmtId="0" fontId="2" fillId="2" borderId="14" xfId="0" applyFont="1" applyFill="1" applyBorder="1"/>
    <xf numFmtId="0" fontId="0" fillId="0" borderId="15" xfId="0" applyBorder="1"/>
    <xf numFmtId="1" fontId="0" fillId="0" borderId="0" xfId="0" applyNumberFormat="1" applyBorder="1"/>
    <xf numFmtId="9" fontId="0" fillId="0" borderId="0" xfId="0" applyNumberFormat="1" applyBorder="1"/>
    <xf numFmtId="164" fontId="0" fillId="0" borderId="0" xfId="0" applyNumberFormat="1" applyBorder="1"/>
    <xf numFmtId="1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1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1" fontId="0" fillId="3" borderId="18" xfId="0" applyNumberFormat="1" applyFill="1" applyBorder="1"/>
    <xf numFmtId="164" fontId="0" fillId="3" borderId="18" xfId="0" applyNumberFormat="1" applyFill="1" applyBorder="1"/>
    <xf numFmtId="164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3" fillId="3" borderId="14" xfId="0" applyFont="1" applyFill="1" applyBorder="1" applyAlignment="1">
      <alignment vertical="center" wrapText="1"/>
    </xf>
    <xf numFmtId="0" fontId="0" fillId="3" borderId="17" xfId="0" applyFill="1" applyBorder="1" applyAlignment="1">
      <alignment wrapText="1"/>
    </xf>
    <xf numFmtId="0" fontId="0" fillId="3" borderId="15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6"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Education Attained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Charts'!$B$12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Charts'!$C$2:$F$2</c:f>
              <c:strCache>
                <c:ptCount val="4"/>
                <c:pt idx="0">
                  <c:v>&lt; High School</c:v>
                </c:pt>
                <c:pt idx="1">
                  <c:v>High School Only</c:v>
                </c:pt>
                <c:pt idx="2">
                  <c:v>Some College</c:v>
                </c:pt>
                <c:pt idx="3">
                  <c:v>Bachelor +</c:v>
                </c:pt>
              </c:strCache>
            </c:strRef>
          </c:cat>
          <c:val>
            <c:numRef>
              <c:f>'Column Charts'!$C$12:$F$12</c:f>
              <c:numCache>
                <c:formatCode>0.0%</c:formatCode>
                <c:ptCount val="4"/>
                <c:pt idx="0">
                  <c:v>9.1999999999999998E-2</c:v>
                </c:pt>
                <c:pt idx="1">
                  <c:v>0.22500000000000001</c:v>
                </c:pt>
                <c:pt idx="2">
                  <c:v>0.33900000000000002</c:v>
                </c:pt>
                <c:pt idx="3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F-48FD-97EF-5C7152EFB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875232"/>
        <c:axId val="1747878560"/>
      </c:barChart>
      <c:catAx>
        <c:axId val="17478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78560"/>
        <c:crosses val="autoZero"/>
        <c:auto val="1"/>
        <c:lblAlgn val="ctr"/>
        <c:lblOffset val="100"/>
        <c:noMultiLvlLbl val="0"/>
      </c:catAx>
      <c:valAx>
        <c:axId val="17478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7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Composition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Charts'!$B$15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Charts'!$C$14:$L$14</c:f>
              <c:strCache>
                <c:ptCount val="10"/>
                <c:pt idx="0">
                  <c:v>North Central</c:v>
                </c:pt>
                <c:pt idx="1">
                  <c:v>North Puget Sound</c:v>
                </c:pt>
                <c:pt idx="2">
                  <c:v>Northeast</c:v>
                </c:pt>
                <c:pt idx="3">
                  <c:v>Northwest</c:v>
                </c:pt>
                <c:pt idx="4">
                  <c:v>Peninsula</c:v>
                </c:pt>
                <c:pt idx="5">
                  <c:v>South Central</c:v>
                </c:pt>
                <c:pt idx="6">
                  <c:v>South Puget Sound</c:v>
                </c:pt>
                <c:pt idx="7">
                  <c:v>Southeast</c:v>
                </c:pt>
                <c:pt idx="8">
                  <c:v>Southwest</c:v>
                </c:pt>
                <c:pt idx="9">
                  <c:v>Grand Total</c:v>
                </c:pt>
              </c:strCache>
            </c:strRef>
          </c:cat>
          <c:val>
            <c:numRef>
              <c:f>'Column Charts'!$C$15:$L$15</c:f>
              <c:numCache>
                <c:formatCode>0</c:formatCode>
                <c:ptCount val="10"/>
                <c:pt idx="0">
                  <c:v>119943</c:v>
                </c:pt>
                <c:pt idx="1">
                  <c:v>3048064</c:v>
                </c:pt>
                <c:pt idx="2">
                  <c:v>573493</c:v>
                </c:pt>
                <c:pt idx="3">
                  <c:v>353891</c:v>
                </c:pt>
                <c:pt idx="4">
                  <c:v>269805</c:v>
                </c:pt>
                <c:pt idx="5">
                  <c:v>608592</c:v>
                </c:pt>
                <c:pt idx="6">
                  <c:v>1177718</c:v>
                </c:pt>
                <c:pt idx="7">
                  <c:v>26669</c:v>
                </c:pt>
                <c:pt idx="8">
                  <c:v>602768</c:v>
                </c:pt>
                <c:pt idx="9">
                  <c:v>6780943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D-403D-9C4A-B5979035A5C1}"/>
            </c:ext>
          </c:extLst>
        </c:ser>
        <c:ser>
          <c:idx val="1"/>
          <c:order val="1"/>
          <c:tx>
            <c:strRef>
              <c:f>'Column Charts'!$B$16</c:f>
              <c:strCache>
                <c:ptCount val="1"/>
                <c:pt idx="0">
                  <c:v>Non Metro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Charts'!$C$14:$L$14</c:f>
              <c:strCache>
                <c:ptCount val="10"/>
                <c:pt idx="0">
                  <c:v>North Central</c:v>
                </c:pt>
                <c:pt idx="1">
                  <c:v>North Puget Sound</c:v>
                </c:pt>
                <c:pt idx="2">
                  <c:v>Northeast</c:v>
                </c:pt>
                <c:pt idx="3">
                  <c:v>Northwest</c:v>
                </c:pt>
                <c:pt idx="4">
                  <c:v>Peninsula</c:v>
                </c:pt>
                <c:pt idx="5">
                  <c:v>South Central</c:v>
                </c:pt>
                <c:pt idx="6">
                  <c:v>South Puget Sound</c:v>
                </c:pt>
                <c:pt idx="7">
                  <c:v>Southeast</c:v>
                </c:pt>
                <c:pt idx="8">
                  <c:v>Southwest</c:v>
                </c:pt>
                <c:pt idx="9">
                  <c:v>Grand Total</c:v>
                </c:pt>
              </c:strCache>
            </c:strRef>
          </c:cat>
          <c:val>
            <c:numRef>
              <c:f>'Column Charts'!$C$16:$L$16</c:f>
              <c:numCache>
                <c:formatCode>0</c:formatCode>
                <c:ptCount val="10"/>
                <c:pt idx="0">
                  <c:v>139463</c:v>
                </c:pt>
                <c:pt idx="1">
                  <c:v>84460</c:v>
                </c:pt>
                <c:pt idx="2">
                  <c:v>18389</c:v>
                </c:pt>
                <c:pt idx="3">
                  <c:v>17128</c:v>
                </c:pt>
                <c:pt idx="4">
                  <c:v>204403</c:v>
                </c:pt>
                <c:pt idx="5">
                  <c:v>69471</c:v>
                </c:pt>
                <c:pt idx="6">
                  <c:v>145111</c:v>
                </c:pt>
                <c:pt idx="7">
                  <c:v>71797</c:v>
                </c:pt>
                <c:pt idx="8">
                  <c:v>4426</c:v>
                </c:pt>
                <c:pt idx="9">
                  <c:v>754648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ED-403D-9C4A-B5979035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385712"/>
        <c:axId val="1755387376"/>
      </c:barChart>
      <c:catAx>
        <c:axId val="175538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7376"/>
        <c:crosses val="autoZero"/>
        <c:auto val="1"/>
        <c:lblAlgn val="ctr"/>
        <c:lblOffset val="100"/>
        <c:noMultiLvlLbl val="0"/>
      </c:catAx>
      <c:valAx>
        <c:axId val="17553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Central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North Central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A3-4B60-9BC3-321E721AB7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3-4B60-9BC3-321E721AB7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A3-4B60-9BC3-321E721AB7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A3-4B60-9BC3-321E721AB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Chart'!$C$2:$F$2</c:f>
              <c:strCache>
                <c:ptCount val="4"/>
                <c:pt idx="0">
                  <c:v>&lt; High School</c:v>
                </c:pt>
                <c:pt idx="1">
                  <c:v>High School Only</c:v>
                </c:pt>
                <c:pt idx="2">
                  <c:v>Some College</c:v>
                </c:pt>
                <c:pt idx="3">
                  <c:v>Bachelor +</c:v>
                </c:pt>
              </c:strCache>
            </c:strRef>
          </c:cat>
          <c:val>
            <c:numRef>
              <c:f>'Pie Chart'!$C$3:$F$3</c:f>
              <c:numCache>
                <c:formatCode>0.0%</c:formatCode>
                <c:ptCount val="4"/>
                <c:pt idx="0">
                  <c:v>0.20200000000000001</c:v>
                </c:pt>
                <c:pt idx="1">
                  <c:v>0.28100000000000003</c:v>
                </c:pt>
                <c:pt idx="2">
                  <c:v>0.316</c:v>
                </c:pt>
                <c:pt idx="3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9-4A50-9206-EB1052D9D8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Population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Charts'!$B$12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Charts'!$C$12:$K$12</c:f>
              <c:numCache>
                <c:formatCode>General</c:formatCode>
                <c:ptCount val="9"/>
                <c:pt idx="0">
                  <c:v>6724540</c:v>
                </c:pt>
                <c:pt idx="1">
                  <c:v>6821655</c:v>
                </c:pt>
                <c:pt idx="2">
                  <c:v>6892876</c:v>
                </c:pt>
                <c:pt idx="3">
                  <c:v>6962906</c:v>
                </c:pt>
                <c:pt idx="4">
                  <c:v>7052439</c:v>
                </c:pt>
                <c:pt idx="5">
                  <c:v>7163543</c:v>
                </c:pt>
                <c:pt idx="6">
                  <c:v>7294680</c:v>
                </c:pt>
                <c:pt idx="7">
                  <c:v>7425432</c:v>
                </c:pt>
                <c:pt idx="8">
                  <c:v>7535591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D1-457F-8447-8658048E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369152"/>
        <c:axId val="1678373312"/>
      </c:lineChart>
      <c:catAx>
        <c:axId val="16783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73312"/>
        <c:crosses val="autoZero"/>
        <c:auto val="1"/>
        <c:lblAlgn val="ctr"/>
        <c:lblOffset val="100"/>
        <c:noMultiLvlLbl val="0"/>
      </c:catAx>
      <c:valAx>
        <c:axId val="1678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Population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Charts'!$B$3</c:f>
              <c:strCache>
                <c:ptCount val="1"/>
                <c:pt idx="0">
                  <c:v>North Central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Charts'!$C$3:$K$3</c:f>
              <c:numCache>
                <c:formatCode>General</c:formatCode>
                <c:ptCount val="9"/>
                <c:pt idx="0">
                  <c:v>241124</c:v>
                </c:pt>
                <c:pt idx="1">
                  <c:v>243825</c:v>
                </c:pt>
                <c:pt idx="2">
                  <c:v>245212</c:v>
                </c:pt>
                <c:pt idx="3">
                  <c:v>245973</c:v>
                </c:pt>
                <c:pt idx="4">
                  <c:v>248185</c:v>
                </c:pt>
                <c:pt idx="5">
                  <c:v>250704</c:v>
                </c:pt>
                <c:pt idx="6">
                  <c:v>253473</c:v>
                </c:pt>
                <c:pt idx="7">
                  <c:v>256365</c:v>
                </c:pt>
                <c:pt idx="8">
                  <c:v>259406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C-48D5-B88C-8F79ACE75BAF}"/>
            </c:ext>
          </c:extLst>
        </c:ser>
        <c:ser>
          <c:idx val="1"/>
          <c:order val="1"/>
          <c:tx>
            <c:strRef>
              <c:f>'Line Charts'!$B$4</c:f>
              <c:strCache>
                <c:ptCount val="1"/>
                <c:pt idx="0">
                  <c:v>North Puget Sound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Charts'!$C$4:$K$4</c:f>
              <c:numCache>
                <c:formatCode>General</c:formatCode>
                <c:ptCount val="9"/>
                <c:pt idx="0">
                  <c:v>2723090</c:v>
                </c:pt>
                <c:pt idx="1">
                  <c:v>2775064</c:v>
                </c:pt>
                <c:pt idx="2">
                  <c:v>2822510</c:v>
                </c:pt>
                <c:pt idx="3">
                  <c:v>2869975</c:v>
                </c:pt>
                <c:pt idx="4">
                  <c:v>2921845</c:v>
                </c:pt>
                <c:pt idx="5">
                  <c:v>2976641</c:v>
                </c:pt>
                <c:pt idx="6">
                  <c:v>3036005</c:v>
                </c:pt>
                <c:pt idx="7">
                  <c:v>3090553</c:v>
                </c:pt>
                <c:pt idx="8">
                  <c:v>3132524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C-48D5-B88C-8F79ACE75BAF}"/>
            </c:ext>
          </c:extLst>
        </c:ser>
        <c:ser>
          <c:idx val="2"/>
          <c:order val="2"/>
          <c:tx>
            <c:strRef>
              <c:f>'Line Charts'!$B$5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Charts'!$C$5:$K$5</c:f>
              <c:numCache>
                <c:formatCode>General</c:formatCode>
                <c:ptCount val="9"/>
                <c:pt idx="0">
                  <c:v>545874</c:v>
                </c:pt>
                <c:pt idx="1">
                  <c:v>547956</c:v>
                </c:pt>
                <c:pt idx="2">
                  <c:v>550019</c:v>
                </c:pt>
                <c:pt idx="3">
                  <c:v>552403</c:v>
                </c:pt>
                <c:pt idx="4">
                  <c:v>557130</c:v>
                </c:pt>
                <c:pt idx="5">
                  <c:v>563188</c:v>
                </c:pt>
                <c:pt idx="6">
                  <c:v>572268</c:v>
                </c:pt>
                <c:pt idx="7">
                  <c:v>582127</c:v>
                </c:pt>
                <c:pt idx="8">
                  <c:v>591882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C-48D5-B88C-8F79ACE75BAF}"/>
            </c:ext>
          </c:extLst>
        </c:ser>
        <c:ser>
          <c:idx val="3"/>
          <c:order val="3"/>
          <c:tx>
            <c:strRef>
              <c:f>'Line Charts'!$B$6</c:f>
              <c:strCache>
                <c:ptCount val="1"/>
                <c:pt idx="0">
                  <c:v>Northwest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Charts'!$C$6:$K$6</c:f>
              <c:numCache>
                <c:formatCode>General</c:formatCode>
                <c:ptCount val="9"/>
                <c:pt idx="0">
                  <c:v>333810</c:v>
                </c:pt>
                <c:pt idx="1">
                  <c:v>336903</c:v>
                </c:pt>
                <c:pt idx="2">
                  <c:v>338450</c:v>
                </c:pt>
                <c:pt idx="3">
                  <c:v>340293</c:v>
                </c:pt>
                <c:pt idx="4">
                  <c:v>344217</c:v>
                </c:pt>
                <c:pt idx="5">
                  <c:v>349742</c:v>
                </c:pt>
                <c:pt idx="6">
                  <c:v>356582</c:v>
                </c:pt>
                <c:pt idx="7">
                  <c:v>364401</c:v>
                </c:pt>
                <c:pt idx="8">
                  <c:v>371019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CC-48D5-B88C-8F79ACE75BAF}"/>
            </c:ext>
          </c:extLst>
        </c:ser>
        <c:ser>
          <c:idx val="4"/>
          <c:order val="4"/>
          <c:tx>
            <c:strRef>
              <c:f>'Line Charts'!$B$7</c:f>
              <c:strCache>
                <c:ptCount val="1"/>
                <c:pt idx="0">
                  <c:v>Peninsula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Charts'!$C$7:$K$7</c:f>
              <c:numCache>
                <c:formatCode>General</c:formatCode>
                <c:ptCount val="9"/>
                <c:pt idx="0">
                  <c:v>446126</c:v>
                </c:pt>
                <c:pt idx="1">
                  <c:v>449119</c:v>
                </c:pt>
                <c:pt idx="2">
                  <c:v>448233</c:v>
                </c:pt>
                <c:pt idx="3">
                  <c:v>445943</c:v>
                </c:pt>
                <c:pt idx="4">
                  <c:v>447380</c:v>
                </c:pt>
                <c:pt idx="5">
                  <c:v>454769</c:v>
                </c:pt>
                <c:pt idx="6">
                  <c:v>461281</c:v>
                </c:pt>
                <c:pt idx="7">
                  <c:v>467690</c:v>
                </c:pt>
                <c:pt idx="8">
                  <c:v>474208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CC-48D5-B88C-8F79ACE75BAF}"/>
            </c:ext>
          </c:extLst>
        </c:ser>
        <c:ser>
          <c:idx val="5"/>
          <c:order val="5"/>
          <c:tx>
            <c:strRef>
              <c:f>'Line Charts'!$B$8</c:f>
              <c:strCache>
                <c:ptCount val="1"/>
                <c:pt idx="0">
                  <c:v>South Central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Charts'!$C$8:$K$8</c:f>
              <c:numCache>
                <c:formatCode>General</c:formatCode>
                <c:ptCount val="9"/>
                <c:pt idx="0">
                  <c:v>616585</c:v>
                </c:pt>
                <c:pt idx="1">
                  <c:v>631122</c:v>
                </c:pt>
                <c:pt idx="2">
                  <c:v>635929</c:v>
                </c:pt>
                <c:pt idx="3">
                  <c:v>639546</c:v>
                </c:pt>
                <c:pt idx="4">
                  <c:v>644328</c:v>
                </c:pt>
                <c:pt idx="5">
                  <c:v>651225</c:v>
                </c:pt>
                <c:pt idx="6">
                  <c:v>659929</c:v>
                </c:pt>
                <c:pt idx="7">
                  <c:v>669506</c:v>
                </c:pt>
                <c:pt idx="8">
                  <c:v>678063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CC-48D5-B88C-8F79ACE75BAF}"/>
            </c:ext>
          </c:extLst>
        </c:ser>
        <c:ser>
          <c:idx val="6"/>
          <c:order val="6"/>
          <c:tx>
            <c:strRef>
              <c:f>'Line Charts'!$B$9</c:f>
              <c:strCache>
                <c:ptCount val="1"/>
                <c:pt idx="0">
                  <c:v>South Puget Sound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Charts'!$C$9:$K$9</c:f>
              <c:numCache>
                <c:formatCode>General</c:formatCode>
                <c:ptCount val="9"/>
                <c:pt idx="0">
                  <c:v>1183643</c:v>
                </c:pt>
                <c:pt idx="1">
                  <c:v>1195827</c:v>
                </c:pt>
                <c:pt idx="2">
                  <c:v>1205614</c:v>
                </c:pt>
                <c:pt idx="3">
                  <c:v>1216289</c:v>
                </c:pt>
                <c:pt idx="4">
                  <c:v>1229368</c:v>
                </c:pt>
                <c:pt idx="5">
                  <c:v>1246172</c:v>
                </c:pt>
                <c:pt idx="6">
                  <c:v>1272594</c:v>
                </c:pt>
                <c:pt idx="7">
                  <c:v>1299521</c:v>
                </c:pt>
                <c:pt idx="8">
                  <c:v>1322829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CC-48D5-B88C-8F79ACE75BAF}"/>
            </c:ext>
          </c:extLst>
        </c:ser>
        <c:ser>
          <c:idx val="7"/>
          <c:order val="7"/>
          <c:tx>
            <c:strRef>
              <c:f>'Line Charts'!$B$10</c:f>
              <c:strCache>
                <c:ptCount val="1"/>
                <c:pt idx="0">
                  <c:v>Southeast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Charts'!$C$10:$K$10</c:f>
              <c:numCache>
                <c:formatCode>General</c:formatCode>
                <c:ptCount val="9"/>
                <c:pt idx="0">
                  <c:v>91471</c:v>
                </c:pt>
                <c:pt idx="1">
                  <c:v>92136</c:v>
                </c:pt>
                <c:pt idx="2">
                  <c:v>93681</c:v>
                </c:pt>
                <c:pt idx="3">
                  <c:v>94275</c:v>
                </c:pt>
                <c:pt idx="4">
                  <c:v>94490</c:v>
                </c:pt>
                <c:pt idx="5">
                  <c:v>95661</c:v>
                </c:pt>
                <c:pt idx="6">
                  <c:v>96660</c:v>
                </c:pt>
                <c:pt idx="7">
                  <c:v>97760</c:v>
                </c:pt>
                <c:pt idx="8">
                  <c:v>98466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CC-48D5-B88C-8F79ACE75BAF}"/>
            </c:ext>
          </c:extLst>
        </c:ser>
        <c:ser>
          <c:idx val="8"/>
          <c:order val="8"/>
          <c:tx>
            <c:strRef>
              <c:f>'Line Charts'!$B$11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'Line Charts'!$C$2:$K$2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'Line Charts'!$C$11:$K$11</c:f>
              <c:numCache>
                <c:formatCode>General</c:formatCode>
                <c:ptCount val="9"/>
                <c:pt idx="0">
                  <c:v>542817</c:v>
                </c:pt>
                <c:pt idx="1">
                  <c:v>549703</c:v>
                </c:pt>
                <c:pt idx="2">
                  <c:v>553228</c:v>
                </c:pt>
                <c:pt idx="3">
                  <c:v>558209</c:v>
                </c:pt>
                <c:pt idx="4">
                  <c:v>565496</c:v>
                </c:pt>
                <c:pt idx="5">
                  <c:v>575441</c:v>
                </c:pt>
                <c:pt idx="6">
                  <c:v>585888</c:v>
                </c:pt>
                <c:pt idx="7">
                  <c:v>597509</c:v>
                </c:pt>
                <c:pt idx="8">
                  <c:v>607194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CC-48D5-B88C-8F79ACE75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850768"/>
        <c:axId val="1561754304"/>
      </c:lineChart>
      <c:catAx>
        <c:axId val="15978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54304"/>
        <c:crosses val="autoZero"/>
        <c:auto val="1"/>
        <c:lblAlgn val="ctr"/>
        <c:lblOffset val="100"/>
        <c:noMultiLvlLbl val="0"/>
      </c:catAx>
      <c:valAx>
        <c:axId val="15617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18</xdr:row>
      <xdr:rowOff>3810</xdr:rowOff>
    </xdr:from>
    <xdr:to>
      <xdr:col>5</xdr:col>
      <xdr:colOff>201930</xdr:colOff>
      <xdr:row>33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1D8D3-2F17-48AA-94C9-65EA5A6C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941070</xdr:colOff>
      <xdr:row>17</xdr:row>
      <xdr:rowOff>171450</xdr:rowOff>
    </xdr:from>
    <xdr:to>
      <xdr:col>11</xdr:col>
      <xdr:colOff>430530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56894-F3AA-4967-8BEC-B7689B8E0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186690</xdr:rowOff>
    </xdr:from>
    <xdr:to>
      <xdr:col>14</xdr:col>
      <xdr:colOff>308610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D49DF-6858-4093-B978-514EFCB9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240030</xdr:colOff>
      <xdr:row>0</xdr:row>
      <xdr:rowOff>186690</xdr:rowOff>
    </xdr:from>
    <xdr:to>
      <xdr:col>19</xdr:col>
      <xdr:colOff>293370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F5719-6B96-40DD-A54E-18AA6B43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12</xdr:row>
      <xdr:rowOff>171450</xdr:rowOff>
    </xdr:from>
    <xdr:to>
      <xdr:col>6</xdr:col>
      <xdr:colOff>3810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D3FC75-2295-4857-9E4E-93429FD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Howard" refreshedDate="44348.780813194448" createdVersion="7" refreshedVersion="7" minRefreshableVersion="3" recordCount="39" xr:uid="{0E0E33C8-2F2C-4B20-B3BC-8A935701763E}">
  <cacheSource type="worksheet">
    <worksheetSource ref="B2:U41" sheet="PivotData"/>
  </cacheSource>
  <cacheFields count="20">
    <cacheField name="County" numFmtId="0">
      <sharedItems count="39">
        <s v="Adams County"/>
        <s v="Asotin County"/>
        <s v="Benton County"/>
        <s v="Chelan County"/>
        <s v="Clallam County"/>
        <s v="Clark County"/>
        <s v="Columbia County"/>
        <s v="Cowlitz County"/>
        <s v="Douglas County"/>
        <s v="Ferry County"/>
        <s v="Franklin County"/>
        <s v="Garfield County"/>
        <s v="Grant County"/>
        <s v="Grays Harbor County"/>
        <s v="Island County"/>
        <s v="Jefferson County"/>
        <s v="King County"/>
        <s v="Kitsap County"/>
        <s v="Kittitas County"/>
        <s v="Klickitat County"/>
        <s v="Lewis County"/>
        <s v="Lincoln County"/>
        <s v="Mason County"/>
        <s v="Okanogan County"/>
        <s v="Pacific County"/>
        <s v="Pend Oreille County"/>
        <s v="Pierce County"/>
        <s v="San Juan County"/>
        <s v="Skagit County"/>
        <s v="Skamania County"/>
        <s v="Snohomish County"/>
        <s v="Spokane County"/>
        <s v="Stevens County"/>
        <s v="Thurston County"/>
        <s v="Wahkiakum County"/>
        <s v="Walla Walla County"/>
        <s v="Whatcom County"/>
        <s v="Whitman County"/>
        <s v="Yakima County"/>
      </sharedItems>
    </cacheField>
    <cacheField name="Region" numFmtId="0">
      <sharedItems count="9">
        <s v="Southeast"/>
        <s v="South Central"/>
        <s v="North Central"/>
        <s v="Peninsula"/>
        <s v="Southwest"/>
        <s v="Northeast"/>
        <s v="North Puget Sound"/>
        <s v="South Puget Sound"/>
        <s v="Northwest"/>
      </sharedItems>
    </cacheField>
    <cacheField name="Metro?" numFmtId="0">
      <sharedItems count="2">
        <s v="Non Metro"/>
        <s v="Metro"/>
      </sharedItems>
    </cacheField>
    <cacheField name="2010" numFmtId="1">
      <sharedItems containsSemiMixedTypes="0" containsString="0" containsNumber="1" containsInteger="1" minValue="2266" maxValue="1931249"/>
    </cacheField>
    <cacheField name="2011" numFmtId="1">
      <sharedItems containsSemiMixedTypes="0" containsString="0" containsNumber="1" containsInteger="1" minValue="2236" maxValue="1974084"/>
    </cacheField>
    <cacheField name="2012" numFmtId="1">
      <sharedItems containsSemiMixedTypes="0" containsString="0" containsNumber="1" containsInteger="1" minValue="2208" maxValue="2011323"/>
    </cacheField>
    <cacheField name="2013" numFmtId="1">
      <sharedItems containsSemiMixedTypes="0" containsString="0" containsNumber="1" containsInteger="1" minValue="2237" maxValue="2047543"/>
    </cacheField>
    <cacheField name="2014" numFmtId="1">
      <sharedItems containsSemiMixedTypes="0" containsString="0" containsNumber="1" containsInteger="1" minValue="2201" maxValue="2085730"/>
    </cacheField>
    <cacheField name="2015" numFmtId="1">
      <sharedItems containsSemiMixedTypes="0" containsString="0" containsNumber="1" containsInteger="1" minValue="2222" maxValue="2126561"/>
    </cacheField>
    <cacheField name="2016" numFmtId="1">
      <sharedItems containsSemiMixedTypes="0" containsString="0" containsNumber="1" containsInteger="1" minValue="2245" maxValue="2166602"/>
    </cacheField>
    <cacheField name="2017" numFmtId="1">
      <sharedItems containsSemiMixedTypes="0" containsString="0" containsNumber="1" containsInteger="1" minValue="2205" maxValue="2204229"/>
    </cacheField>
    <cacheField name="2018" numFmtId="1">
      <sharedItems containsSemiMixedTypes="0" containsString="0" containsNumber="1" containsInteger="1" minValue="2247" maxValue="2233163"/>
    </cacheField>
    <cacheField name="Poverty" numFmtId="1">
      <sharedItems containsSemiMixedTypes="0" containsString="0" containsNumber="1" containsInteger="1" minValue="305" maxValue="200415"/>
    </cacheField>
    <cacheField name="Poverty %" numFmtId="9">
      <sharedItems containsSemiMixedTypes="0" containsString="0" containsNumber="1" minValue="7.0999999999999994E-2" maxValue="0.2"/>
    </cacheField>
    <cacheField name="Unemployed" numFmtId="1">
      <sharedItems containsSemiMixedTypes="0" containsString="0" containsNumber="1" containsInteger="1" minValue="48" maxValue="44780"/>
    </cacheField>
    <cacheField name="Unemployment Rate" numFmtId="164">
      <sharedItems containsSemiMixedTypes="0" containsString="0" containsNumber="1" minValue="3.5999999999999997E-2" maxValue="0.11"/>
    </cacheField>
    <cacheField name="&lt; High School" numFmtId="164">
      <sharedItems containsSemiMixedTypes="0" containsString="0" containsNumber="1" minValue="3.5000000000000003E-2" maxValue="0.34799999999999998"/>
    </cacheField>
    <cacheField name="High School" numFmtId="164">
      <sharedItems containsSemiMixedTypes="0" containsString="0" containsNumber="1" minValue="0.155" maxValue="0.33400000000000002"/>
    </cacheField>
    <cacheField name="Some College" numFmtId="164">
      <sharedItems containsSemiMixedTypes="0" containsString="0" containsNumber="1" minValue="0.25600000000000001" maxValue="0.41699999999999998"/>
    </cacheField>
    <cacheField name="Bachelor+" numFmtId="164">
      <sharedItems containsSemiMixedTypes="0" containsString="0" containsNumber="1" minValue="0.13600000000000001" maxValue="0.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18728"/>
    <n v="18879"/>
    <n v="18952"/>
    <n v="19115"/>
    <n v="19200"/>
    <n v="19244"/>
    <n v="19378"/>
    <n v="19681"/>
    <n v="19759"/>
    <n v="3040"/>
    <n v="0.154"/>
    <n v="509"/>
    <n v="5.7000000000000002E-2"/>
    <n v="0.34799999999999998"/>
    <n v="0.26"/>
    <n v="0.25600000000000001"/>
    <n v="0.13600000000000001"/>
  </r>
  <r>
    <x v="1"/>
    <x v="0"/>
    <x v="1"/>
    <n v="21623"/>
    <n v="21969"/>
    <n v="21908"/>
    <n v="22128"/>
    <n v="22189"/>
    <n v="22106"/>
    <n v="22275"/>
    <n v="22507"/>
    <n v="22610"/>
    <n v="2867"/>
    <n v="0.127"/>
    <n v="429"/>
    <n v="4.2000000000000003E-2"/>
    <n v="0.10100000000000001"/>
    <n v="0.28599999999999998"/>
    <n v="0.39900000000000002"/>
    <n v="0.214"/>
  </r>
  <r>
    <x v="2"/>
    <x v="1"/>
    <x v="1"/>
    <n v="175177"/>
    <n v="180429"/>
    <n v="182391"/>
    <n v="184355"/>
    <n v="186542"/>
    <n v="190316"/>
    <n v="193652"/>
    <n v="198453"/>
    <n v="201877"/>
    <n v="23587"/>
    <n v="0.11700000000000001"/>
    <n v="5329"/>
    <n v="5.5E-2"/>
    <n v="0.10299999999999999"/>
    <n v="0.24399999999999999"/>
    <n v="0.35399999999999998"/>
    <n v="0.3"/>
  </r>
  <r>
    <x v="3"/>
    <x v="2"/>
    <x v="1"/>
    <n v="72453"/>
    <n v="73221"/>
    <n v="73497"/>
    <n v="73762"/>
    <n v="74170"/>
    <n v="75123"/>
    <n v="75977"/>
    <n v="76479"/>
    <n v="77036"/>
    <n v="10059"/>
    <n v="0.13100000000000001"/>
    <n v="2139"/>
    <n v="4.8000000000000001E-2"/>
    <n v="0.17100000000000001"/>
    <n v="0.27500000000000002"/>
    <n v="0.29099999999999998"/>
    <n v="0.26300000000000001"/>
  </r>
  <r>
    <x v="4"/>
    <x v="3"/>
    <x v="0"/>
    <n v="71404"/>
    <n v="71760"/>
    <n v="71771"/>
    <n v="72056"/>
    <n v="72477"/>
    <n v="73222"/>
    <n v="74285"/>
    <n v="75712"/>
    <n v="76737"/>
    <n v="12090"/>
    <n v="0.158"/>
    <n v="1882"/>
    <n v="6.8000000000000005E-2"/>
    <n v="0.08"/>
    <n v="0.27200000000000002"/>
    <n v="0.39700000000000002"/>
    <n v="0.25"/>
  </r>
  <r>
    <x v="5"/>
    <x v="4"/>
    <x v="1"/>
    <n v="425363"/>
    <n v="432259"/>
    <n v="436372"/>
    <n v="441385"/>
    <n v="448277"/>
    <n v="456986"/>
    <n v="465310"/>
    <n v="474492"/>
    <n v="481857"/>
    <n v="48088"/>
    <n v="0.1"/>
    <n v="11510"/>
    <n v="5.0999999999999997E-2"/>
    <n v="0.08"/>
    <n v="0.245"/>
    <n v="0.38500000000000001"/>
    <n v="0.28999999999999998"/>
  </r>
  <r>
    <x v="6"/>
    <x v="0"/>
    <x v="1"/>
    <n v="4078"/>
    <n v="4004"/>
    <n v="3977"/>
    <n v="4002"/>
    <n v="3984"/>
    <n v="3961"/>
    <n v="3978"/>
    <n v="4023"/>
    <n v="4059"/>
    <n v="537"/>
    <n v="0.13200000000000001"/>
    <n v="99"/>
    <n v="5.6000000000000001E-2"/>
    <n v="9.5000000000000001E-2"/>
    <n v="0.25700000000000001"/>
    <n v="0.38400000000000001"/>
    <n v="0.26500000000000001"/>
  </r>
  <r>
    <x v="7"/>
    <x v="4"/>
    <x v="1"/>
    <n v="102410"/>
    <n v="102299"/>
    <n v="101657"/>
    <n v="101483"/>
    <n v="101799"/>
    <n v="103050"/>
    <n v="104826"/>
    <n v="106900"/>
    <n v="108987"/>
    <n v="17302"/>
    <n v="0.159"/>
    <n v="2765"/>
    <n v="6.0999999999999999E-2"/>
    <n v="0.115"/>
    <n v="0.308"/>
    <n v="0.41699999999999998"/>
    <n v="0.161"/>
  </r>
  <r>
    <x v="8"/>
    <x v="2"/>
    <x v="1"/>
    <n v="38431"/>
    <n v="38663"/>
    <n v="39202"/>
    <n v="39400"/>
    <n v="39795"/>
    <n v="40559"/>
    <n v="41426"/>
    <n v="42167"/>
    <n v="42907"/>
    <n v="5578"/>
    <n v="0.13"/>
    <n v="1192"/>
    <n v="5.7000000000000002E-2"/>
    <n v="0.183"/>
    <n v="0.29599999999999999"/>
    <n v="0.33800000000000002"/>
    <n v="0.183"/>
  </r>
  <r>
    <x v="9"/>
    <x v="5"/>
    <x v="0"/>
    <n v="7551"/>
    <n v="7637"/>
    <n v="7663"/>
    <n v="7592"/>
    <n v="7590"/>
    <n v="7519"/>
    <n v="7530"/>
    <n v="7590"/>
    <n v="7649"/>
    <n v="1297"/>
    <n v="0.17"/>
    <n v="276"/>
    <n v="0.11"/>
    <n v="0.13"/>
    <n v="0.32700000000000001"/>
    <n v="0.36799999999999999"/>
    <n v="0.17499999999999999"/>
  </r>
  <r>
    <x v="10"/>
    <x v="1"/>
    <x v="1"/>
    <n v="78163"/>
    <n v="83065"/>
    <n v="85729"/>
    <n v="86501"/>
    <n v="87743"/>
    <n v="88779"/>
    <n v="90315"/>
    <n v="92117"/>
    <n v="94347"/>
    <n v="11904"/>
    <n v="0.126"/>
    <n v="2575"/>
    <n v="6.3E-2"/>
    <n v="0.25800000000000001"/>
    <n v="0.26500000000000001"/>
    <n v="0.314"/>
    <n v="0.16300000000000001"/>
  </r>
  <r>
    <x v="11"/>
    <x v="0"/>
    <x v="0"/>
    <n v="2266"/>
    <n v="2236"/>
    <n v="2208"/>
    <n v="2237"/>
    <n v="2201"/>
    <n v="2222"/>
    <n v="2245"/>
    <n v="2205"/>
    <n v="2247"/>
    <n v="305"/>
    <n v="0.13600000000000001"/>
    <n v="48"/>
    <n v="5.2999999999999999E-2"/>
    <n v="3.5000000000000003E-2"/>
    <n v="0.32300000000000001"/>
    <n v="0.41199999999999998"/>
    <n v="0.23"/>
  </r>
  <r>
    <x v="12"/>
    <x v="2"/>
    <x v="0"/>
    <n v="89120"/>
    <n v="90611"/>
    <n v="91332"/>
    <n v="91749"/>
    <n v="92968"/>
    <n v="93670"/>
    <n v="94512"/>
    <n v="95821"/>
    <n v="97331"/>
    <n v="13838"/>
    <n v="0.14199999999999999"/>
    <n v="2817"/>
    <n v="6.3E-2"/>
    <n v="0.247"/>
    <n v="0.26600000000000001"/>
    <n v="0.32100000000000001"/>
    <n v="0.16700000000000001"/>
  </r>
  <r>
    <x v="13"/>
    <x v="3"/>
    <x v="0"/>
    <n v="72797"/>
    <n v="72357"/>
    <n v="71770"/>
    <n v="71046"/>
    <n v="70783"/>
    <n v="71027"/>
    <n v="71572"/>
    <n v="72553"/>
    <n v="73901"/>
    <n v="12780"/>
    <n v="0.17299999999999999"/>
    <n v="1960"/>
    <n v="7.0999999999999994E-2"/>
    <n v="0.113"/>
    <n v="0.33300000000000002"/>
    <n v="0.40200000000000002"/>
    <n v="0.152"/>
  </r>
  <r>
    <x v="14"/>
    <x v="6"/>
    <x v="0"/>
    <n v="78506"/>
    <n v="78936"/>
    <n v="79035"/>
    <n v="78196"/>
    <n v="78698"/>
    <n v="80031"/>
    <n v="81708"/>
    <n v="83285"/>
    <n v="84460"/>
    <n v="7467"/>
    <n v="8.7999999999999995E-2"/>
    <n v="1752"/>
    <n v="5.1999999999999998E-2"/>
    <n v="5.0999999999999997E-2"/>
    <n v="0.22500000000000001"/>
    <n v="0.4"/>
    <n v="0.32400000000000001"/>
  </r>
  <r>
    <x v="15"/>
    <x v="3"/>
    <x v="0"/>
    <n v="29872"/>
    <n v="29841"/>
    <n v="29789"/>
    <n v="29996"/>
    <n v="30139"/>
    <n v="30331"/>
    <n v="30891"/>
    <n v="31191"/>
    <n v="31729"/>
    <n v="3886"/>
    <n v="0.122"/>
    <n v="724"/>
    <n v="6.0999999999999999E-2"/>
    <n v="5.5E-2"/>
    <n v="0.20899999999999999"/>
    <n v="0.33700000000000002"/>
    <n v="0.39900000000000002"/>
  </r>
  <r>
    <x v="16"/>
    <x v="6"/>
    <x v="1"/>
    <n v="1931249"/>
    <n v="1974084"/>
    <n v="2011323"/>
    <n v="2047543"/>
    <n v="2085730"/>
    <n v="2126561"/>
    <n v="2166602"/>
    <n v="2204229"/>
    <n v="2233163"/>
    <n v="200415"/>
    <n v="0.09"/>
    <n v="44780"/>
    <n v="3.5999999999999997E-2"/>
    <n v="7.2999999999999995E-2"/>
    <n v="0.155"/>
    <n v="0.26800000000000002"/>
    <n v="0.503"/>
  </r>
  <r>
    <x v="17"/>
    <x v="3"/>
    <x v="1"/>
    <n v="251133"/>
    <n v="254281"/>
    <n v="254323"/>
    <n v="252403"/>
    <n v="253415"/>
    <n v="259320"/>
    <n v="263283"/>
    <n v="266550"/>
    <n v="269805"/>
    <n v="21357"/>
    <n v="7.9000000000000001E-2"/>
    <n v="5836"/>
    <n v="4.9000000000000002E-2"/>
    <n v="5.7000000000000002E-2"/>
    <n v="0.22500000000000001"/>
    <n v="0.4"/>
    <n v="0.318"/>
  </r>
  <r>
    <x v="18"/>
    <x v="1"/>
    <x v="0"/>
    <n v="40915"/>
    <n v="41549"/>
    <n v="41624"/>
    <n v="41830"/>
    <n v="42597"/>
    <n v="43092"/>
    <n v="44913"/>
    <n v="46157"/>
    <n v="47364"/>
    <n v="6185"/>
    <n v="0.13100000000000001"/>
    <n v="1180"/>
    <n v="5.2999999999999999E-2"/>
    <n v="8.8999999999999996E-2"/>
    <n v="0.24"/>
    <n v="0.32100000000000001"/>
    <n v="0.35"/>
  </r>
  <r>
    <x v="19"/>
    <x v="1"/>
    <x v="0"/>
    <n v="20318"/>
    <n v="20685"/>
    <n v="20638"/>
    <n v="20870"/>
    <n v="20864"/>
    <n v="20997"/>
    <n v="21264"/>
    <n v="21750"/>
    <n v="22107"/>
    <n v="3139"/>
    <n v="0.14199999999999999"/>
    <n v="586"/>
    <n v="5.8999999999999997E-2"/>
    <n v="0.125"/>
    <n v="0.27800000000000002"/>
    <n v="0.33900000000000002"/>
    <n v="0.25800000000000001"/>
  </r>
  <r>
    <x v="20"/>
    <x v="7"/>
    <x v="0"/>
    <n v="75455"/>
    <n v="75660"/>
    <n v="75435"/>
    <n v="74967"/>
    <n v="74858"/>
    <n v="75419"/>
    <n v="76622"/>
    <n v="78230"/>
    <n v="79604"/>
    <n v="11610"/>
    <n v="0.14599999999999999"/>
    <n v="2179"/>
    <n v="6.6000000000000003E-2"/>
    <n v="0.125"/>
    <n v="0.308"/>
    <n v="0.41299999999999998"/>
    <n v="0.154"/>
  </r>
  <r>
    <x v="21"/>
    <x v="5"/>
    <x v="0"/>
    <n v="10570"/>
    <n v="10528"/>
    <n v="10431"/>
    <n v="10297"/>
    <n v="10227"/>
    <n v="10289"/>
    <n v="10340"/>
    <n v="10579"/>
    <n v="10740"/>
    <n v="1322"/>
    <n v="0.123"/>
    <n v="244"/>
    <n v="4.9000000000000002E-2"/>
    <n v="8.8999999999999996E-2"/>
    <n v="0.29899999999999999"/>
    <n v="0.38200000000000001"/>
    <n v="0.22900000000000001"/>
  </r>
  <r>
    <x v="22"/>
    <x v="7"/>
    <x v="0"/>
    <n v="60699"/>
    <n v="60870"/>
    <n v="60681"/>
    <n v="60472"/>
    <n v="60615"/>
    <n v="61033"/>
    <n v="62179"/>
    <n v="63801"/>
    <n v="65507"/>
    <n v="8825"/>
    <n v="0.13500000000000001"/>
    <n v="1559"/>
    <n v="6.6000000000000003E-2"/>
    <n v="0.122"/>
    <n v="0.314"/>
    <n v="0.38500000000000001"/>
    <n v="0.17799999999999999"/>
  </r>
  <r>
    <x v="23"/>
    <x v="2"/>
    <x v="0"/>
    <n v="41120"/>
    <n v="41330"/>
    <n v="41181"/>
    <n v="41062"/>
    <n v="41252"/>
    <n v="41352"/>
    <n v="41558"/>
    <n v="41898"/>
    <n v="42132"/>
    <n v="8415"/>
    <n v="0.2"/>
    <n v="1421"/>
    <n v="6.8000000000000005E-2"/>
    <n v="0.17699999999999999"/>
    <n v="0.31"/>
    <n v="0.33"/>
    <n v="0.183"/>
  </r>
  <r>
    <x v="24"/>
    <x v="3"/>
    <x v="0"/>
    <n v="20920"/>
    <n v="20880"/>
    <n v="20580"/>
    <n v="20442"/>
    <n v="20566"/>
    <n v="20869"/>
    <n v="21250"/>
    <n v="21684"/>
    <n v="22036"/>
    <n v="3612"/>
    <n v="0.16400000000000001"/>
    <n v="586"/>
    <n v="7.0000000000000007E-2"/>
    <n v="0.125"/>
    <n v="0.307"/>
    <n v="0.39700000000000002"/>
    <n v="0.17"/>
  </r>
  <r>
    <x v="25"/>
    <x v="5"/>
    <x v="1"/>
    <n v="13001"/>
    <n v="12951"/>
    <n v="13000"/>
    <n v="12884"/>
    <n v="12917"/>
    <n v="13087"/>
    <n v="13124"/>
    <n v="13363"/>
    <n v="13602"/>
    <n v="2153"/>
    <n v="0.158"/>
    <n v="349"/>
    <n v="7.3999999999999996E-2"/>
    <n v="0.10100000000000001"/>
    <n v="0.307"/>
    <n v="0.39100000000000001"/>
    <n v="0.20100000000000001"/>
  </r>
  <r>
    <x v="26"/>
    <x v="7"/>
    <x v="1"/>
    <n v="795225"/>
    <n v="802976"/>
    <n v="811009"/>
    <n v="819059"/>
    <n v="828920"/>
    <n v="841706"/>
    <n v="860072"/>
    <n v="877201"/>
    <n v="891299"/>
    <n v="87596"/>
    <n v="9.8000000000000004E-2"/>
    <n v="22204"/>
    <n v="5.2999999999999999E-2"/>
    <n v="8.7999999999999995E-2"/>
    <n v="0.27800000000000002"/>
    <n v="0.375"/>
    <n v="0.26"/>
  </r>
  <r>
    <x v="27"/>
    <x v="8"/>
    <x v="0"/>
    <n v="15769"/>
    <n v="15844"/>
    <n v="15849"/>
    <n v="15909"/>
    <n v="16010"/>
    <n v="16198"/>
    <n v="16304"/>
    <n v="16725"/>
    <n v="17128"/>
    <n v="1697"/>
    <n v="9.9000000000000005E-2"/>
    <n v="324"/>
    <n v="0.04"/>
    <n v="3.9E-2"/>
    <n v="0.16700000000000001"/>
    <n v="0.311"/>
    <n v="0.48299999999999998"/>
  </r>
  <r>
    <x v="28"/>
    <x v="8"/>
    <x v="1"/>
    <n v="116901"/>
    <n v="117579"/>
    <n v="117721"/>
    <n v="118277"/>
    <n v="119992"/>
    <n v="121604"/>
    <n v="123709"/>
    <n v="126026"/>
    <n v="128206"/>
    <n v="14061"/>
    <n v="0.11"/>
    <n v="3236"/>
    <n v="5.5E-2"/>
    <n v="0.107"/>
    <n v="0.26500000000000001"/>
    <n v="0.372"/>
    <n v="0.25600000000000001"/>
  </r>
  <r>
    <x v="29"/>
    <x v="4"/>
    <x v="1"/>
    <n v="11066"/>
    <n v="11153"/>
    <n v="11200"/>
    <n v="11308"/>
    <n v="11377"/>
    <n v="11378"/>
    <n v="11585"/>
    <n v="11837"/>
    <n v="11924"/>
    <n v="1410"/>
    <n v="0.11799999999999999"/>
    <n v="322"/>
    <n v="6.0999999999999999E-2"/>
    <n v="9.6000000000000002E-2"/>
    <n v="0.29099999999999998"/>
    <n v="0.38100000000000001"/>
    <n v="0.23200000000000001"/>
  </r>
  <r>
    <x v="30"/>
    <x v="6"/>
    <x v="1"/>
    <n v="713335"/>
    <n v="722044"/>
    <n v="732152"/>
    <n v="744236"/>
    <n v="757417"/>
    <n v="770049"/>
    <n v="787695"/>
    <n v="803039"/>
    <n v="814901"/>
    <n v="58157"/>
    <n v="7.0999999999999994E-2"/>
    <n v="17062"/>
    <n v="0.04"/>
    <n v="8.1000000000000003E-2"/>
    <n v="0.23699999999999999"/>
    <n v="0.36899999999999999"/>
    <n v="0.313"/>
  </r>
  <r>
    <x v="31"/>
    <x v="5"/>
    <x v="1"/>
    <n v="471221"/>
    <n v="473401"/>
    <n v="475453"/>
    <n v="478368"/>
    <n v="482926"/>
    <n v="488749"/>
    <n v="497143"/>
    <n v="505928"/>
    <n v="514631"/>
    <n v="69334"/>
    <n v="0.13500000000000001"/>
    <n v="12873"/>
    <n v="5.3999999999999999E-2"/>
    <n v="6.6000000000000003E-2"/>
    <n v="0.247"/>
    <n v="0.39300000000000002"/>
    <n v="0.29399999999999998"/>
  </r>
  <r>
    <x v="32"/>
    <x v="5"/>
    <x v="1"/>
    <n v="43531"/>
    <n v="43439"/>
    <n v="43472"/>
    <n v="43262"/>
    <n v="43470"/>
    <n v="43544"/>
    <n v="44131"/>
    <n v="44667"/>
    <n v="45260"/>
    <n v="6589"/>
    <n v="0.14599999999999999"/>
    <n v="1312"/>
    <n v="7.2999999999999995E-2"/>
    <n v="0.106"/>
    <n v="0.33400000000000002"/>
    <n v="0.373"/>
    <n v="0.186"/>
  </r>
  <r>
    <x v="33"/>
    <x v="7"/>
    <x v="1"/>
    <n v="252264"/>
    <n v="256321"/>
    <n v="258489"/>
    <n v="261791"/>
    <n v="264975"/>
    <n v="268014"/>
    <n v="273721"/>
    <n v="280289"/>
    <n v="286419"/>
    <n v="29034"/>
    <n v="0.10100000000000001"/>
    <n v="6633"/>
    <n v="4.9000000000000002E-2"/>
    <n v="6.2E-2"/>
    <n v="0.221"/>
    <n v="0.373"/>
    <n v="0.34399999999999997"/>
  </r>
  <r>
    <x v="34"/>
    <x v="4"/>
    <x v="0"/>
    <n v="3978"/>
    <n v="3992"/>
    <n v="3999"/>
    <n v="4033"/>
    <n v="4043"/>
    <n v="4027"/>
    <n v="4167"/>
    <n v="4280"/>
    <n v="4426"/>
    <n v="518"/>
    <n v="0.11700000000000001"/>
    <n v="94"/>
    <n v="7.1999999999999995E-2"/>
    <n v="8.5000000000000006E-2"/>
    <n v="0.33300000000000002"/>
    <n v="0.41099999999999998"/>
    <n v="0.17100000000000001"/>
  </r>
  <r>
    <x v="35"/>
    <x v="1"/>
    <x v="1"/>
    <n v="58781"/>
    <n v="59444"/>
    <n v="59340"/>
    <n v="59378"/>
    <n v="59536"/>
    <n v="59976"/>
    <n v="60094"/>
    <n v="60652"/>
    <n v="60922"/>
    <n v="7607"/>
    <n v="0.125"/>
    <n v="1423"/>
    <n v="4.9000000000000002E-2"/>
    <n v="0.115"/>
    <n v="0.21199999999999999"/>
    <n v="0.38200000000000001"/>
    <n v="0.29099999999999998"/>
  </r>
  <r>
    <x v="36"/>
    <x v="8"/>
    <x v="1"/>
    <n v="201140"/>
    <n v="203480"/>
    <n v="204880"/>
    <n v="206107"/>
    <n v="208215"/>
    <n v="211940"/>
    <n v="216569"/>
    <n v="221650"/>
    <n v="225685"/>
    <n v="28131"/>
    <n v="0.125"/>
    <n v="5467"/>
    <n v="0.05"/>
    <n v="7.6999999999999999E-2"/>
    <n v="0.23"/>
    <n v="0.35399999999999998"/>
    <n v="0.33800000000000002"/>
  </r>
  <r>
    <x v="37"/>
    <x v="0"/>
    <x v="0"/>
    <n v="44776"/>
    <n v="45048"/>
    <n v="46636"/>
    <n v="46793"/>
    <n v="46916"/>
    <n v="48128"/>
    <n v="48784"/>
    <n v="49344"/>
    <n v="49791"/>
    <n v="9161"/>
    <n v="0.184"/>
    <n v="1017"/>
    <n v="4.3999999999999997E-2"/>
    <n v="4.5999999999999999E-2"/>
    <n v="0.17100000000000001"/>
    <n v="0.29799999999999999"/>
    <n v="0.48399999999999999"/>
  </r>
  <r>
    <x v="38"/>
    <x v="1"/>
    <x v="1"/>
    <n v="243231"/>
    <n v="245950"/>
    <n v="246207"/>
    <n v="246612"/>
    <n v="247046"/>
    <n v="248065"/>
    <n v="249691"/>
    <n v="250377"/>
    <n v="251446"/>
    <n v="44726"/>
    <n v="0.17799999999999999"/>
    <n v="8544"/>
    <n v="6.8000000000000005E-2"/>
    <n v="0.26800000000000002"/>
    <n v="0.28299999999999997"/>
    <n v="0.28899999999999998"/>
    <n v="0.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51AE3-9B7A-4324-BA0E-77E180FF43C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C12" firstHeaderRow="1" firstDataRow="1" firstDataCol="1"/>
  <pivotFields count="20">
    <pivotField dataField="1" showAll="0"/>
    <pivotField axis="axisRow" showAll="0">
      <items count="10">
        <item x="2"/>
        <item x="6"/>
        <item x="5"/>
        <item x="8"/>
        <item x="3"/>
        <item x="1"/>
        <item x="7"/>
        <item x="0"/>
        <item x="4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9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County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9C8B3-8B5C-4EEB-8625-4FEC8310616D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E13" firstHeaderRow="1" firstDataRow="2" firstDataCol="1"/>
  <pivotFields count="20">
    <pivotField dataField="1" showAll="0"/>
    <pivotField axis="axisRow" showAll="0">
      <items count="10">
        <item x="2"/>
        <item x="6"/>
        <item x="5"/>
        <item x="8"/>
        <item x="3"/>
        <item x="1"/>
        <item x="7"/>
        <item x="0"/>
        <item x="4"/>
        <item t="default"/>
      </items>
    </pivotField>
    <pivotField axis="axisCol" showAll="0">
      <items count="3">
        <item x="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9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unty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6CD3B-3028-452F-96AD-760C185F667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:E13" firstHeaderRow="1" firstDataRow="2" firstDataCol="1"/>
  <pivotFields count="20">
    <pivotField showAll="0"/>
    <pivotField axis="axisRow" showAll="0">
      <items count="10">
        <item x="2"/>
        <item x="6"/>
        <item x="5"/>
        <item x="8"/>
        <item x="3"/>
        <item x="1"/>
        <item x="7"/>
        <item x="0"/>
        <item x="4"/>
        <item t="default"/>
      </items>
    </pivotField>
    <pivotField axis="axisCol" showAll="0">
      <items count="3">
        <item x="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9" showAll="0"/>
    <pivotField numFmtId="1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Unemployment Rate" fld="15" subtotal="average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4E8C0-4DD2-4ED0-81B6-460A4EB8569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ounty">
  <location ref="B3:C14" firstHeaderRow="1" firstDataRow="1" firstDataCol="1" rowPageCount="1" colPageCount="1"/>
  <pivotFields count="20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multipleItemSelectionAllowed="1" showAll="0">
      <items count="10">
        <item x="2"/>
        <item h="1" x="6"/>
        <item h="1" x="5"/>
        <item h="1" x="8"/>
        <item h="1" x="3"/>
        <item x="1"/>
        <item h="1" x="7"/>
        <item h="1" x="0"/>
        <item h="1" x="4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9" showAll="0"/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1">
    <field x="0"/>
  </rowFields>
  <rowItems count="11">
    <i>
      <x v="2"/>
    </i>
    <i>
      <x v="3"/>
    </i>
    <i>
      <x v="8"/>
    </i>
    <i>
      <x v="10"/>
    </i>
    <i>
      <x v="12"/>
    </i>
    <i>
      <x v="18"/>
    </i>
    <i>
      <x v="19"/>
    </i>
    <i>
      <x v="23"/>
    </i>
    <i>
      <x v="35"/>
    </i>
    <i>
      <x v="38"/>
    </i>
    <i t="grand">
      <x/>
    </i>
  </rowItems>
  <colItems count="1">
    <i/>
  </colItems>
  <pageFields count="1">
    <pageField fld="1" hier="-1"/>
  </pageFields>
  <dataFields count="1">
    <dataField name="Average of Bachelor+" fld="1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42C14-7B65-4FBE-9F27-675F09B05095}" name="Table1" displayName="Table1" ref="B2:H42" totalsRowCount="1" headerRowDxfId="5">
  <autoFilter ref="B2:H41" xr:uid="{E32019F2-6C3E-462A-B756-A85EC50208FF}">
    <filterColumn colId="2">
      <filters>
        <filter val="Non Metro"/>
      </filters>
    </filterColumn>
  </autoFilter>
  <sortState xmlns:xlrd2="http://schemas.microsoft.com/office/spreadsheetml/2017/richdata2" ref="B3:H41">
    <sortCondition ref="F3:F41"/>
  </sortState>
  <tableColumns count="7">
    <tableColumn id="1" xr3:uid="{373C200A-864C-4274-9FDF-0E75657C157B}" name="County" totalsRowLabel="Total"/>
    <tableColumn id="2" xr3:uid="{1A8B1144-2C46-4449-8CFB-3DC7BAF77D82}" name="Region"/>
    <tableColumn id="3" xr3:uid="{2CF500A9-D233-4C88-A1D0-FD290BCF5D3A}" name="Metro?"/>
    <tableColumn id="4" xr3:uid="{25346F8F-7BD5-4DCA-A027-BBD3B1F4E16F}" name="2010" totalsRowFunction="max" dataDxfId="4"/>
    <tableColumn id="5" xr3:uid="{417FDD38-D8AE-4E3D-9D4C-733EB91CC356}" name="2018" totalsRowFunction="sum" dataDxfId="3"/>
    <tableColumn id="7" xr3:uid="{FB36443A-D309-484D-9455-EB790F81FBEB}" name="Difference" dataDxfId="2">
      <calculatedColumnFormula>Table1[[#This Row],[2018]]-Table1[[#This Row],[2010]]</calculatedColumnFormula>
    </tableColumn>
    <tableColumn id="6" xr3:uid="{2DB5240C-3EB6-4113-AE6D-A656FF31DAA0}" name="Poverty %" totalsRowFunction="averag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3BFF50-B879-4F68-8549-9E1F96296468}">
  <we:reference id="wa200000046" version="1.3.0.0" store="en-US" storeType="OMEX"/>
  <we:alternateReferences>
    <we:reference id="WA200000046" version="1.3.0.0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A90F-F55A-472B-9498-3E1098C59E7C}">
  <sheetPr filterMode="1"/>
  <dimension ref="B1:G102"/>
  <sheetViews>
    <sheetView workbookViewId="0"/>
  </sheetViews>
  <sheetFormatPr defaultRowHeight="14.4" x14ac:dyDescent="0.55000000000000004"/>
  <cols>
    <col min="1" max="1" width="3.68359375" customWidth="1"/>
    <col min="2" max="2" width="21.3125" customWidth="1"/>
    <col min="3" max="3" width="14.7890625" customWidth="1"/>
    <col min="4" max="4" width="13.89453125" customWidth="1"/>
    <col min="5" max="6" width="12" customWidth="1"/>
    <col min="7" max="7" width="21.3125" customWidth="1"/>
  </cols>
  <sheetData>
    <row r="1" spans="2:7" ht="14.7" thickBot="1" x14ac:dyDescent="0.6"/>
    <row r="2" spans="2:7" x14ac:dyDescent="0.55000000000000004">
      <c r="B2" s="12" t="s">
        <v>0</v>
      </c>
      <c r="C2" s="13" t="s">
        <v>1</v>
      </c>
      <c r="D2" s="13" t="s">
        <v>2</v>
      </c>
      <c r="E2" s="13">
        <v>2018</v>
      </c>
      <c r="F2" s="13" t="s">
        <v>3</v>
      </c>
      <c r="G2" s="14" t="s">
        <v>4</v>
      </c>
    </row>
    <row r="3" spans="2:7" hidden="1" x14ac:dyDescent="0.55000000000000004">
      <c r="B3" s="8" t="s">
        <v>38</v>
      </c>
      <c r="C3" s="3" t="s">
        <v>13</v>
      </c>
      <c r="D3" s="3" t="s">
        <v>7</v>
      </c>
      <c r="E3" s="3">
        <v>42132</v>
      </c>
      <c r="F3" s="4">
        <v>0.2</v>
      </c>
      <c r="G3" s="10">
        <v>6.8000000000000005E-2</v>
      </c>
    </row>
    <row r="4" spans="2:7" hidden="1" x14ac:dyDescent="0.55000000000000004">
      <c r="B4" s="8" t="s">
        <v>25</v>
      </c>
      <c r="C4" s="3" t="s">
        <v>13</v>
      </c>
      <c r="D4" s="3" t="s">
        <v>7</v>
      </c>
      <c r="E4" s="3">
        <v>97331</v>
      </c>
      <c r="F4" s="4">
        <v>0.14199999999999999</v>
      </c>
      <c r="G4" s="10">
        <v>6.3E-2</v>
      </c>
    </row>
    <row r="5" spans="2:7" x14ac:dyDescent="0.55000000000000004">
      <c r="B5" s="8" t="s">
        <v>12</v>
      </c>
      <c r="C5" s="3" t="s">
        <v>13</v>
      </c>
      <c r="D5" s="3" t="s">
        <v>9</v>
      </c>
      <c r="E5" s="3">
        <v>77036</v>
      </c>
      <c r="F5" s="4">
        <v>0.13100000000000001</v>
      </c>
      <c r="G5" s="10">
        <v>4.8000000000000001E-2</v>
      </c>
    </row>
    <row r="6" spans="2:7" x14ac:dyDescent="0.55000000000000004">
      <c r="B6" s="8" t="s">
        <v>20</v>
      </c>
      <c r="C6" s="3" t="s">
        <v>13</v>
      </c>
      <c r="D6" s="3" t="s">
        <v>9</v>
      </c>
      <c r="E6" s="3">
        <v>42907</v>
      </c>
      <c r="F6" s="4">
        <v>0.13</v>
      </c>
      <c r="G6" s="10">
        <v>5.7000000000000002E-2</v>
      </c>
    </row>
    <row r="7" spans="2:7" x14ac:dyDescent="0.55000000000000004">
      <c r="B7" s="8" t="s">
        <v>30</v>
      </c>
      <c r="C7" s="3" t="s">
        <v>28</v>
      </c>
      <c r="D7" s="3" t="s">
        <v>9</v>
      </c>
      <c r="E7" s="3">
        <v>2233163</v>
      </c>
      <c r="F7" s="4">
        <v>0.09</v>
      </c>
      <c r="G7" s="10">
        <v>3.5999999999999997E-2</v>
      </c>
    </row>
    <row r="8" spans="2:7" hidden="1" x14ac:dyDescent="0.55000000000000004">
      <c r="B8" s="8" t="s">
        <v>27</v>
      </c>
      <c r="C8" s="3" t="s">
        <v>28</v>
      </c>
      <c r="D8" s="3" t="s">
        <v>7</v>
      </c>
      <c r="E8" s="3">
        <v>84460</v>
      </c>
      <c r="F8" s="4">
        <v>8.7999999999999995E-2</v>
      </c>
      <c r="G8" s="10">
        <v>5.1999999999999998E-2</v>
      </c>
    </row>
    <row r="9" spans="2:7" x14ac:dyDescent="0.55000000000000004">
      <c r="B9" s="8" t="s">
        <v>46</v>
      </c>
      <c r="C9" s="3" t="s">
        <v>28</v>
      </c>
      <c r="D9" s="3" t="s">
        <v>9</v>
      </c>
      <c r="E9" s="3">
        <v>814901</v>
      </c>
      <c r="F9" s="4">
        <v>7.0999999999999994E-2</v>
      </c>
      <c r="G9" s="10">
        <v>0.04</v>
      </c>
    </row>
    <row r="10" spans="2:7" hidden="1" x14ac:dyDescent="0.55000000000000004">
      <c r="B10" s="8" t="s">
        <v>21</v>
      </c>
      <c r="C10" s="3" t="s">
        <v>22</v>
      </c>
      <c r="D10" s="3" t="s">
        <v>7</v>
      </c>
      <c r="E10" s="3">
        <v>7649</v>
      </c>
      <c r="F10" s="4">
        <v>0.17</v>
      </c>
      <c r="G10" s="10">
        <v>0.11</v>
      </c>
    </row>
    <row r="11" spans="2:7" x14ac:dyDescent="0.55000000000000004">
      <c r="B11" s="8" t="s">
        <v>40</v>
      </c>
      <c r="C11" s="3" t="s">
        <v>22</v>
      </c>
      <c r="D11" s="3" t="s">
        <v>9</v>
      </c>
      <c r="E11" s="3">
        <v>13602</v>
      </c>
      <c r="F11" s="4">
        <v>0.158</v>
      </c>
      <c r="G11" s="10">
        <v>7.3999999999999996E-2</v>
      </c>
    </row>
    <row r="12" spans="2:7" x14ac:dyDescent="0.55000000000000004">
      <c r="B12" s="8" t="s">
        <v>48</v>
      </c>
      <c r="C12" s="3" t="s">
        <v>22</v>
      </c>
      <c r="D12" s="3" t="s">
        <v>9</v>
      </c>
      <c r="E12" s="3">
        <v>45260</v>
      </c>
      <c r="F12" s="4">
        <v>0.14599999999999999</v>
      </c>
      <c r="G12" s="10">
        <v>7.2999999999999995E-2</v>
      </c>
    </row>
    <row r="13" spans="2:7" x14ac:dyDescent="0.55000000000000004">
      <c r="B13" s="8" t="s">
        <v>47</v>
      </c>
      <c r="C13" s="3" t="s">
        <v>22</v>
      </c>
      <c r="D13" s="3" t="s">
        <v>9</v>
      </c>
      <c r="E13" s="3">
        <v>514631</v>
      </c>
      <c r="F13" s="4">
        <v>0.13500000000000001</v>
      </c>
      <c r="G13" s="10">
        <v>5.3999999999999999E-2</v>
      </c>
    </row>
    <row r="14" spans="2:7" hidden="1" x14ac:dyDescent="0.55000000000000004">
      <c r="B14" s="8" t="s">
        <v>36</v>
      </c>
      <c r="C14" s="3" t="s">
        <v>22</v>
      </c>
      <c r="D14" s="3" t="s">
        <v>7</v>
      </c>
      <c r="E14" s="3">
        <v>10740</v>
      </c>
      <c r="F14" s="4">
        <v>0.123</v>
      </c>
      <c r="G14" s="10">
        <v>4.9000000000000002E-2</v>
      </c>
    </row>
    <row r="15" spans="2:7" x14ac:dyDescent="0.55000000000000004">
      <c r="B15" s="8" t="s">
        <v>52</v>
      </c>
      <c r="C15" s="3" t="s">
        <v>43</v>
      </c>
      <c r="D15" s="3" t="s">
        <v>9</v>
      </c>
      <c r="E15" s="3">
        <v>225685</v>
      </c>
      <c r="F15" s="4">
        <v>0.125</v>
      </c>
      <c r="G15" s="10">
        <v>0.05</v>
      </c>
    </row>
    <row r="16" spans="2:7" x14ac:dyDescent="0.55000000000000004">
      <c r="B16" s="8" t="s">
        <v>44</v>
      </c>
      <c r="C16" s="3" t="s">
        <v>43</v>
      </c>
      <c r="D16" s="3" t="s">
        <v>9</v>
      </c>
      <c r="E16" s="3">
        <v>128206</v>
      </c>
      <c r="F16" s="4">
        <v>0.11</v>
      </c>
      <c r="G16" s="10">
        <v>5.5E-2</v>
      </c>
    </row>
    <row r="17" spans="2:7" hidden="1" x14ac:dyDescent="0.55000000000000004">
      <c r="B17" s="8" t="s">
        <v>42</v>
      </c>
      <c r="C17" s="3" t="s">
        <v>43</v>
      </c>
      <c r="D17" s="3" t="s">
        <v>7</v>
      </c>
      <c r="E17" s="3">
        <v>17128</v>
      </c>
      <c r="F17" s="4">
        <v>9.9000000000000005E-2</v>
      </c>
      <c r="G17" s="10">
        <v>0.04</v>
      </c>
    </row>
    <row r="18" spans="2:7" hidden="1" x14ac:dyDescent="0.55000000000000004">
      <c r="B18" s="8" t="s">
        <v>26</v>
      </c>
      <c r="C18" s="3" t="s">
        <v>15</v>
      </c>
      <c r="D18" s="3" t="s">
        <v>7</v>
      </c>
      <c r="E18" s="3">
        <v>73901</v>
      </c>
      <c r="F18" s="4">
        <v>0.17299999999999999</v>
      </c>
      <c r="G18" s="10">
        <v>7.0999999999999994E-2</v>
      </c>
    </row>
    <row r="19" spans="2:7" hidden="1" x14ac:dyDescent="0.55000000000000004">
      <c r="B19" s="8" t="s">
        <v>39</v>
      </c>
      <c r="C19" s="3" t="s">
        <v>15</v>
      </c>
      <c r="D19" s="3" t="s">
        <v>7</v>
      </c>
      <c r="E19" s="3">
        <v>22036</v>
      </c>
      <c r="F19" s="4">
        <v>0.16400000000000001</v>
      </c>
      <c r="G19" s="10">
        <v>7.0000000000000007E-2</v>
      </c>
    </row>
    <row r="20" spans="2:7" hidden="1" x14ac:dyDescent="0.55000000000000004">
      <c r="B20" s="8" t="s">
        <v>14</v>
      </c>
      <c r="C20" s="3" t="s">
        <v>15</v>
      </c>
      <c r="D20" s="3" t="s">
        <v>7</v>
      </c>
      <c r="E20" s="3">
        <v>76737</v>
      </c>
      <c r="F20" s="4">
        <v>0.158</v>
      </c>
      <c r="G20" s="10">
        <v>6.8000000000000005E-2</v>
      </c>
    </row>
    <row r="21" spans="2:7" hidden="1" x14ac:dyDescent="0.55000000000000004">
      <c r="B21" s="8" t="s">
        <v>29</v>
      </c>
      <c r="C21" s="3" t="s">
        <v>15</v>
      </c>
      <c r="D21" s="3" t="s">
        <v>7</v>
      </c>
      <c r="E21" s="3">
        <v>31729</v>
      </c>
      <c r="F21" s="4">
        <v>0.122</v>
      </c>
      <c r="G21" s="10">
        <v>6.0999999999999999E-2</v>
      </c>
    </row>
    <row r="22" spans="2:7" x14ac:dyDescent="0.55000000000000004">
      <c r="B22" s="8" t="s">
        <v>31</v>
      </c>
      <c r="C22" s="3" t="s">
        <v>15</v>
      </c>
      <c r="D22" s="3" t="s">
        <v>9</v>
      </c>
      <c r="E22" s="3">
        <v>269805</v>
      </c>
      <c r="F22" s="4">
        <v>7.9000000000000001E-2</v>
      </c>
      <c r="G22" s="10">
        <v>4.9000000000000002E-2</v>
      </c>
    </row>
    <row r="23" spans="2:7" x14ac:dyDescent="0.55000000000000004">
      <c r="B23" s="8" t="s">
        <v>54</v>
      </c>
      <c r="C23" s="3" t="s">
        <v>11</v>
      </c>
      <c r="D23" s="3" t="s">
        <v>9</v>
      </c>
      <c r="E23" s="3">
        <v>251446</v>
      </c>
      <c r="F23" s="4">
        <v>0.17799999999999999</v>
      </c>
      <c r="G23" s="10">
        <v>6.8000000000000005E-2</v>
      </c>
    </row>
    <row r="24" spans="2:7" hidden="1" x14ac:dyDescent="0.55000000000000004">
      <c r="B24" s="8" t="s">
        <v>33</v>
      </c>
      <c r="C24" s="3" t="s">
        <v>11</v>
      </c>
      <c r="D24" s="3" t="s">
        <v>7</v>
      </c>
      <c r="E24" s="3">
        <v>22107</v>
      </c>
      <c r="F24" s="4">
        <v>0.14199999999999999</v>
      </c>
      <c r="G24" s="10">
        <v>5.8999999999999997E-2</v>
      </c>
    </row>
    <row r="25" spans="2:7" hidden="1" x14ac:dyDescent="0.55000000000000004">
      <c r="B25" s="8" t="s">
        <v>32</v>
      </c>
      <c r="C25" s="3" t="s">
        <v>11</v>
      </c>
      <c r="D25" s="3" t="s">
        <v>7</v>
      </c>
      <c r="E25" s="3">
        <v>47364</v>
      </c>
      <c r="F25" s="4">
        <v>0.13100000000000001</v>
      </c>
      <c r="G25" s="10">
        <v>5.2999999999999999E-2</v>
      </c>
    </row>
    <row r="26" spans="2:7" x14ac:dyDescent="0.55000000000000004">
      <c r="B26" s="8" t="s">
        <v>23</v>
      </c>
      <c r="C26" s="3" t="s">
        <v>11</v>
      </c>
      <c r="D26" s="3" t="s">
        <v>9</v>
      </c>
      <c r="E26" s="3">
        <v>94347</v>
      </c>
      <c r="F26" s="4">
        <v>0.126</v>
      </c>
      <c r="G26" s="10">
        <v>6.3E-2</v>
      </c>
    </row>
    <row r="27" spans="2:7" x14ac:dyDescent="0.55000000000000004">
      <c r="B27" s="8" t="s">
        <v>51</v>
      </c>
      <c r="C27" s="3" t="s">
        <v>11</v>
      </c>
      <c r="D27" s="3" t="s">
        <v>9</v>
      </c>
      <c r="E27" s="3">
        <v>60922</v>
      </c>
      <c r="F27" s="4">
        <v>0.125</v>
      </c>
      <c r="G27" s="10">
        <v>4.9000000000000002E-2</v>
      </c>
    </row>
    <row r="28" spans="2:7" x14ac:dyDescent="0.55000000000000004">
      <c r="B28" s="8" t="s">
        <v>10</v>
      </c>
      <c r="C28" s="3" t="s">
        <v>11</v>
      </c>
      <c r="D28" s="3" t="s">
        <v>9</v>
      </c>
      <c r="E28" s="3">
        <v>201877</v>
      </c>
      <c r="F28" s="4">
        <v>0.11700000000000001</v>
      </c>
      <c r="G28" s="10">
        <v>5.5E-2</v>
      </c>
    </row>
    <row r="29" spans="2:7" hidden="1" x14ac:dyDescent="0.55000000000000004">
      <c r="B29" s="8" t="s">
        <v>34</v>
      </c>
      <c r="C29" s="3" t="s">
        <v>35</v>
      </c>
      <c r="D29" s="3" t="s">
        <v>7</v>
      </c>
      <c r="E29" s="3">
        <v>79604</v>
      </c>
      <c r="F29" s="4">
        <v>0.14599999999999999</v>
      </c>
      <c r="G29" s="10">
        <v>6.6000000000000003E-2</v>
      </c>
    </row>
    <row r="30" spans="2:7" hidden="1" x14ac:dyDescent="0.55000000000000004">
      <c r="B30" s="8" t="s">
        <v>37</v>
      </c>
      <c r="C30" s="3" t="s">
        <v>35</v>
      </c>
      <c r="D30" s="3" t="s">
        <v>7</v>
      </c>
      <c r="E30" s="3">
        <v>65507</v>
      </c>
      <c r="F30" s="4">
        <v>0.13500000000000001</v>
      </c>
      <c r="G30" s="10">
        <v>6.6000000000000003E-2</v>
      </c>
    </row>
    <row r="31" spans="2:7" x14ac:dyDescent="0.55000000000000004">
      <c r="B31" s="8" t="s">
        <v>49</v>
      </c>
      <c r="C31" s="3" t="s">
        <v>35</v>
      </c>
      <c r="D31" s="3" t="s">
        <v>9</v>
      </c>
      <c r="E31" s="3">
        <v>286419</v>
      </c>
      <c r="F31" s="4">
        <v>0.10100000000000001</v>
      </c>
      <c r="G31" s="10">
        <v>4.9000000000000002E-2</v>
      </c>
    </row>
    <row r="32" spans="2:7" x14ac:dyDescent="0.55000000000000004">
      <c r="B32" s="8" t="s">
        <v>41</v>
      </c>
      <c r="C32" s="3" t="s">
        <v>35</v>
      </c>
      <c r="D32" s="3" t="s">
        <v>9</v>
      </c>
      <c r="E32" s="3">
        <v>891299</v>
      </c>
      <c r="F32" s="4">
        <v>9.8000000000000004E-2</v>
      </c>
      <c r="G32" s="10">
        <v>5.2999999999999999E-2</v>
      </c>
    </row>
    <row r="33" spans="2:7" hidden="1" x14ac:dyDescent="0.55000000000000004">
      <c r="B33" s="8" t="s">
        <v>53</v>
      </c>
      <c r="C33" s="3" t="s">
        <v>6</v>
      </c>
      <c r="D33" s="3" t="s">
        <v>7</v>
      </c>
      <c r="E33" s="3">
        <v>49791</v>
      </c>
      <c r="F33" s="4">
        <v>0.184</v>
      </c>
      <c r="G33" s="10">
        <v>4.3999999999999997E-2</v>
      </c>
    </row>
    <row r="34" spans="2:7" hidden="1" x14ac:dyDescent="0.55000000000000004">
      <c r="B34" s="8" t="s">
        <v>5</v>
      </c>
      <c r="C34" s="3" t="s">
        <v>6</v>
      </c>
      <c r="D34" s="3" t="s">
        <v>7</v>
      </c>
      <c r="E34" s="3">
        <v>19759</v>
      </c>
      <c r="F34" s="4">
        <v>0.154</v>
      </c>
      <c r="G34" s="10">
        <v>5.7000000000000002E-2</v>
      </c>
    </row>
    <row r="35" spans="2:7" hidden="1" x14ac:dyDescent="0.55000000000000004">
      <c r="B35" s="8" t="s">
        <v>24</v>
      </c>
      <c r="C35" s="3" t="s">
        <v>6</v>
      </c>
      <c r="D35" s="3" t="s">
        <v>7</v>
      </c>
      <c r="E35" s="3">
        <v>2247</v>
      </c>
      <c r="F35" s="4">
        <v>0.13600000000000001</v>
      </c>
      <c r="G35" s="10">
        <v>5.2999999999999999E-2</v>
      </c>
    </row>
    <row r="36" spans="2:7" x14ac:dyDescent="0.55000000000000004">
      <c r="B36" s="8" t="s">
        <v>18</v>
      </c>
      <c r="C36" s="3" t="s">
        <v>6</v>
      </c>
      <c r="D36" s="3" t="s">
        <v>9</v>
      </c>
      <c r="E36" s="3">
        <v>4059</v>
      </c>
      <c r="F36" s="4">
        <v>0.13200000000000001</v>
      </c>
      <c r="G36" s="10">
        <v>5.6000000000000001E-2</v>
      </c>
    </row>
    <row r="37" spans="2:7" x14ac:dyDescent="0.55000000000000004">
      <c r="B37" s="8" t="s">
        <v>8</v>
      </c>
      <c r="C37" s="3" t="s">
        <v>6</v>
      </c>
      <c r="D37" s="3" t="s">
        <v>9</v>
      </c>
      <c r="E37" s="3">
        <v>22610</v>
      </c>
      <c r="F37" s="4">
        <v>0.127</v>
      </c>
      <c r="G37" s="10">
        <v>4.2000000000000003E-2</v>
      </c>
    </row>
    <row r="38" spans="2:7" x14ac:dyDescent="0.55000000000000004">
      <c r="B38" s="8" t="s">
        <v>19</v>
      </c>
      <c r="C38" s="3" t="s">
        <v>17</v>
      </c>
      <c r="D38" s="3" t="s">
        <v>9</v>
      </c>
      <c r="E38" s="3">
        <v>108987</v>
      </c>
      <c r="F38" s="4">
        <v>0.159</v>
      </c>
      <c r="G38" s="10">
        <v>6.0999999999999999E-2</v>
      </c>
    </row>
    <row r="39" spans="2:7" x14ac:dyDescent="0.55000000000000004">
      <c r="B39" s="8" t="s">
        <v>45</v>
      </c>
      <c r="C39" s="3" t="s">
        <v>17</v>
      </c>
      <c r="D39" s="3" t="s">
        <v>9</v>
      </c>
      <c r="E39" s="3">
        <v>11924</v>
      </c>
      <c r="F39" s="4">
        <v>0.11799999999999999</v>
      </c>
      <c r="G39" s="10">
        <v>6.0999999999999999E-2</v>
      </c>
    </row>
    <row r="40" spans="2:7" hidden="1" x14ac:dyDescent="0.55000000000000004">
      <c r="B40" s="8" t="s">
        <v>50</v>
      </c>
      <c r="C40" s="3" t="s">
        <v>17</v>
      </c>
      <c r="D40" s="3" t="s">
        <v>7</v>
      </c>
      <c r="E40" s="3">
        <v>4426</v>
      </c>
      <c r="F40" s="4">
        <v>0.11700000000000001</v>
      </c>
      <c r="G40" s="10">
        <v>7.1999999999999995E-2</v>
      </c>
    </row>
    <row r="41" spans="2:7" ht="14.7" thickBot="1" x14ac:dyDescent="0.6">
      <c r="B41" s="9" t="s">
        <v>16</v>
      </c>
      <c r="C41" s="6" t="s">
        <v>17</v>
      </c>
      <c r="D41" s="6" t="s">
        <v>9</v>
      </c>
      <c r="E41" s="6">
        <v>481857</v>
      </c>
      <c r="F41" s="7">
        <v>0.1</v>
      </c>
      <c r="G41" s="11">
        <v>5.0999999999999997E-2</v>
      </c>
    </row>
    <row r="42" spans="2:7" x14ac:dyDescent="0.55000000000000004">
      <c r="F42" s="1"/>
      <c r="G42" s="1"/>
    </row>
    <row r="43" spans="2:7" x14ac:dyDescent="0.55000000000000004">
      <c r="F43" s="1"/>
      <c r="G43" s="1"/>
    </row>
    <row r="44" spans="2:7" x14ac:dyDescent="0.55000000000000004">
      <c r="F44" s="1"/>
      <c r="G44" s="1"/>
    </row>
    <row r="45" spans="2:7" x14ac:dyDescent="0.55000000000000004">
      <c r="F45" s="1"/>
      <c r="G45" s="1"/>
    </row>
    <row r="46" spans="2:7" x14ac:dyDescent="0.55000000000000004">
      <c r="F46" s="1"/>
      <c r="G46" s="1"/>
    </row>
    <row r="47" spans="2:7" x14ac:dyDescent="0.55000000000000004">
      <c r="F47" s="1"/>
      <c r="G47" s="1"/>
    </row>
    <row r="48" spans="2:7" x14ac:dyDescent="0.55000000000000004">
      <c r="F48" s="1"/>
      <c r="G48" s="1"/>
    </row>
    <row r="49" spans="6:7" x14ac:dyDescent="0.55000000000000004">
      <c r="F49" s="1"/>
      <c r="G49" s="1"/>
    </row>
    <row r="50" spans="6:7" x14ac:dyDescent="0.55000000000000004">
      <c r="F50" s="1"/>
      <c r="G50" s="1"/>
    </row>
    <row r="51" spans="6:7" x14ac:dyDescent="0.55000000000000004">
      <c r="F51" s="1"/>
      <c r="G51" s="1"/>
    </row>
    <row r="52" spans="6:7" x14ac:dyDescent="0.55000000000000004">
      <c r="F52" s="1"/>
      <c r="G52" s="1"/>
    </row>
    <row r="53" spans="6:7" x14ac:dyDescent="0.55000000000000004">
      <c r="F53" s="1"/>
      <c r="G53" s="1"/>
    </row>
    <row r="54" spans="6:7" x14ac:dyDescent="0.55000000000000004">
      <c r="F54" s="1"/>
      <c r="G54" s="1"/>
    </row>
    <row r="55" spans="6:7" x14ac:dyDescent="0.55000000000000004">
      <c r="F55" s="1"/>
      <c r="G55" s="1"/>
    </row>
    <row r="56" spans="6:7" x14ac:dyDescent="0.55000000000000004">
      <c r="F56" s="1"/>
      <c r="G56" s="1"/>
    </row>
    <row r="57" spans="6:7" x14ac:dyDescent="0.55000000000000004">
      <c r="F57" s="1"/>
      <c r="G57" s="1"/>
    </row>
    <row r="58" spans="6:7" x14ac:dyDescent="0.55000000000000004">
      <c r="F58" s="1"/>
      <c r="G58" s="1"/>
    </row>
    <row r="59" spans="6:7" x14ac:dyDescent="0.55000000000000004">
      <c r="F59" s="1"/>
      <c r="G59" s="1"/>
    </row>
    <row r="60" spans="6:7" x14ac:dyDescent="0.55000000000000004">
      <c r="F60" s="1"/>
      <c r="G60" s="1"/>
    </row>
    <row r="61" spans="6:7" x14ac:dyDescent="0.55000000000000004">
      <c r="F61" s="1"/>
      <c r="G61" s="1"/>
    </row>
    <row r="62" spans="6:7" x14ac:dyDescent="0.55000000000000004">
      <c r="F62" s="1"/>
      <c r="G62" s="1"/>
    </row>
    <row r="63" spans="6:7" x14ac:dyDescent="0.55000000000000004">
      <c r="F63" s="1"/>
      <c r="G63" s="1"/>
    </row>
    <row r="64" spans="6:7" x14ac:dyDescent="0.55000000000000004">
      <c r="F64" s="1"/>
      <c r="G64" s="1"/>
    </row>
    <row r="65" spans="6:7" x14ac:dyDescent="0.55000000000000004">
      <c r="F65" s="1"/>
      <c r="G65" s="1"/>
    </row>
    <row r="66" spans="6:7" x14ac:dyDescent="0.55000000000000004">
      <c r="F66" s="1"/>
      <c r="G66" s="1"/>
    </row>
    <row r="67" spans="6:7" x14ac:dyDescent="0.55000000000000004">
      <c r="F67" s="1"/>
      <c r="G67" s="1"/>
    </row>
    <row r="68" spans="6:7" x14ac:dyDescent="0.55000000000000004">
      <c r="F68" s="1"/>
      <c r="G68" s="1"/>
    </row>
    <row r="69" spans="6:7" x14ac:dyDescent="0.55000000000000004">
      <c r="F69" s="1"/>
      <c r="G69" s="1"/>
    </row>
    <row r="70" spans="6:7" x14ac:dyDescent="0.55000000000000004">
      <c r="F70" s="1"/>
      <c r="G70" s="1"/>
    </row>
    <row r="71" spans="6:7" x14ac:dyDescent="0.55000000000000004">
      <c r="F71" s="1"/>
      <c r="G71" s="1"/>
    </row>
    <row r="72" spans="6:7" x14ac:dyDescent="0.55000000000000004">
      <c r="F72" s="1"/>
      <c r="G72" s="1"/>
    </row>
    <row r="73" spans="6:7" x14ac:dyDescent="0.55000000000000004">
      <c r="F73" s="1"/>
      <c r="G73" s="1"/>
    </row>
    <row r="74" spans="6:7" x14ac:dyDescent="0.55000000000000004">
      <c r="F74" s="1"/>
      <c r="G74" s="1"/>
    </row>
    <row r="75" spans="6:7" x14ac:dyDescent="0.55000000000000004">
      <c r="F75" s="1"/>
      <c r="G75" s="1"/>
    </row>
    <row r="76" spans="6:7" x14ac:dyDescent="0.55000000000000004">
      <c r="F76" s="1"/>
      <c r="G76" s="1"/>
    </row>
    <row r="77" spans="6:7" x14ac:dyDescent="0.55000000000000004">
      <c r="F77" s="1"/>
      <c r="G77" s="1"/>
    </row>
    <row r="78" spans="6:7" x14ac:dyDescent="0.55000000000000004">
      <c r="F78" s="1"/>
      <c r="G78" s="1"/>
    </row>
    <row r="79" spans="6:7" x14ac:dyDescent="0.55000000000000004">
      <c r="F79" s="1"/>
      <c r="G79" s="1"/>
    </row>
    <row r="80" spans="6:7" x14ac:dyDescent="0.55000000000000004">
      <c r="F80" s="1"/>
      <c r="G80" s="1"/>
    </row>
    <row r="81" spans="6:7" x14ac:dyDescent="0.55000000000000004">
      <c r="F81" s="1"/>
      <c r="G81" s="1"/>
    </row>
    <row r="82" spans="6:7" x14ac:dyDescent="0.55000000000000004">
      <c r="F82" s="1"/>
      <c r="G82" s="1"/>
    </row>
    <row r="83" spans="6:7" x14ac:dyDescent="0.55000000000000004">
      <c r="F83" s="1"/>
      <c r="G83" s="1"/>
    </row>
    <row r="84" spans="6:7" x14ac:dyDescent="0.55000000000000004">
      <c r="F84" s="1"/>
      <c r="G84" s="1"/>
    </row>
    <row r="85" spans="6:7" x14ac:dyDescent="0.55000000000000004">
      <c r="F85" s="1"/>
      <c r="G85" s="1"/>
    </row>
    <row r="86" spans="6:7" x14ac:dyDescent="0.55000000000000004">
      <c r="F86" s="1"/>
      <c r="G86" s="1"/>
    </row>
    <row r="87" spans="6:7" x14ac:dyDescent="0.55000000000000004">
      <c r="F87" s="1"/>
      <c r="G87" s="1"/>
    </row>
    <row r="88" spans="6:7" x14ac:dyDescent="0.55000000000000004">
      <c r="F88" s="1"/>
      <c r="G88" s="1"/>
    </row>
    <row r="89" spans="6:7" x14ac:dyDescent="0.55000000000000004">
      <c r="F89" s="1"/>
      <c r="G89" s="1"/>
    </row>
    <row r="90" spans="6:7" x14ac:dyDescent="0.55000000000000004">
      <c r="F90" s="1"/>
      <c r="G90" s="1"/>
    </row>
    <row r="91" spans="6:7" x14ac:dyDescent="0.55000000000000004">
      <c r="F91" s="1"/>
      <c r="G91" s="1"/>
    </row>
    <row r="92" spans="6:7" x14ac:dyDescent="0.55000000000000004">
      <c r="F92" s="1"/>
      <c r="G92" s="1"/>
    </row>
    <row r="93" spans="6:7" x14ac:dyDescent="0.55000000000000004">
      <c r="F93" s="1"/>
      <c r="G93" s="1"/>
    </row>
    <row r="94" spans="6:7" x14ac:dyDescent="0.55000000000000004">
      <c r="F94" s="1"/>
      <c r="G94" s="1"/>
    </row>
    <row r="95" spans="6:7" x14ac:dyDescent="0.55000000000000004">
      <c r="F95" s="1"/>
      <c r="G95" s="1"/>
    </row>
    <row r="96" spans="6:7" x14ac:dyDescent="0.55000000000000004">
      <c r="F96" s="1"/>
      <c r="G96" s="1"/>
    </row>
    <row r="97" spans="6:7" x14ac:dyDescent="0.55000000000000004">
      <c r="F97" s="1"/>
      <c r="G97" s="1"/>
    </row>
    <row r="98" spans="6:7" x14ac:dyDescent="0.55000000000000004">
      <c r="F98" s="1"/>
      <c r="G98" s="1"/>
    </row>
    <row r="99" spans="6:7" x14ac:dyDescent="0.55000000000000004">
      <c r="F99" s="1"/>
      <c r="G99" s="1"/>
    </row>
    <row r="100" spans="6:7" x14ac:dyDescent="0.55000000000000004">
      <c r="F100" s="1"/>
      <c r="G100" s="1"/>
    </row>
    <row r="101" spans="6:7" x14ac:dyDescent="0.55000000000000004">
      <c r="F101" s="1"/>
      <c r="G101" s="1"/>
    </row>
    <row r="102" spans="6:7" x14ac:dyDescent="0.55000000000000004">
      <c r="F102" s="1"/>
      <c r="G102" s="1"/>
    </row>
  </sheetData>
  <autoFilter ref="B2:G41" xr:uid="{109D623A-6C19-4251-BD75-604F5BE89B0D}">
    <filterColumn colId="2">
      <filters>
        <filter val="Metro"/>
      </filters>
    </filterColumn>
  </autoFilter>
  <sortState xmlns:xlrd2="http://schemas.microsoft.com/office/spreadsheetml/2017/richdata2" ref="B3:G41">
    <sortCondition ref="C3:C41"/>
    <sortCondition descending="1" ref="F3:F4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0AA7-8BB1-4F83-A5F8-8D8C5811364A}">
  <dimension ref="B1:J12"/>
  <sheetViews>
    <sheetView workbookViewId="0">
      <selection activeCell="H2" sqref="H2:J6"/>
    </sheetView>
  </sheetViews>
  <sheetFormatPr defaultRowHeight="14.4" x14ac:dyDescent="0.55000000000000004"/>
  <cols>
    <col min="1" max="1" width="3.68359375" customWidth="1"/>
    <col min="2" max="2" width="18.5234375" customWidth="1"/>
    <col min="3" max="3" width="13.89453125" customWidth="1"/>
    <col min="4" max="4" width="17.5234375" customWidth="1"/>
    <col min="5" max="6" width="13.89453125" customWidth="1"/>
    <col min="7" max="7" width="3.68359375" customWidth="1"/>
  </cols>
  <sheetData>
    <row r="1" spans="2:10" ht="14.7" thickBot="1" x14ac:dyDescent="0.6"/>
    <row r="2" spans="2:10" x14ac:dyDescent="0.55000000000000004">
      <c r="B2" s="12" t="s">
        <v>1</v>
      </c>
      <c r="C2" s="13" t="s">
        <v>75</v>
      </c>
      <c r="D2" s="13" t="s">
        <v>79</v>
      </c>
      <c r="E2" s="13" t="s">
        <v>77</v>
      </c>
      <c r="F2" s="14" t="s">
        <v>80</v>
      </c>
      <c r="H2" s="53" t="s">
        <v>86</v>
      </c>
      <c r="I2" s="54"/>
      <c r="J2" s="55"/>
    </row>
    <row r="3" spans="2:10" x14ac:dyDescent="0.55000000000000004">
      <c r="B3" s="8" t="s">
        <v>13</v>
      </c>
      <c r="C3" s="32">
        <v>0.20200000000000001</v>
      </c>
      <c r="D3" s="32">
        <v>0.28100000000000003</v>
      </c>
      <c r="E3" s="32">
        <v>0.316</v>
      </c>
      <c r="F3" s="42">
        <v>0.20100000000000001</v>
      </c>
      <c r="H3" s="56"/>
      <c r="I3" s="57"/>
      <c r="J3" s="58"/>
    </row>
    <row r="4" spans="2:10" x14ac:dyDescent="0.55000000000000004">
      <c r="B4" s="8" t="s">
        <v>28</v>
      </c>
      <c r="C4" s="32">
        <v>7.3999999999999996E-2</v>
      </c>
      <c r="D4" s="32">
        <v>0.17799999999999999</v>
      </c>
      <c r="E4" s="32">
        <v>0.29799999999999999</v>
      </c>
      <c r="F4" s="42">
        <v>0.44900000000000001</v>
      </c>
      <c r="H4" s="56"/>
      <c r="I4" s="57"/>
      <c r="J4" s="58"/>
    </row>
    <row r="5" spans="2:10" x14ac:dyDescent="0.55000000000000004">
      <c r="B5" s="8" t="s">
        <v>22</v>
      </c>
      <c r="C5" s="32">
        <v>7.0999999999999994E-2</v>
      </c>
      <c r="D5" s="32">
        <v>0.25700000000000001</v>
      </c>
      <c r="E5" s="32">
        <v>0.39100000000000001</v>
      </c>
      <c r="F5" s="42">
        <v>0.28100000000000003</v>
      </c>
      <c r="H5" s="56"/>
      <c r="I5" s="57"/>
      <c r="J5" s="58"/>
    </row>
    <row r="6" spans="2:10" x14ac:dyDescent="0.55000000000000004">
      <c r="B6" s="8" t="s">
        <v>43</v>
      </c>
      <c r="C6" s="32">
        <v>7.1999999999999995E-2</v>
      </c>
      <c r="D6" s="32">
        <v>0.23899999999999999</v>
      </c>
      <c r="E6" s="32">
        <v>0.35799999999999998</v>
      </c>
      <c r="F6" s="42">
        <v>0.316</v>
      </c>
      <c r="H6" s="59"/>
      <c r="I6" s="60"/>
      <c r="J6" s="61"/>
    </row>
    <row r="7" spans="2:10" x14ac:dyDescent="0.55000000000000004">
      <c r="B7" s="8" t="s">
        <v>15</v>
      </c>
      <c r="C7" s="32">
        <v>7.1999999999999995E-2</v>
      </c>
      <c r="D7" s="32">
        <v>0.252</v>
      </c>
      <c r="E7" s="32">
        <v>0.39500000000000002</v>
      </c>
      <c r="F7" s="42">
        <v>0.28000000000000003</v>
      </c>
    </row>
    <row r="8" spans="2:10" x14ac:dyDescent="0.55000000000000004">
      <c r="B8" s="8" t="s">
        <v>11</v>
      </c>
      <c r="C8" s="32">
        <v>0.187</v>
      </c>
      <c r="D8" s="32">
        <v>0.25900000000000001</v>
      </c>
      <c r="E8" s="32">
        <v>0.32400000000000001</v>
      </c>
      <c r="F8" s="42">
        <v>0.23</v>
      </c>
    </row>
    <row r="9" spans="2:10" x14ac:dyDescent="0.55000000000000004">
      <c r="B9" s="8" t="s">
        <v>35</v>
      </c>
      <c r="C9" s="32">
        <v>8.5999999999999993E-2</v>
      </c>
      <c r="D9" s="32">
        <v>0.26900000000000002</v>
      </c>
      <c r="E9" s="32">
        <v>0.377</v>
      </c>
      <c r="F9" s="42">
        <v>0.26800000000000002</v>
      </c>
    </row>
    <row r="10" spans="2:10" x14ac:dyDescent="0.55000000000000004">
      <c r="B10" s="8" t="s">
        <v>6</v>
      </c>
      <c r="C10" s="32">
        <v>0.121</v>
      </c>
      <c r="D10" s="32">
        <v>0.222</v>
      </c>
      <c r="E10" s="32">
        <v>0.31900000000000001</v>
      </c>
      <c r="F10" s="42">
        <v>0.33700000000000002</v>
      </c>
    </row>
    <row r="11" spans="2:10" x14ac:dyDescent="0.55000000000000004">
      <c r="B11" s="8" t="s">
        <v>17</v>
      </c>
      <c r="C11" s="32">
        <v>8.6999999999999994E-2</v>
      </c>
      <c r="D11" s="32">
        <v>0.25800000000000001</v>
      </c>
      <c r="E11" s="32">
        <v>0.39100000000000001</v>
      </c>
      <c r="F11" s="42">
        <v>0.26500000000000001</v>
      </c>
    </row>
    <row r="12" spans="2:10" ht="14.7" thickBot="1" x14ac:dyDescent="0.6">
      <c r="B12" s="9" t="s">
        <v>81</v>
      </c>
      <c r="C12" s="35">
        <v>9.1999999999999998E-2</v>
      </c>
      <c r="D12" s="35">
        <v>0.22500000000000001</v>
      </c>
      <c r="E12" s="35">
        <v>0.33900000000000002</v>
      </c>
      <c r="F12" s="43">
        <v>0.34499999999999997</v>
      </c>
    </row>
  </sheetData>
  <mergeCells count="1">
    <mergeCell ref="H2:J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AB83-4C63-4A3A-A0AC-AB8D88EF5CA4}">
  <dimension ref="B1:O18"/>
  <sheetViews>
    <sheetView tabSelected="1" workbookViewId="0">
      <selection activeCell="B14" sqref="B14:D18"/>
    </sheetView>
  </sheetViews>
  <sheetFormatPr defaultRowHeight="14.4" x14ac:dyDescent="0.55000000000000004"/>
  <cols>
    <col min="1" max="1" width="3.68359375" customWidth="1"/>
    <col min="2" max="2" width="18.5234375" customWidth="1"/>
    <col min="3" max="11" width="12" customWidth="1"/>
    <col min="12" max="12" width="3.68359375" customWidth="1"/>
  </cols>
  <sheetData>
    <row r="1" spans="2:15" ht="14.7" thickBot="1" x14ac:dyDescent="0.6"/>
    <row r="2" spans="2:15" x14ac:dyDescent="0.55000000000000004">
      <c r="B2" s="12" t="s">
        <v>87</v>
      </c>
      <c r="C2" s="13">
        <v>2010</v>
      </c>
      <c r="D2" s="13">
        <v>2011</v>
      </c>
      <c r="E2" s="13">
        <v>2012</v>
      </c>
      <c r="F2" s="13">
        <v>2013</v>
      </c>
      <c r="G2" s="13">
        <v>2014</v>
      </c>
      <c r="H2" s="13">
        <v>2015</v>
      </c>
      <c r="I2" s="13">
        <v>2016</v>
      </c>
      <c r="J2" s="13">
        <v>2017</v>
      </c>
      <c r="K2" s="14">
        <v>2018</v>
      </c>
      <c r="M2" s="53" t="s">
        <v>88</v>
      </c>
      <c r="N2" s="54"/>
      <c r="O2" s="55"/>
    </row>
    <row r="3" spans="2:15" x14ac:dyDescent="0.55000000000000004">
      <c r="B3" s="8" t="s">
        <v>13</v>
      </c>
      <c r="C3" s="3">
        <v>241124</v>
      </c>
      <c r="D3" s="3">
        <v>243825</v>
      </c>
      <c r="E3" s="3">
        <v>245212</v>
      </c>
      <c r="F3" s="3">
        <v>245973</v>
      </c>
      <c r="G3" s="3">
        <v>248185</v>
      </c>
      <c r="H3" s="3">
        <v>250704</v>
      </c>
      <c r="I3" s="3">
        <v>253473</v>
      </c>
      <c r="J3" s="3">
        <v>256365</v>
      </c>
      <c r="K3" s="44">
        <v>259406</v>
      </c>
      <c r="M3" s="56"/>
      <c r="N3" s="57"/>
      <c r="O3" s="58"/>
    </row>
    <row r="4" spans="2:15" x14ac:dyDescent="0.55000000000000004">
      <c r="B4" s="8" t="s">
        <v>28</v>
      </c>
      <c r="C4" s="3">
        <v>2723090</v>
      </c>
      <c r="D4" s="3">
        <v>2775064</v>
      </c>
      <c r="E4" s="3">
        <v>2822510</v>
      </c>
      <c r="F4" s="3">
        <v>2869975</v>
      </c>
      <c r="G4" s="3">
        <v>2921845</v>
      </c>
      <c r="H4" s="3">
        <v>2976641</v>
      </c>
      <c r="I4" s="3">
        <v>3036005</v>
      </c>
      <c r="J4" s="3">
        <v>3090553</v>
      </c>
      <c r="K4" s="44">
        <v>3132524</v>
      </c>
      <c r="M4" s="56"/>
      <c r="N4" s="57"/>
      <c r="O4" s="58"/>
    </row>
    <row r="5" spans="2:15" x14ac:dyDescent="0.55000000000000004">
      <c r="B5" s="8" t="s">
        <v>22</v>
      </c>
      <c r="C5" s="3">
        <v>545874</v>
      </c>
      <c r="D5" s="3">
        <v>547956</v>
      </c>
      <c r="E5" s="3">
        <v>550019</v>
      </c>
      <c r="F5" s="3">
        <v>552403</v>
      </c>
      <c r="G5" s="3">
        <v>557130</v>
      </c>
      <c r="H5" s="3">
        <v>563188</v>
      </c>
      <c r="I5" s="3">
        <v>572268</v>
      </c>
      <c r="J5" s="3">
        <v>582127</v>
      </c>
      <c r="K5" s="44">
        <v>591882</v>
      </c>
      <c r="M5" s="56"/>
      <c r="N5" s="57"/>
      <c r="O5" s="58"/>
    </row>
    <row r="6" spans="2:15" x14ac:dyDescent="0.55000000000000004">
      <c r="B6" s="8" t="s">
        <v>43</v>
      </c>
      <c r="C6" s="3">
        <v>333810</v>
      </c>
      <c r="D6" s="3">
        <v>336903</v>
      </c>
      <c r="E6" s="3">
        <v>338450</v>
      </c>
      <c r="F6" s="3">
        <v>340293</v>
      </c>
      <c r="G6" s="3">
        <v>344217</v>
      </c>
      <c r="H6" s="3">
        <v>349742</v>
      </c>
      <c r="I6" s="3">
        <v>356582</v>
      </c>
      <c r="J6" s="3">
        <v>364401</v>
      </c>
      <c r="K6" s="44">
        <v>371019</v>
      </c>
      <c r="M6" s="59"/>
      <c r="N6" s="60"/>
      <c r="O6" s="61"/>
    </row>
    <row r="7" spans="2:15" x14ac:dyDescent="0.55000000000000004">
      <c r="B7" s="8" t="s">
        <v>15</v>
      </c>
      <c r="C7" s="3">
        <v>446126</v>
      </c>
      <c r="D7" s="3">
        <v>449119</v>
      </c>
      <c r="E7" s="3">
        <v>448233</v>
      </c>
      <c r="F7" s="3">
        <v>445943</v>
      </c>
      <c r="G7" s="3">
        <v>447380</v>
      </c>
      <c r="H7" s="3">
        <v>454769</v>
      </c>
      <c r="I7" s="3">
        <v>461281</v>
      </c>
      <c r="J7" s="3">
        <v>467690</v>
      </c>
      <c r="K7" s="44">
        <v>474208</v>
      </c>
    </row>
    <row r="8" spans="2:15" x14ac:dyDescent="0.55000000000000004">
      <c r="B8" s="8" t="s">
        <v>11</v>
      </c>
      <c r="C8" s="3">
        <v>616585</v>
      </c>
      <c r="D8" s="3">
        <v>631122</v>
      </c>
      <c r="E8" s="3">
        <v>635929</v>
      </c>
      <c r="F8" s="3">
        <v>639546</v>
      </c>
      <c r="G8" s="3">
        <v>644328</v>
      </c>
      <c r="H8" s="3">
        <v>651225</v>
      </c>
      <c r="I8" s="3">
        <v>659929</v>
      </c>
      <c r="J8" s="3">
        <v>669506</v>
      </c>
      <c r="K8" s="44">
        <v>678063</v>
      </c>
    </row>
    <row r="9" spans="2:15" x14ac:dyDescent="0.55000000000000004">
      <c r="B9" s="8" t="s">
        <v>35</v>
      </c>
      <c r="C9" s="3">
        <v>1183643</v>
      </c>
      <c r="D9" s="3">
        <v>1195827</v>
      </c>
      <c r="E9" s="3">
        <v>1205614</v>
      </c>
      <c r="F9" s="3">
        <v>1216289</v>
      </c>
      <c r="G9" s="3">
        <v>1229368</v>
      </c>
      <c r="H9" s="3">
        <v>1246172</v>
      </c>
      <c r="I9" s="3">
        <v>1272594</v>
      </c>
      <c r="J9" s="3">
        <v>1299521</v>
      </c>
      <c r="K9" s="44">
        <v>1322829</v>
      </c>
    </row>
    <row r="10" spans="2:15" x14ac:dyDescent="0.55000000000000004">
      <c r="B10" s="8" t="s">
        <v>6</v>
      </c>
      <c r="C10" s="3">
        <v>91471</v>
      </c>
      <c r="D10" s="3">
        <v>92136</v>
      </c>
      <c r="E10" s="3">
        <v>93681</v>
      </c>
      <c r="F10" s="3">
        <v>94275</v>
      </c>
      <c r="G10" s="3">
        <v>94490</v>
      </c>
      <c r="H10" s="3">
        <v>95661</v>
      </c>
      <c r="I10" s="3">
        <v>96660</v>
      </c>
      <c r="J10" s="3">
        <v>97760</v>
      </c>
      <c r="K10" s="44">
        <v>98466</v>
      </c>
    </row>
    <row r="11" spans="2:15" x14ac:dyDescent="0.55000000000000004">
      <c r="B11" s="8" t="s">
        <v>17</v>
      </c>
      <c r="C11" s="3">
        <v>542817</v>
      </c>
      <c r="D11" s="3">
        <v>549703</v>
      </c>
      <c r="E11" s="3">
        <v>553228</v>
      </c>
      <c r="F11" s="3">
        <v>558209</v>
      </c>
      <c r="G11" s="3">
        <v>565496</v>
      </c>
      <c r="H11" s="3">
        <v>575441</v>
      </c>
      <c r="I11" s="3">
        <v>585888</v>
      </c>
      <c r="J11" s="3">
        <v>597509</v>
      </c>
      <c r="K11" s="44">
        <v>607194</v>
      </c>
    </row>
    <row r="12" spans="2:15" ht="14.7" thickBot="1" x14ac:dyDescent="0.6">
      <c r="B12" s="9" t="s">
        <v>89</v>
      </c>
      <c r="C12" s="6">
        <v>6724540</v>
      </c>
      <c r="D12" s="6">
        <v>6821655</v>
      </c>
      <c r="E12" s="6">
        <v>6892876</v>
      </c>
      <c r="F12" s="6">
        <v>6962906</v>
      </c>
      <c r="G12" s="6">
        <v>7052439</v>
      </c>
      <c r="H12" s="6">
        <v>7163543</v>
      </c>
      <c r="I12" s="6">
        <v>7294680</v>
      </c>
      <c r="J12" s="6">
        <v>7425432</v>
      </c>
      <c r="K12" s="45">
        <v>7535591</v>
      </c>
    </row>
    <row r="14" spans="2:15" x14ac:dyDescent="0.55000000000000004">
      <c r="B14" s="53" t="s">
        <v>90</v>
      </c>
      <c r="C14" s="54"/>
      <c r="D14" s="55"/>
    </row>
    <row r="15" spans="2:15" x14ac:dyDescent="0.55000000000000004">
      <c r="B15" s="56"/>
      <c r="C15" s="57"/>
      <c r="D15" s="58"/>
    </row>
    <row r="16" spans="2:15" x14ac:dyDescent="0.55000000000000004">
      <c r="B16" s="56"/>
      <c r="C16" s="57"/>
      <c r="D16" s="58"/>
    </row>
    <row r="17" spans="2:4" x14ac:dyDescent="0.55000000000000004">
      <c r="B17" s="56"/>
      <c r="C17" s="57"/>
      <c r="D17" s="58"/>
    </row>
    <row r="18" spans="2:4" x14ac:dyDescent="0.55000000000000004">
      <c r="B18" s="59"/>
      <c r="C18" s="60"/>
      <c r="D18" s="61"/>
    </row>
  </sheetData>
  <mergeCells count="2">
    <mergeCell ref="M2:O6"/>
    <mergeCell ref="B14:D18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E03C-11CC-4EA2-8108-E4441292B74A}">
  <dimension ref="B2:I43"/>
  <sheetViews>
    <sheetView workbookViewId="0">
      <selection activeCell="G1" sqref="G1:G1048576"/>
    </sheetView>
  </sheetViews>
  <sheetFormatPr defaultRowHeight="14.4" x14ac:dyDescent="0.55000000000000004"/>
  <cols>
    <col min="1" max="1" width="3.68359375" customWidth="1"/>
    <col min="2" max="3" width="9.20703125" customWidth="1"/>
    <col min="4" max="4" width="13" customWidth="1"/>
    <col min="5" max="6" width="15.7890625" customWidth="1"/>
    <col min="7" max="7" width="20.7890625" customWidth="1"/>
    <col min="8" max="8" width="12" customWidth="1"/>
    <col min="9" max="9" width="14.7890625" customWidth="1"/>
  </cols>
  <sheetData>
    <row r="2" spans="2:9" x14ac:dyDescent="0.55000000000000004">
      <c r="B2" s="62" t="s">
        <v>91</v>
      </c>
      <c r="C2" s="62"/>
      <c r="D2" s="48">
        <v>1.4999999999999999E-2</v>
      </c>
    </row>
    <row r="4" spans="2:9" x14ac:dyDescent="0.55000000000000004">
      <c r="B4" s="38">
        <v>2017</v>
      </c>
      <c r="C4" s="38">
        <v>2018</v>
      </c>
      <c r="D4" s="38" t="s">
        <v>92</v>
      </c>
      <c r="E4" s="38" t="s">
        <v>93</v>
      </c>
      <c r="F4" s="38" t="s">
        <v>94</v>
      </c>
      <c r="G4" s="38" t="s">
        <v>0</v>
      </c>
      <c r="H4" s="38" t="s">
        <v>95</v>
      </c>
      <c r="I4" s="38" t="s">
        <v>1</v>
      </c>
    </row>
    <row r="5" spans="2:9" x14ac:dyDescent="0.55000000000000004">
      <c r="B5" s="16">
        <v>19681</v>
      </c>
      <c r="C5" s="16">
        <v>19759</v>
      </c>
      <c r="D5" s="46">
        <f>C5*(1+$D$2)</f>
        <v>20055.384999999998</v>
      </c>
      <c r="E5" s="47">
        <f>(C5-B5)/B5</f>
        <v>3.9632132513591793E-3</v>
      </c>
      <c r="F5" s="46">
        <f>C5*(1+E5)</f>
        <v>19837.309130633606</v>
      </c>
      <c r="G5" t="s">
        <v>5</v>
      </c>
      <c r="H5">
        <v>1</v>
      </c>
      <c r="I5" t="s">
        <v>6</v>
      </c>
    </row>
    <row r="6" spans="2:9" x14ac:dyDescent="0.55000000000000004">
      <c r="B6" s="16">
        <v>22507</v>
      </c>
      <c r="C6" s="16">
        <v>22610</v>
      </c>
      <c r="D6" s="46">
        <f t="shared" ref="D6:D43" si="0">C6*(1+$D$2)</f>
        <v>22949.149999999998</v>
      </c>
      <c r="E6" s="47">
        <f t="shared" ref="E6:E43" si="1">(C6-B6)/B6</f>
        <v>4.5763540231927849E-3</v>
      </c>
      <c r="F6" s="46">
        <f t="shared" ref="F6:F42" si="2">C6*(1+E6)</f>
        <v>22713.471364464385</v>
      </c>
      <c r="G6" t="s">
        <v>8</v>
      </c>
      <c r="H6">
        <v>2</v>
      </c>
      <c r="I6" t="s">
        <v>6</v>
      </c>
    </row>
    <row r="7" spans="2:9" x14ac:dyDescent="0.55000000000000004">
      <c r="B7" s="16">
        <v>198453</v>
      </c>
      <c r="C7" s="16">
        <v>201877</v>
      </c>
      <c r="D7" s="46">
        <f t="shared" si="0"/>
        <v>204905.15499999997</v>
      </c>
      <c r="E7" s="47">
        <f t="shared" si="1"/>
        <v>1.7253455478123285E-2</v>
      </c>
      <c r="F7" s="46">
        <f t="shared" si="2"/>
        <v>205360.07583155707</v>
      </c>
      <c r="G7" t="s">
        <v>10</v>
      </c>
      <c r="H7">
        <v>3</v>
      </c>
      <c r="I7" t="s">
        <v>11</v>
      </c>
    </row>
    <row r="8" spans="2:9" x14ac:dyDescent="0.55000000000000004">
      <c r="B8" s="16">
        <v>76479</v>
      </c>
      <c r="C8" s="16">
        <v>77036</v>
      </c>
      <c r="D8" s="46">
        <f t="shared" si="0"/>
        <v>78191.539999999994</v>
      </c>
      <c r="E8" s="47">
        <f t="shared" si="1"/>
        <v>7.2830450188940757E-3</v>
      </c>
      <c r="F8" s="46">
        <f t="shared" si="2"/>
        <v>77597.056656075525</v>
      </c>
      <c r="G8" t="s">
        <v>12</v>
      </c>
      <c r="H8">
        <v>4</v>
      </c>
      <c r="I8" t="s">
        <v>13</v>
      </c>
    </row>
    <row r="9" spans="2:9" x14ac:dyDescent="0.55000000000000004">
      <c r="B9" s="16">
        <v>75712</v>
      </c>
      <c r="C9" s="16">
        <v>76737</v>
      </c>
      <c r="D9" s="46">
        <f t="shared" si="0"/>
        <v>77888.054999999993</v>
      </c>
      <c r="E9" s="47">
        <f t="shared" si="1"/>
        <v>1.3538144547759933E-2</v>
      </c>
      <c r="F9" s="46">
        <f t="shared" si="2"/>
        <v>77775.876598161456</v>
      </c>
      <c r="G9" t="s">
        <v>14</v>
      </c>
      <c r="H9">
        <v>5</v>
      </c>
      <c r="I9" t="s">
        <v>15</v>
      </c>
    </row>
    <row r="10" spans="2:9" x14ac:dyDescent="0.55000000000000004">
      <c r="B10" s="16">
        <v>474492</v>
      </c>
      <c r="C10" s="16">
        <v>481857</v>
      </c>
      <c r="D10" s="46">
        <f t="shared" si="0"/>
        <v>489084.85499999998</v>
      </c>
      <c r="E10" s="47">
        <f t="shared" si="1"/>
        <v>1.5521863382312031E-2</v>
      </c>
      <c r="F10" s="46">
        <f t="shared" si="2"/>
        <v>489336.31852381071</v>
      </c>
      <c r="G10" t="s">
        <v>16</v>
      </c>
      <c r="H10">
        <v>6</v>
      </c>
      <c r="I10" t="s">
        <v>17</v>
      </c>
    </row>
    <row r="11" spans="2:9" x14ac:dyDescent="0.55000000000000004">
      <c r="B11" s="16">
        <v>4023</v>
      </c>
      <c r="C11" s="16">
        <v>4059</v>
      </c>
      <c r="D11" s="46">
        <f t="shared" si="0"/>
        <v>4119.8849999999993</v>
      </c>
      <c r="E11" s="47">
        <f t="shared" si="1"/>
        <v>8.948545861297539E-3</v>
      </c>
      <c r="F11" s="46">
        <f t="shared" si="2"/>
        <v>4095.3221476510062</v>
      </c>
      <c r="G11" t="s">
        <v>18</v>
      </c>
      <c r="H11">
        <v>7</v>
      </c>
      <c r="I11" t="s">
        <v>6</v>
      </c>
    </row>
    <row r="12" spans="2:9" x14ac:dyDescent="0.55000000000000004">
      <c r="B12" s="16">
        <v>106900</v>
      </c>
      <c r="C12" s="16">
        <v>108987</v>
      </c>
      <c r="D12" s="46">
        <f t="shared" si="0"/>
        <v>110621.80499999999</v>
      </c>
      <c r="E12" s="47">
        <f t="shared" si="1"/>
        <v>1.9522918615528531E-2</v>
      </c>
      <c r="F12" s="46">
        <f t="shared" si="2"/>
        <v>111114.74433115061</v>
      </c>
      <c r="G12" t="s">
        <v>19</v>
      </c>
      <c r="H12">
        <v>8</v>
      </c>
      <c r="I12" t="s">
        <v>17</v>
      </c>
    </row>
    <row r="13" spans="2:9" x14ac:dyDescent="0.55000000000000004">
      <c r="B13" s="16">
        <v>42167</v>
      </c>
      <c r="C13" s="16">
        <v>42907</v>
      </c>
      <c r="D13" s="46">
        <f t="shared" si="0"/>
        <v>43550.604999999996</v>
      </c>
      <c r="E13" s="47">
        <f t="shared" si="1"/>
        <v>1.7549268385230157E-2</v>
      </c>
      <c r="F13" s="46">
        <f t="shared" si="2"/>
        <v>43659.986458605068</v>
      </c>
      <c r="G13" t="s">
        <v>20</v>
      </c>
      <c r="H13">
        <v>9</v>
      </c>
      <c r="I13" t="s">
        <v>13</v>
      </c>
    </row>
    <row r="14" spans="2:9" x14ac:dyDescent="0.55000000000000004">
      <c r="B14" s="16">
        <v>7590</v>
      </c>
      <c r="C14" s="16">
        <v>7649</v>
      </c>
      <c r="D14" s="46">
        <f t="shared" si="0"/>
        <v>7763.7349999999997</v>
      </c>
      <c r="E14" s="47">
        <f t="shared" si="1"/>
        <v>7.7733860342555994E-3</v>
      </c>
      <c r="F14" s="46">
        <f t="shared" si="2"/>
        <v>7708.4586297760216</v>
      </c>
      <c r="G14" t="s">
        <v>21</v>
      </c>
      <c r="H14">
        <v>10</v>
      </c>
      <c r="I14" t="s">
        <v>22</v>
      </c>
    </row>
    <row r="15" spans="2:9" x14ac:dyDescent="0.55000000000000004">
      <c r="B15" s="16">
        <v>92117</v>
      </c>
      <c r="C15" s="16">
        <v>94347</v>
      </c>
      <c r="D15" s="46">
        <f t="shared" si="0"/>
        <v>95762.204999999987</v>
      </c>
      <c r="E15" s="47">
        <f t="shared" si="1"/>
        <v>2.4208343736769541E-2</v>
      </c>
      <c r="F15" s="46">
        <f t="shared" si="2"/>
        <v>96630.984606532991</v>
      </c>
      <c r="G15" t="s">
        <v>23</v>
      </c>
      <c r="H15">
        <v>11</v>
      </c>
      <c r="I15" t="s">
        <v>11</v>
      </c>
    </row>
    <row r="16" spans="2:9" x14ac:dyDescent="0.55000000000000004">
      <c r="B16" s="16">
        <v>2205</v>
      </c>
      <c r="C16" s="16">
        <v>2247</v>
      </c>
      <c r="D16" s="46">
        <f t="shared" si="0"/>
        <v>2280.7049999999999</v>
      </c>
      <c r="E16" s="47">
        <f t="shared" si="1"/>
        <v>1.9047619047619049E-2</v>
      </c>
      <c r="F16" s="46">
        <f t="shared" si="2"/>
        <v>2289.7999999999997</v>
      </c>
      <c r="G16" t="s">
        <v>24</v>
      </c>
      <c r="H16">
        <v>12</v>
      </c>
      <c r="I16" t="s">
        <v>6</v>
      </c>
    </row>
    <row r="17" spans="2:9" x14ac:dyDescent="0.55000000000000004">
      <c r="B17" s="16">
        <v>95821</v>
      </c>
      <c r="C17" s="16">
        <v>97331</v>
      </c>
      <c r="D17" s="46">
        <f t="shared" si="0"/>
        <v>98790.964999999997</v>
      </c>
      <c r="E17" s="47">
        <f t="shared" si="1"/>
        <v>1.5758549795973742E-2</v>
      </c>
      <c r="F17" s="46">
        <f t="shared" si="2"/>
        <v>98864.795410191931</v>
      </c>
      <c r="G17" t="s">
        <v>25</v>
      </c>
      <c r="H17">
        <v>13</v>
      </c>
      <c r="I17" t="s">
        <v>13</v>
      </c>
    </row>
    <row r="18" spans="2:9" x14ac:dyDescent="0.55000000000000004">
      <c r="B18" s="16">
        <v>72553</v>
      </c>
      <c r="C18" s="16">
        <v>73901</v>
      </c>
      <c r="D18" s="46">
        <f t="shared" si="0"/>
        <v>75009.514999999999</v>
      </c>
      <c r="E18" s="47">
        <f t="shared" si="1"/>
        <v>1.8579521177621877E-2</v>
      </c>
      <c r="F18" s="46">
        <f t="shared" si="2"/>
        <v>75274.045194547434</v>
      </c>
      <c r="G18" t="s">
        <v>26</v>
      </c>
      <c r="H18">
        <v>14</v>
      </c>
      <c r="I18" t="s">
        <v>15</v>
      </c>
    </row>
    <row r="19" spans="2:9" x14ac:dyDescent="0.55000000000000004">
      <c r="B19" s="16">
        <v>83285</v>
      </c>
      <c r="C19" s="16">
        <v>84460</v>
      </c>
      <c r="D19" s="46">
        <f t="shared" si="0"/>
        <v>85726.9</v>
      </c>
      <c r="E19" s="47">
        <f t="shared" si="1"/>
        <v>1.4108182745992676E-2</v>
      </c>
      <c r="F19" s="46">
        <f t="shared" si="2"/>
        <v>85651.577114726533</v>
      </c>
      <c r="G19" t="s">
        <v>27</v>
      </c>
      <c r="H19">
        <v>15</v>
      </c>
      <c r="I19" t="s">
        <v>28</v>
      </c>
    </row>
    <row r="20" spans="2:9" x14ac:dyDescent="0.55000000000000004">
      <c r="B20" s="16">
        <v>31191</v>
      </c>
      <c r="C20" s="16">
        <v>31729</v>
      </c>
      <c r="D20" s="46">
        <f t="shared" si="0"/>
        <v>32204.934999999998</v>
      </c>
      <c r="E20" s="47">
        <f t="shared" si="1"/>
        <v>1.7248565291269918E-2</v>
      </c>
      <c r="F20" s="46">
        <f t="shared" si="2"/>
        <v>32276.279728126705</v>
      </c>
      <c r="G20" t="s">
        <v>29</v>
      </c>
      <c r="H20">
        <v>16</v>
      </c>
      <c r="I20" t="s">
        <v>15</v>
      </c>
    </row>
    <row r="21" spans="2:9" x14ac:dyDescent="0.55000000000000004">
      <c r="B21" s="16">
        <v>2204229</v>
      </c>
      <c r="C21" s="16">
        <v>2233163</v>
      </c>
      <c r="D21" s="46">
        <f t="shared" si="0"/>
        <v>2266660.4449999998</v>
      </c>
      <c r="E21" s="47">
        <f t="shared" si="1"/>
        <v>1.3126585304884383E-2</v>
      </c>
      <c r="F21" s="46">
        <f t="shared" si="2"/>
        <v>2262476.8046192112</v>
      </c>
      <c r="G21" t="s">
        <v>30</v>
      </c>
      <c r="H21">
        <v>17</v>
      </c>
      <c r="I21" t="s">
        <v>28</v>
      </c>
    </row>
    <row r="22" spans="2:9" x14ac:dyDescent="0.55000000000000004">
      <c r="B22" s="16">
        <v>266550</v>
      </c>
      <c r="C22" s="16">
        <v>269805</v>
      </c>
      <c r="D22" s="46">
        <f t="shared" si="0"/>
        <v>273852.07499999995</v>
      </c>
      <c r="E22" s="47">
        <f t="shared" si="1"/>
        <v>1.2211592571750141E-2</v>
      </c>
      <c r="F22" s="46">
        <f t="shared" si="2"/>
        <v>273099.74873382103</v>
      </c>
      <c r="G22" t="s">
        <v>31</v>
      </c>
      <c r="H22">
        <v>18</v>
      </c>
      <c r="I22" t="s">
        <v>15</v>
      </c>
    </row>
    <row r="23" spans="2:9" x14ac:dyDescent="0.55000000000000004">
      <c r="B23" s="16">
        <v>46157</v>
      </c>
      <c r="C23" s="16">
        <v>47364</v>
      </c>
      <c r="D23" s="46">
        <f t="shared" si="0"/>
        <v>48074.459999999992</v>
      </c>
      <c r="E23" s="47">
        <f t="shared" si="1"/>
        <v>2.6149879758216522E-2</v>
      </c>
      <c r="F23" s="46">
        <f t="shared" si="2"/>
        <v>48602.562904868166</v>
      </c>
      <c r="G23" t="s">
        <v>32</v>
      </c>
      <c r="H23">
        <v>19</v>
      </c>
      <c r="I23" t="s">
        <v>11</v>
      </c>
    </row>
    <row r="24" spans="2:9" x14ac:dyDescent="0.55000000000000004">
      <c r="B24" s="16">
        <v>21750</v>
      </c>
      <c r="C24" s="16">
        <v>22107</v>
      </c>
      <c r="D24" s="46">
        <f t="shared" si="0"/>
        <v>22438.605</v>
      </c>
      <c r="E24" s="47">
        <f t="shared" si="1"/>
        <v>1.6413793103448277E-2</v>
      </c>
      <c r="F24" s="46">
        <f t="shared" si="2"/>
        <v>22469.859724137932</v>
      </c>
      <c r="G24" t="s">
        <v>33</v>
      </c>
      <c r="H24">
        <v>20</v>
      </c>
      <c r="I24" t="s">
        <v>11</v>
      </c>
    </row>
    <row r="25" spans="2:9" x14ac:dyDescent="0.55000000000000004">
      <c r="B25" s="16">
        <v>78230</v>
      </c>
      <c r="C25" s="16">
        <v>79604</v>
      </c>
      <c r="D25" s="46">
        <f t="shared" si="0"/>
        <v>80798.06</v>
      </c>
      <c r="E25" s="47">
        <f t="shared" si="1"/>
        <v>1.7563594528953088E-2</v>
      </c>
      <c r="F25" s="46">
        <f t="shared" si="2"/>
        <v>81002.132378882787</v>
      </c>
      <c r="G25" t="s">
        <v>34</v>
      </c>
      <c r="H25">
        <v>21</v>
      </c>
      <c r="I25" t="s">
        <v>35</v>
      </c>
    </row>
    <row r="26" spans="2:9" x14ac:dyDescent="0.55000000000000004">
      <c r="B26" s="16">
        <v>10579</v>
      </c>
      <c r="C26" s="16">
        <v>10740</v>
      </c>
      <c r="D26" s="46">
        <f t="shared" si="0"/>
        <v>10901.099999999999</v>
      </c>
      <c r="E26" s="47">
        <f t="shared" si="1"/>
        <v>1.5218829757065885E-2</v>
      </c>
      <c r="F26" s="46">
        <f t="shared" si="2"/>
        <v>10903.450231590889</v>
      </c>
      <c r="G26" t="s">
        <v>36</v>
      </c>
      <c r="H26">
        <v>22</v>
      </c>
      <c r="I26" t="s">
        <v>22</v>
      </c>
    </row>
    <row r="27" spans="2:9" x14ac:dyDescent="0.55000000000000004">
      <c r="B27" s="16">
        <v>63801</v>
      </c>
      <c r="C27" s="16">
        <v>65507</v>
      </c>
      <c r="D27" s="46">
        <f t="shared" si="0"/>
        <v>66489.604999999996</v>
      </c>
      <c r="E27" s="47">
        <f t="shared" si="1"/>
        <v>2.6739392799485902E-2</v>
      </c>
      <c r="F27" s="46">
        <f t="shared" si="2"/>
        <v>67258.617404115925</v>
      </c>
      <c r="G27" t="s">
        <v>37</v>
      </c>
      <c r="H27">
        <v>23</v>
      </c>
      <c r="I27" t="s">
        <v>35</v>
      </c>
    </row>
    <row r="28" spans="2:9" x14ac:dyDescent="0.55000000000000004">
      <c r="B28" s="16">
        <v>41898</v>
      </c>
      <c r="C28" s="16">
        <v>42132</v>
      </c>
      <c r="D28" s="46">
        <f t="shared" si="0"/>
        <v>42763.979999999996</v>
      </c>
      <c r="E28" s="47">
        <f t="shared" si="1"/>
        <v>5.5849921237290561E-3</v>
      </c>
      <c r="F28" s="46">
        <f t="shared" si="2"/>
        <v>42367.306888156949</v>
      </c>
      <c r="G28" t="s">
        <v>38</v>
      </c>
      <c r="H28">
        <v>24</v>
      </c>
      <c r="I28" t="s">
        <v>13</v>
      </c>
    </row>
    <row r="29" spans="2:9" x14ac:dyDescent="0.55000000000000004">
      <c r="B29" s="16">
        <v>21684</v>
      </c>
      <c r="C29" s="16">
        <v>22036</v>
      </c>
      <c r="D29" s="46">
        <f t="shared" si="0"/>
        <v>22366.539999999997</v>
      </c>
      <c r="E29" s="47">
        <f t="shared" si="1"/>
        <v>1.6233167312304002E-2</v>
      </c>
      <c r="F29" s="46">
        <f t="shared" si="2"/>
        <v>22393.714074893931</v>
      </c>
      <c r="G29" t="s">
        <v>39</v>
      </c>
      <c r="H29">
        <v>25</v>
      </c>
      <c r="I29" t="s">
        <v>15</v>
      </c>
    </row>
    <row r="30" spans="2:9" x14ac:dyDescent="0.55000000000000004">
      <c r="B30" s="16">
        <v>13363</v>
      </c>
      <c r="C30" s="16">
        <v>13602</v>
      </c>
      <c r="D30" s="46">
        <f t="shared" si="0"/>
        <v>13806.029999999999</v>
      </c>
      <c r="E30" s="47">
        <f t="shared" si="1"/>
        <v>1.7885205417945072E-2</v>
      </c>
      <c r="F30" s="46">
        <f t="shared" si="2"/>
        <v>13845.274564094889</v>
      </c>
      <c r="G30" t="s">
        <v>40</v>
      </c>
      <c r="H30">
        <v>26</v>
      </c>
      <c r="I30" t="s">
        <v>22</v>
      </c>
    </row>
    <row r="31" spans="2:9" x14ac:dyDescent="0.55000000000000004">
      <c r="B31" s="16">
        <v>877201</v>
      </c>
      <c r="C31" s="16">
        <v>891299</v>
      </c>
      <c r="D31" s="46">
        <f t="shared" si="0"/>
        <v>904668.48499999987</v>
      </c>
      <c r="E31" s="47">
        <f t="shared" si="1"/>
        <v>1.6071573105821812E-2</v>
      </c>
      <c r="F31" s="46">
        <f t="shared" si="2"/>
        <v>905623.57703764597</v>
      </c>
      <c r="G31" t="s">
        <v>41</v>
      </c>
      <c r="H31">
        <v>27</v>
      </c>
      <c r="I31" t="s">
        <v>35</v>
      </c>
    </row>
    <row r="32" spans="2:9" x14ac:dyDescent="0.55000000000000004">
      <c r="B32" s="16">
        <v>16725</v>
      </c>
      <c r="C32" s="16">
        <v>17128</v>
      </c>
      <c r="D32" s="46">
        <f t="shared" si="0"/>
        <v>17384.919999999998</v>
      </c>
      <c r="E32" s="47">
        <f t="shared" si="1"/>
        <v>2.4095665171898355E-2</v>
      </c>
      <c r="F32" s="46">
        <f t="shared" si="2"/>
        <v>17540.710553064277</v>
      </c>
      <c r="G32" t="s">
        <v>42</v>
      </c>
      <c r="H32">
        <v>28</v>
      </c>
      <c r="I32" t="s">
        <v>43</v>
      </c>
    </row>
    <row r="33" spans="2:9" x14ac:dyDescent="0.55000000000000004">
      <c r="B33" s="16">
        <v>126026</v>
      </c>
      <c r="C33" s="16">
        <v>128206</v>
      </c>
      <c r="D33" s="46">
        <f t="shared" si="0"/>
        <v>130129.08999999998</v>
      </c>
      <c r="E33" s="47">
        <f t="shared" si="1"/>
        <v>1.7298017869328552E-2</v>
      </c>
      <c r="F33" s="46">
        <f t="shared" si="2"/>
        <v>130423.70967895513</v>
      </c>
      <c r="G33" t="s">
        <v>44</v>
      </c>
      <c r="H33">
        <v>29</v>
      </c>
      <c r="I33" t="s">
        <v>43</v>
      </c>
    </row>
    <row r="34" spans="2:9" x14ac:dyDescent="0.55000000000000004">
      <c r="B34" s="16">
        <v>11837</v>
      </c>
      <c r="C34" s="16">
        <v>11924</v>
      </c>
      <c r="D34" s="46">
        <f t="shared" si="0"/>
        <v>12102.859999999999</v>
      </c>
      <c r="E34" s="47">
        <f t="shared" si="1"/>
        <v>7.3498352623130861E-3</v>
      </c>
      <c r="F34" s="46">
        <f t="shared" si="2"/>
        <v>12011.639435667821</v>
      </c>
      <c r="G34" t="s">
        <v>45</v>
      </c>
      <c r="H34">
        <v>30</v>
      </c>
      <c r="I34" t="s">
        <v>17</v>
      </c>
    </row>
    <row r="35" spans="2:9" x14ac:dyDescent="0.55000000000000004">
      <c r="B35" s="16">
        <v>803039</v>
      </c>
      <c r="C35" s="16">
        <v>814901</v>
      </c>
      <c r="D35" s="46">
        <f t="shared" si="0"/>
        <v>827124.5149999999</v>
      </c>
      <c r="E35" s="47">
        <f t="shared" si="1"/>
        <v>1.4771387192900968E-2</v>
      </c>
      <c r="F35" s="46">
        <f t="shared" si="2"/>
        <v>826938.21819488215</v>
      </c>
      <c r="G35" t="s">
        <v>46</v>
      </c>
      <c r="H35">
        <v>31</v>
      </c>
      <c r="I35" t="s">
        <v>28</v>
      </c>
    </row>
    <row r="36" spans="2:9" x14ac:dyDescent="0.55000000000000004">
      <c r="B36" s="16">
        <v>505928</v>
      </c>
      <c r="C36" s="16">
        <v>514631</v>
      </c>
      <c r="D36" s="46">
        <f t="shared" si="0"/>
        <v>522350.46499999997</v>
      </c>
      <c r="E36" s="47">
        <f t="shared" si="1"/>
        <v>1.7202052465963538E-2</v>
      </c>
      <c r="F36" s="46">
        <f t="shared" si="2"/>
        <v>523483.7094626113</v>
      </c>
      <c r="G36" t="s">
        <v>47</v>
      </c>
      <c r="H36">
        <v>32</v>
      </c>
      <c r="I36" t="s">
        <v>22</v>
      </c>
    </row>
    <row r="37" spans="2:9" x14ac:dyDescent="0.55000000000000004">
      <c r="B37" s="16">
        <v>44667</v>
      </c>
      <c r="C37" s="16">
        <v>45260</v>
      </c>
      <c r="D37" s="46">
        <f t="shared" si="0"/>
        <v>45938.899999999994</v>
      </c>
      <c r="E37" s="47">
        <f t="shared" si="1"/>
        <v>1.3276020328206507E-2</v>
      </c>
      <c r="F37" s="46">
        <f t="shared" si="2"/>
        <v>45860.872680054628</v>
      </c>
      <c r="G37" t="s">
        <v>48</v>
      </c>
      <c r="H37">
        <v>33</v>
      </c>
      <c r="I37" t="s">
        <v>22</v>
      </c>
    </row>
    <row r="38" spans="2:9" x14ac:dyDescent="0.55000000000000004">
      <c r="B38" s="16">
        <v>280289</v>
      </c>
      <c r="C38" s="16">
        <v>286419</v>
      </c>
      <c r="D38" s="46">
        <f t="shared" si="0"/>
        <v>290715.28499999997</v>
      </c>
      <c r="E38" s="47">
        <f t="shared" si="1"/>
        <v>2.1870283885560976E-2</v>
      </c>
      <c r="F38" s="46">
        <f t="shared" si="2"/>
        <v>292683.06484021846</v>
      </c>
      <c r="G38" t="s">
        <v>49</v>
      </c>
      <c r="H38">
        <v>34</v>
      </c>
      <c r="I38" t="s">
        <v>35</v>
      </c>
    </row>
    <row r="39" spans="2:9" x14ac:dyDescent="0.55000000000000004">
      <c r="B39" s="16">
        <v>4280</v>
      </c>
      <c r="C39" s="16">
        <v>4426</v>
      </c>
      <c r="D39" s="46">
        <f t="shared" si="0"/>
        <v>4492.3899999999994</v>
      </c>
      <c r="E39" s="47">
        <f t="shared" si="1"/>
        <v>3.411214953271028E-2</v>
      </c>
      <c r="F39" s="46">
        <f t="shared" si="2"/>
        <v>4576.980373831776</v>
      </c>
      <c r="G39" t="s">
        <v>50</v>
      </c>
      <c r="H39">
        <v>35</v>
      </c>
      <c r="I39" t="s">
        <v>17</v>
      </c>
    </row>
    <row r="40" spans="2:9" x14ac:dyDescent="0.55000000000000004">
      <c r="B40" s="16">
        <v>60652</v>
      </c>
      <c r="C40" s="16">
        <v>60922</v>
      </c>
      <c r="D40" s="46">
        <f t="shared" si="0"/>
        <v>61835.829999999994</v>
      </c>
      <c r="E40" s="47">
        <f t="shared" si="1"/>
        <v>4.4516256677438505E-3</v>
      </c>
      <c r="F40" s="46">
        <f t="shared" si="2"/>
        <v>61193.201938930288</v>
      </c>
      <c r="G40" t="s">
        <v>51</v>
      </c>
      <c r="H40">
        <v>36</v>
      </c>
      <c r="I40" t="s">
        <v>11</v>
      </c>
    </row>
    <row r="41" spans="2:9" x14ac:dyDescent="0.55000000000000004">
      <c r="B41" s="16">
        <v>221650</v>
      </c>
      <c r="C41" s="16">
        <v>225685</v>
      </c>
      <c r="D41" s="46">
        <f t="shared" si="0"/>
        <v>229070.27499999997</v>
      </c>
      <c r="E41" s="47">
        <f t="shared" si="1"/>
        <v>1.8204376268892399E-2</v>
      </c>
      <c r="F41" s="46">
        <f t="shared" si="2"/>
        <v>229793.45465824497</v>
      </c>
      <c r="G41" t="s">
        <v>52</v>
      </c>
      <c r="H41">
        <v>37</v>
      </c>
      <c r="I41" t="s">
        <v>43</v>
      </c>
    </row>
    <row r="42" spans="2:9" x14ac:dyDescent="0.55000000000000004">
      <c r="B42" s="16">
        <v>49344</v>
      </c>
      <c r="C42" s="16">
        <v>49791</v>
      </c>
      <c r="D42" s="46">
        <f t="shared" si="0"/>
        <v>50537.864999999998</v>
      </c>
      <c r="E42" s="47">
        <f t="shared" si="1"/>
        <v>9.0588521400778218E-3</v>
      </c>
      <c r="F42" s="46">
        <f t="shared" si="2"/>
        <v>50242.049306906614</v>
      </c>
      <c r="G42" t="s">
        <v>53</v>
      </c>
      <c r="H42">
        <v>38</v>
      </c>
      <c r="I42" t="s">
        <v>6</v>
      </c>
    </row>
    <row r="43" spans="2:9" x14ac:dyDescent="0.55000000000000004">
      <c r="B43" s="16">
        <v>250377</v>
      </c>
      <c r="C43" s="16">
        <v>251446</v>
      </c>
      <c r="D43" s="46">
        <f t="shared" si="0"/>
        <v>255217.68999999997</v>
      </c>
      <c r="E43" s="47">
        <f t="shared" si="1"/>
        <v>4.2695615012561059E-3</v>
      </c>
      <c r="F43" s="46">
        <f>C43*(1+E43)</f>
        <v>252519.56416124481</v>
      </c>
      <c r="G43" t="s">
        <v>54</v>
      </c>
      <c r="H43">
        <v>39</v>
      </c>
      <c r="I43" t="s">
        <v>11</v>
      </c>
    </row>
  </sheetData>
  <mergeCells count="1">
    <mergeCell ref="B2:C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266B-F622-4117-9DDA-3B687E9F233D}">
  <dimension ref="B2:K45"/>
  <sheetViews>
    <sheetView workbookViewId="0">
      <selection activeCell="E7" sqref="E7"/>
    </sheetView>
  </sheetViews>
  <sheetFormatPr defaultRowHeight="14.4" x14ac:dyDescent="0.55000000000000004"/>
  <cols>
    <col min="1" max="1" width="3.68359375" customWidth="1"/>
    <col min="2" max="2" width="30.5234375" customWidth="1"/>
    <col min="3" max="4" width="12" customWidth="1"/>
    <col min="5" max="5" width="14.7890625" customWidth="1"/>
    <col min="6" max="6" width="12" customWidth="1"/>
    <col min="7" max="8" width="15.7890625" customWidth="1"/>
    <col min="9" max="9" width="3.68359375" customWidth="1"/>
    <col min="10" max="10" width="16.89453125" customWidth="1"/>
  </cols>
  <sheetData>
    <row r="2" spans="2:11" x14ac:dyDescent="0.55000000000000004">
      <c r="B2" s="28" t="s">
        <v>55</v>
      </c>
      <c r="C2" s="29">
        <v>717000</v>
      </c>
    </row>
    <row r="3" spans="2:11" x14ac:dyDescent="0.55000000000000004">
      <c r="B3" s="24" t="s">
        <v>56</v>
      </c>
      <c r="C3" s="26">
        <f>C2/SUM(C7:D45)</f>
        <v>4.7924821795861383E-2</v>
      </c>
      <c r="E3" s="52"/>
      <c r="F3" s="52"/>
    </row>
    <row r="4" spans="2:11" x14ac:dyDescent="0.55000000000000004">
      <c r="B4" s="25" t="s">
        <v>57</v>
      </c>
      <c r="C4" s="27">
        <v>0.1061</v>
      </c>
      <c r="E4" s="52"/>
      <c r="F4" s="52"/>
    </row>
    <row r="5" spans="2:11" ht="14.7" thickBot="1" x14ac:dyDescent="0.6"/>
    <row r="6" spans="2:11" x14ac:dyDescent="0.55000000000000004">
      <c r="B6" s="12" t="s">
        <v>0</v>
      </c>
      <c r="C6" s="13">
        <v>2017</v>
      </c>
      <c r="D6" s="13">
        <v>2018</v>
      </c>
      <c r="E6" s="13" t="s">
        <v>58</v>
      </c>
      <c r="F6" s="13" t="s">
        <v>3</v>
      </c>
      <c r="G6" s="13" t="s">
        <v>59</v>
      </c>
      <c r="H6" s="14" t="s">
        <v>60</v>
      </c>
    </row>
    <row r="7" spans="2:11" x14ac:dyDescent="0.55000000000000004">
      <c r="B7" s="8" t="s">
        <v>5</v>
      </c>
      <c r="C7" s="30">
        <v>19681</v>
      </c>
      <c r="D7" s="30">
        <v>19759</v>
      </c>
      <c r="E7" s="30">
        <f t="shared" ref="E7:E45" si="0">D7*C4</f>
        <v>2096.4299000000001</v>
      </c>
      <c r="F7" s="31">
        <v>0.154</v>
      </c>
      <c r="G7" s="32">
        <v>5.7000000000000002E-2</v>
      </c>
      <c r="H7" s="36">
        <f t="shared" ref="H7:H45" si="1">IF(D7-C7&lt;0,"Down",D7-C7)</f>
        <v>78</v>
      </c>
      <c r="J7" s="21">
        <f>SUM(D7:D45)</f>
        <v>7535500</v>
      </c>
      <c r="K7" s="15" t="s">
        <v>61</v>
      </c>
    </row>
    <row r="8" spans="2:11" x14ac:dyDescent="0.55000000000000004">
      <c r="B8" s="8" t="s">
        <v>8</v>
      </c>
      <c r="C8" s="30">
        <v>22507</v>
      </c>
      <c r="D8" s="30">
        <v>22610</v>
      </c>
      <c r="E8" s="30">
        <f t="shared" si="0"/>
        <v>0</v>
      </c>
      <c r="F8" s="31">
        <v>0.127</v>
      </c>
      <c r="G8" s="32">
        <v>4.2000000000000003E-2</v>
      </c>
      <c r="H8" s="36">
        <f t="shared" si="1"/>
        <v>103</v>
      </c>
      <c r="K8" s="15"/>
    </row>
    <row r="9" spans="2:11" x14ac:dyDescent="0.55000000000000004">
      <c r="B9" s="8" t="s">
        <v>10</v>
      </c>
      <c r="C9" s="30">
        <v>198453</v>
      </c>
      <c r="D9" s="30">
        <v>201877</v>
      </c>
      <c r="E9" s="30">
        <f t="shared" si="0"/>
        <v>407185909</v>
      </c>
      <c r="F9" s="31">
        <v>0.11700000000000001</v>
      </c>
      <c r="G9" s="32">
        <v>5.5E-2</v>
      </c>
      <c r="H9" s="36">
        <f t="shared" si="1"/>
        <v>3424</v>
      </c>
      <c r="J9" s="21">
        <f>SUM(C7:C45)</f>
        <v>7425432</v>
      </c>
      <c r="K9" s="15" t="s">
        <v>62</v>
      </c>
    </row>
    <row r="10" spans="2:11" x14ac:dyDescent="0.55000000000000004">
      <c r="B10" s="8" t="s">
        <v>12</v>
      </c>
      <c r="C10" s="30">
        <v>76479</v>
      </c>
      <c r="D10" s="30">
        <v>77036</v>
      </c>
      <c r="E10" s="30">
        <f t="shared" si="0"/>
        <v>1516145516</v>
      </c>
      <c r="F10" s="31">
        <v>0.13100000000000001</v>
      </c>
      <c r="G10" s="32">
        <v>4.8000000000000001E-2</v>
      </c>
      <c r="H10" s="36">
        <f t="shared" si="1"/>
        <v>557</v>
      </c>
      <c r="K10" s="15"/>
    </row>
    <row r="11" spans="2:11" x14ac:dyDescent="0.55000000000000004">
      <c r="B11" s="8" t="s">
        <v>14</v>
      </c>
      <c r="C11" s="30">
        <v>75712</v>
      </c>
      <c r="D11" s="30">
        <v>76737</v>
      </c>
      <c r="E11" s="30">
        <f t="shared" si="0"/>
        <v>1727119659</v>
      </c>
      <c r="F11" s="31">
        <v>0.158</v>
      </c>
      <c r="G11" s="32">
        <v>6.8000000000000005E-2</v>
      </c>
      <c r="H11" s="36">
        <f t="shared" si="1"/>
        <v>1025</v>
      </c>
      <c r="J11" s="18">
        <f>COUNTA(H7:H45)</f>
        <v>39</v>
      </c>
      <c r="K11" s="15" t="s">
        <v>63</v>
      </c>
    </row>
    <row r="12" spans="2:11" x14ac:dyDescent="0.55000000000000004">
      <c r="B12" s="8" t="s">
        <v>16</v>
      </c>
      <c r="C12" s="30">
        <v>474492</v>
      </c>
      <c r="D12" s="30">
        <v>481857</v>
      </c>
      <c r="E12" s="30">
        <f t="shared" si="0"/>
        <v>95625967221</v>
      </c>
      <c r="F12" s="31">
        <v>0.1</v>
      </c>
      <c r="G12" s="32">
        <v>5.0999999999999997E-2</v>
      </c>
      <c r="H12" s="36">
        <f t="shared" si="1"/>
        <v>7365</v>
      </c>
      <c r="K12" s="15"/>
    </row>
    <row r="13" spans="2:11" x14ac:dyDescent="0.55000000000000004">
      <c r="B13" s="8" t="s">
        <v>18</v>
      </c>
      <c r="C13" s="30">
        <v>4023</v>
      </c>
      <c r="D13" s="30">
        <v>4020</v>
      </c>
      <c r="E13" s="30">
        <f t="shared" si="0"/>
        <v>307445580</v>
      </c>
      <c r="F13" s="31">
        <v>0.13200000000000001</v>
      </c>
      <c r="G13" s="32">
        <v>5.6000000000000001E-2</v>
      </c>
      <c r="H13" s="36" t="str">
        <f t="shared" si="1"/>
        <v>Down</v>
      </c>
      <c r="J13" s="18">
        <f>COUNT(H7:H45)</f>
        <v>37</v>
      </c>
      <c r="K13" s="15" t="s">
        <v>64</v>
      </c>
    </row>
    <row r="14" spans="2:11" x14ac:dyDescent="0.55000000000000004">
      <c r="B14" s="8" t="s">
        <v>19</v>
      </c>
      <c r="C14" s="30">
        <v>106900</v>
      </c>
      <c r="D14" s="30">
        <v>108987</v>
      </c>
      <c r="E14" s="30">
        <f t="shared" si="0"/>
        <v>8251623744</v>
      </c>
      <c r="F14" s="31">
        <v>0.159</v>
      </c>
      <c r="G14" s="32">
        <v>6.0999999999999999E-2</v>
      </c>
      <c r="H14" s="36">
        <f t="shared" si="1"/>
        <v>2087</v>
      </c>
      <c r="K14" s="15"/>
    </row>
    <row r="15" spans="2:11" x14ac:dyDescent="0.55000000000000004">
      <c r="B15" s="8" t="s">
        <v>20</v>
      </c>
      <c r="C15" s="30">
        <v>42167</v>
      </c>
      <c r="D15" s="30">
        <v>42907</v>
      </c>
      <c r="E15" s="30">
        <f t="shared" si="0"/>
        <v>20359028244</v>
      </c>
      <c r="F15" s="31">
        <v>0.13</v>
      </c>
      <c r="G15" s="32">
        <v>5.7000000000000002E-2</v>
      </c>
      <c r="H15" s="36">
        <f t="shared" si="1"/>
        <v>740</v>
      </c>
      <c r="J15" s="19">
        <f>AVERAGE(G7:G45)</f>
        <v>5.8102564102564092E-2</v>
      </c>
      <c r="K15" s="15" t="s">
        <v>65</v>
      </c>
    </row>
    <row r="16" spans="2:11" x14ac:dyDescent="0.55000000000000004">
      <c r="B16" s="8" t="s">
        <v>21</v>
      </c>
      <c r="C16" s="30">
        <v>7590</v>
      </c>
      <c r="D16" s="30">
        <v>7649</v>
      </c>
      <c r="E16" s="30">
        <f t="shared" si="0"/>
        <v>30771927</v>
      </c>
      <c r="F16" s="31">
        <v>0.17</v>
      </c>
      <c r="G16" s="32">
        <v>0.11</v>
      </c>
      <c r="H16" s="36">
        <f t="shared" si="1"/>
        <v>59</v>
      </c>
      <c r="K16" s="15"/>
    </row>
    <row r="17" spans="2:11" x14ac:dyDescent="0.55000000000000004">
      <c r="B17" s="8" t="s">
        <v>23</v>
      </c>
      <c r="C17" s="30">
        <v>92117</v>
      </c>
      <c r="D17" s="30">
        <v>94347</v>
      </c>
      <c r="E17" s="30">
        <f t="shared" si="0"/>
        <v>10085694300</v>
      </c>
      <c r="F17" s="31">
        <v>0.126</v>
      </c>
      <c r="G17" s="32">
        <v>6.3E-2</v>
      </c>
      <c r="H17" s="36">
        <f t="shared" si="1"/>
        <v>2230</v>
      </c>
      <c r="J17" s="20">
        <f>MAX(F7:F45)</f>
        <v>0.2</v>
      </c>
      <c r="K17" s="15" t="s">
        <v>66</v>
      </c>
    </row>
    <row r="18" spans="2:11" x14ac:dyDescent="0.55000000000000004">
      <c r="B18" s="8" t="s">
        <v>24</v>
      </c>
      <c r="C18" s="30">
        <v>2205</v>
      </c>
      <c r="D18" s="30">
        <v>2195</v>
      </c>
      <c r="E18" s="30">
        <f t="shared" si="0"/>
        <v>92556565</v>
      </c>
      <c r="F18" s="31">
        <v>0.13600000000000001</v>
      </c>
      <c r="G18" s="32">
        <v>5.2999999999999999E-2</v>
      </c>
      <c r="H18" s="36" t="str">
        <f t="shared" si="1"/>
        <v>Down</v>
      </c>
      <c r="K18" s="15"/>
    </row>
    <row r="19" spans="2:11" x14ac:dyDescent="0.55000000000000004">
      <c r="B19" s="8" t="s">
        <v>25</v>
      </c>
      <c r="C19" s="30">
        <v>95821</v>
      </c>
      <c r="D19" s="30">
        <v>97331</v>
      </c>
      <c r="E19" s="30">
        <f t="shared" si="0"/>
        <v>738742290</v>
      </c>
      <c r="F19" s="31">
        <v>0.14199999999999999</v>
      </c>
      <c r="G19" s="32">
        <v>6.3E-2</v>
      </c>
      <c r="H19" s="36">
        <f t="shared" si="1"/>
        <v>1510</v>
      </c>
      <c r="J19" s="21">
        <f>MIN(D7:D45)</f>
        <v>2195</v>
      </c>
      <c r="K19" s="15" t="s">
        <v>67</v>
      </c>
    </row>
    <row r="20" spans="2:11" x14ac:dyDescent="0.55000000000000004">
      <c r="B20" s="8" t="s">
        <v>26</v>
      </c>
      <c r="C20" s="30">
        <v>72553</v>
      </c>
      <c r="D20" s="30">
        <v>73901</v>
      </c>
      <c r="E20" s="30">
        <f t="shared" si="0"/>
        <v>6807538417</v>
      </c>
      <c r="F20" s="31">
        <v>0.17299999999999999</v>
      </c>
      <c r="G20" s="32">
        <v>7.0999999999999994E-2</v>
      </c>
      <c r="H20" s="36">
        <f t="shared" si="1"/>
        <v>1348</v>
      </c>
      <c r="K20" s="15"/>
    </row>
    <row r="21" spans="2:11" x14ac:dyDescent="0.55000000000000004">
      <c r="B21" s="8" t="s">
        <v>27</v>
      </c>
      <c r="C21" s="30">
        <v>83285</v>
      </c>
      <c r="D21" s="30">
        <v>84460</v>
      </c>
      <c r="E21" s="30">
        <f t="shared" si="0"/>
        <v>186234300</v>
      </c>
      <c r="F21" s="31">
        <v>8.7999999999999995E-2</v>
      </c>
      <c r="G21" s="32">
        <v>5.1999999999999998E-2</v>
      </c>
      <c r="H21" s="36">
        <f t="shared" si="1"/>
        <v>1175</v>
      </c>
      <c r="J21" s="23">
        <v>40330</v>
      </c>
      <c r="K21" s="15" t="s">
        <v>68</v>
      </c>
    </row>
    <row r="22" spans="2:11" x14ac:dyDescent="0.55000000000000004">
      <c r="B22" s="8" t="s">
        <v>29</v>
      </c>
      <c r="C22" s="30">
        <v>31191</v>
      </c>
      <c r="D22" s="30">
        <v>31729</v>
      </c>
      <c r="E22" s="30">
        <f t="shared" si="0"/>
        <v>3040304509</v>
      </c>
      <c r="F22" s="31">
        <v>0.122</v>
      </c>
      <c r="G22" s="32">
        <v>6.0999999999999999E-2</v>
      </c>
      <c r="H22" s="36">
        <f t="shared" si="1"/>
        <v>538</v>
      </c>
      <c r="K22" s="15"/>
    </row>
    <row r="23" spans="2:11" x14ac:dyDescent="0.55000000000000004">
      <c r="B23" s="8" t="s">
        <v>30</v>
      </c>
      <c r="C23" s="30">
        <v>2204229</v>
      </c>
      <c r="D23" s="30">
        <v>2233163</v>
      </c>
      <c r="E23" s="30">
        <f t="shared" si="0"/>
        <v>162022675139</v>
      </c>
      <c r="F23" s="31">
        <v>0.09</v>
      </c>
      <c r="G23" s="32">
        <v>3.5999999999999997E-2</v>
      </c>
      <c r="H23" s="36">
        <f t="shared" si="1"/>
        <v>28934</v>
      </c>
      <c r="J23" s="18">
        <f>MONTH(J21)</f>
        <v>6</v>
      </c>
      <c r="K23" s="15" t="s">
        <v>69</v>
      </c>
    </row>
    <row r="24" spans="2:11" x14ac:dyDescent="0.55000000000000004">
      <c r="B24" s="8" t="s">
        <v>31</v>
      </c>
      <c r="C24" s="30">
        <v>266550</v>
      </c>
      <c r="D24" s="30">
        <v>269805</v>
      </c>
      <c r="E24" s="30">
        <f t="shared" si="0"/>
        <v>22470709425</v>
      </c>
      <c r="F24" s="31">
        <v>7.9000000000000001E-2</v>
      </c>
      <c r="G24" s="32">
        <v>4.9000000000000002E-2</v>
      </c>
      <c r="H24" s="36">
        <f t="shared" si="1"/>
        <v>3255</v>
      </c>
      <c r="K24" s="15"/>
    </row>
    <row r="25" spans="2:11" x14ac:dyDescent="0.55000000000000004">
      <c r="B25" s="8" t="s">
        <v>32</v>
      </c>
      <c r="C25" s="30">
        <v>46157</v>
      </c>
      <c r="D25" s="30">
        <v>47364</v>
      </c>
      <c r="E25" s="30">
        <f t="shared" si="0"/>
        <v>1477330524</v>
      </c>
      <c r="F25" s="31">
        <v>0.13100000000000001</v>
      </c>
      <c r="G25" s="32">
        <v>5.2999999999999999E-2</v>
      </c>
      <c r="H25" s="36">
        <f t="shared" si="1"/>
        <v>1207</v>
      </c>
      <c r="J25" s="18">
        <f>YEAR(J21)</f>
        <v>2010</v>
      </c>
      <c r="K25" s="15" t="s">
        <v>70</v>
      </c>
    </row>
    <row r="26" spans="2:11" x14ac:dyDescent="0.55000000000000004">
      <c r="B26" s="8" t="s">
        <v>33</v>
      </c>
      <c r="C26" s="30">
        <v>21750</v>
      </c>
      <c r="D26" s="30">
        <v>22107</v>
      </c>
      <c r="E26" s="30">
        <f t="shared" si="0"/>
        <v>48728890503</v>
      </c>
      <c r="F26" s="31">
        <v>0.14199999999999999</v>
      </c>
      <c r="G26" s="32">
        <v>5.8999999999999997E-2</v>
      </c>
      <c r="H26" s="36">
        <f t="shared" si="1"/>
        <v>357</v>
      </c>
      <c r="K26" s="15"/>
    </row>
    <row r="27" spans="2:11" x14ac:dyDescent="0.55000000000000004">
      <c r="B27" s="8" t="s">
        <v>34</v>
      </c>
      <c r="C27" s="30">
        <v>78230</v>
      </c>
      <c r="D27" s="30">
        <v>79604</v>
      </c>
      <c r="E27" s="30">
        <f t="shared" si="0"/>
        <v>21218446200</v>
      </c>
      <c r="F27" s="31">
        <v>0.14599999999999999</v>
      </c>
      <c r="G27" s="32">
        <v>6.6000000000000003E-2</v>
      </c>
      <c r="H27" s="36">
        <f t="shared" si="1"/>
        <v>1374</v>
      </c>
      <c r="J27" s="22">
        <f ca="1">TODAY()</f>
        <v>44435</v>
      </c>
      <c r="K27" s="15" t="s">
        <v>71</v>
      </c>
    </row>
    <row r="28" spans="2:11" x14ac:dyDescent="0.55000000000000004">
      <c r="B28" s="8" t="s">
        <v>36</v>
      </c>
      <c r="C28" s="30">
        <v>10579</v>
      </c>
      <c r="D28" s="30">
        <v>10740</v>
      </c>
      <c r="E28" s="30">
        <f t="shared" si="0"/>
        <v>495726180</v>
      </c>
      <c r="F28" s="31">
        <v>0.123</v>
      </c>
      <c r="G28" s="32">
        <v>4.9000000000000002E-2</v>
      </c>
      <c r="H28" s="36">
        <f t="shared" si="1"/>
        <v>161</v>
      </c>
      <c r="K28" s="15"/>
    </row>
    <row r="29" spans="2:11" x14ac:dyDescent="0.55000000000000004">
      <c r="B29" s="8" t="s">
        <v>37</v>
      </c>
      <c r="C29" s="30">
        <v>63801</v>
      </c>
      <c r="D29" s="30">
        <v>65507</v>
      </c>
      <c r="E29" s="30">
        <f t="shared" si="0"/>
        <v>1424777250</v>
      </c>
      <c r="F29" s="31">
        <v>0.13500000000000001</v>
      </c>
      <c r="G29" s="32">
        <v>6.6000000000000003E-2</v>
      </c>
      <c r="H29" s="36">
        <f t="shared" si="1"/>
        <v>1706</v>
      </c>
      <c r="J29" s="21">
        <f ca="1">J27-J21</f>
        <v>4105</v>
      </c>
      <c r="K29" s="15" t="s">
        <v>72</v>
      </c>
    </row>
    <row r="30" spans="2:11" x14ac:dyDescent="0.55000000000000004">
      <c r="B30" s="8" t="s">
        <v>38</v>
      </c>
      <c r="C30" s="30">
        <v>41898</v>
      </c>
      <c r="D30" s="30">
        <v>42132</v>
      </c>
      <c r="E30" s="30">
        <f t="shared" si="0"/>
        <v>3295986360</v>
      </c>
      <c r="F30" s="31">
        <v>0.2</v>
      </c>
      <c r="G30" s="32">
        <v>6.8000000000000005E-2</v>
      </c>
      <c r="H30" s="36">
        <f t="shared" si="1"/>
        <v>234</v>
      </c>
      <c r="K30" s="15"/>
    </row>
    <row r="31" spans="2:11" x14ac:dyDescent="0.55000000000000004">
      <c r="B31" s="8" t="s">
        <v>39</v>
      </c>
      <c r="C31" s="30">
        <v>21684</v>
      </c>
      <c r="D31" s="30">
        <v>22036</v>
      </c>
      <c r="E31" s="30">
        <f t="shared" si="0"/>
        <v>233118844</v>
      </c>
      <c r="F31" s="31">
        <v>0.16400000000000001</v>
      </c>
      <c r="G31" s="32">
        <v>7.0000000000000007E-2</v>
      </c>
      <c r="H31" s="36">
        <f t="shared" si="1"/>
        <v>352</v>
      </c>
      <c r="J31" s="21">
        <f ca="1">DATEDIF(J21,J27,"y")</f>
        <v>11</v>
      </c>
      <c r="K31" s="15" t="s">
        <v>73</v>
      </c>
    </row>
    <row r="32" spans="2:11" x14ac:dyDescent="0.55000000000000004">
      <c r="B32" s="8" t="s">
        <v>40</v>
      </c>
      <c r="C32" s="30">
        <v>13363</v>
      </c>
      <c r="D32" s="30">
        <v>13602</v>
      </c>
      <c r="E32" s="30">
        <f t="shared" si="0"/>
        <v>867821202</v>
      </c>
      <c r="F32" s="31">
        <v>0.158</v>
      </c>
      <c r="G32" s="32">
        <v>7.3999999999999996E-2</v>
      </c>
      <c r="H32" s="36">
        <f t="shared" si="1"/>
        <v>239</v>
      </c>
    </row>
    <row r="33" spans="2:8" x14ac:dyDescent="0.55000000000000004">
      <c r="B33" s="8" t="s">
        <v>41</v>
      </c>
      <c r="C33" s="30">
        <v>877201</v>
      </c>
      <c r="D33" s="30">
        <v>891299</v>
      </c>
      <c r="E33" s="30">
        <f t="shared" si="0"/>
        <v>37343645502</v>
      </c>
      <c r="F33" s="31">
        <v>9.8000000000000004E-2</v>
      </c>
      <c r="G33" s="32">
        <v>5.2999999999999999E-2</v>
      </c>
      <c r="H33" s="36">
        <f t="shared" si="1"/>
        <v>14098</v>
      </c>
    </row>
    <row r="34" spans="2:8" x14ac:dyDescent="0.55000000000000004">
      <c r="B34" s="8" t="s">
        <v>42</v>
      </c>
      <c r="C34" s="30">
        <v>16725</v>
      </c>
      <c r="D34" s="30">
        <v>17128</v>
      </c>
      <c r="E34" s="30">
        <f t="shared" si="0"/>
        <v>371403552</v>
      </c>
      <c r="F34" s="31">
        <v>9.9000000000000005E-2</v>
      </c>
      <c r="G34" s="32">
        <v>0.04</v>
      </c>
      <c r="H34" s="36">
        <f t="shared" si="1"/>
        <v>403</v>
      </c>
    </row>
    <row r="35" spans="2:8" x14ac:dyDescent="0.55000000000000004">
      <c r="B35" s="8" t="s">
        <v>44</v>
      </c>
      <c r="C35" s="30">
        <v>126026</v>
      </c>
      <c r="D35" s="30">
        <v>128206</v>
      </c>
      <c r="E35" s="30">
        <f t="shared" si="0"/>
        <v>1713216778</v>
      </c>
      <c r="F35" s="31">
        <v>0.11</v>
      </c>
      <c r="G35" s="32">
        <v>5.5E-2</v>
      </c>
      <c r="H35" s="36">
        <f t="shared" si="1"/>
        <v>2180</v>
      </c>
    </row>
    <row r="36" spans="2:8" x14ac:dyDescent="0.55000000000000004">
      <c r="B36" s="8" t="s">
        <v>45</v>
      </c>
      <c r="C36" s="30">
        <v>11837</v>
      </c>
      <c r="D36" s="30">
        <v>11924</v>
      </c>
      <c r="E36" s="30">
        <f t="shared" si="0"/>
        <v>10459744724</v>
      </c>
      <c r="F36" s="31">
        <v>0.11799999999999999</v>
      </c>
      <c r="G36" s="32">
        <v>6.0999999999999999E-2</v>
      </c>
      <c r="H36" s="36">
        <f t="shared" si="1"/>
        <v>87</v>
      </c>
    </row>
    <row r="37" spans="2:8" x14ac:dyDescent="0.55000000000000004">
      <c r="B37" s="8" t="s">
        <v>46</v>
      </c>
      <c r="C37" s="30">
        <v>803039</v>
      </c>
      <c r="D37" s="30">
        <v>814901</v>
      </c>
      <c r="E37" s="30">
        <f t="shared" si="0"/>
        <v>13629219225</v>
      </c>
      <c r="F37" s="31">
        <v>7.0999999999999994E-2</v>
      </c>
      <c r="G37" s="32">
        <v>0.04</v>
      </c>
      <c r="H37" s="36">
        <f t="shared" si="1"/>
        <v>11862</v>
      </c>
    </row>
    <row r="38" spans="2:8" x14ac:dyDescent="0.55000000000000004">
      <c r="B38" s="8" t="s">
        <v>47</v>
      </c>
      <c r="C38" s="30">
        <v>505928</v>
      </c>
      <c r="D38" s="30">
        <v>514631</v>
      </c>
      <c r="E38" s="30">
        <f t="shared" si="0"/>
        <v>64856886406</v>
      </c>
      <c r="F38" s="31">
        <v>0.13500000000000001</v>
      </c>
      <c r="G38" s="32">
        <v>5.3999999999999999E-2</v>
      </c>
      <c r="H38" s="36">
        <f t="shared" si="1"/>
        <v>8703</v>
      </c>
    </row>
    <row r="39" spans="2:8" x14ac:dyDescent="0.55000000000000004">
      <c r="B39" s="8" t="s">
        <v>48</v>
      </c>
      <c r="C39" s="30">
        <v>44667</v>
      </c>
      <c r="D39" s="30">
        <v>45260</v>
      </c>
      <c r="E39" s="30">
        <f t="shared" si="0"/>
        <v>535742620</v>
      </c>
      <c r="F39" s="31">
        <v>0.14599999999999999</v>
      </c>
      <c r="G39" s="32">
        <v>7.2999999999999995E-2</v>
      </c>
      <c r="H39" s="36">
        <f t="shared" si="1"/>
        <v>593</v>
      </c>
    </row>
    <row r="40" spans="2:8" x14ac:dyDescent="0.55000000000000004">
      <c r="B40" s="8" t="s">
        <v>49</v>
      </c>
      <c r="C40" s="30">
        <v>280289</v>
      </c>
      <c r="D40" s="30">
        <v>286419</v>
      </c>
      <c r="E40" s="30">
        <f t="shared" si="0"/>
        <v>230005627341</v>
      </c>
      <c r="F40" s="31">
        <v>0.10100000000000001</v>
      </c>
      <c r="G40" s="32">
        <v>4.9000000000000002E-2</v>
      </c>
      <c r="H40" s="36">
        <f t="shared" si="1"/>
        <v>6130</v>
      </c>
    </row>
    <row r="41" spans="2:8" x14ac:dyDescent="0.55000000000000004">
      <c r="B41" s="8" t="s">
        <v>50</v>
      </c>
      <c r="C41" s="30">
        <v>4280</v>
      </c>
      <c r="D41" s="30">
        <v>4426</v>
      </c>
      <c r="E41" s="30">
        <f t="shared" si="0"/>
        <v>2239237328</v>
      </c>
      <c r="F41" s="31">
        <v>0.11700000000000001</v>
      </c>
      <c r="G41" s="32">
        <v>7.1999999999999995E-2</v>
      </c>
      <c r="H41" s="36">
        <f t="shared" si="1"/>
        <v>146</v>
      </c>
    </row>
    <row r="42" spans="2:8" x14ac:dyDescent="0.55000000000000004">
      <c r="B42" s="8" t="s">
        <v>51</v>
      </c>
      <c r="C42" s="30">
        <v>60652</v>
      </c>
      <c r="D42" s="30">
        <v>60922</v>
      </c>
      <c r="E42" s="30">
        <f t="shared" si="0"/>
        <v>2721202974</v>
      </c>
      <c r="F42" s="31">
        <v>0.125</v>
      </c>
      <c r="G42" s="32">
        <v>4.9000000000000002E-2</v>
      </c>
      <c r="H42" s="36">
        <f t="shared" si="1"/>
        <v>270</v>
      </c>
    </row>
    <row r="43" spans="2:8" x14ac:dyDescent="0.55000000000000004">
      <c r="B43" s="8" t="s">
        <v>52</v>
      </c>
      <c r="C43" s="30">
        <v>221650</v>
      </c>
      <c r="D43" s="30">
        <v>225685</v>
      </c>
      <c r="E43" s="30">
        <f t="shared" si="0"/>
        <v>63257022965</v>
      </c>
      <c r="F43" s="31">
        <v>0.125</v>
      </c>
      <c r="G43" s="32">
        <v>0.05</v>
      </c>
      <c r="H43" s="36">
        <f t="shared" si="1"/>
        <v>4035</v>
      </c>
    </row>
    <row r="44" spans="2:8" x14ac:dyDescent="0.55000000000000004">
      <c r="B44" s="8" t="s">
        <v>53</v>
      </c>
      <c r="C44" s="30">
        <v>49344</v>
      </c>
      <c r="D44" s="30">
        <v>49791</v>
      </c>
      <c r="E44" s="30">
        <f t="shared" si="0"/>
        <v>213105480</v>
      </c>
      <c r="F44" s="31">
        <v>0.184</v>
      </c>
      <c r="G44" s="32">
        <v>4.3999999999999997E-2</v>
      </c>
      <c r="H44" s="36">
        <f t="shared" si="1"/>
        <v>447</v>
      </c>
    </row>
    <row r="45" spans="2:8" ht="14.7" thickBot="1" x14ac:dyDescent="0.6">
      <c r="B45" s="9" t="s">
        <v>54</v>
      </c>
      <c r="C45" s="33">
        <v>250377</v>
      </c>
      <c r="D45" s="33">
        <v>251446</v>
      </c>
      <c r="E45" s="33">
        <f t="shared" si="0"/>
        <v>15250702792</v>
      </c>
      <c r="F45" s="34">
        <v>0.17799999999999999</v>
      </c>
      <c r="G45" s="35">
        <v>6.8000000000000005E-2</v>
      </c>
      <c r="H45" s="37">
        <f t="shared" si="1"/>
        <v>1069</v>
      </c>
    </row>
  </sheetData>
  <mergeCells count="2">
    <mergeCell ref="E3:F3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1E59-1688-4A27-967A-14BDA4FA33FF}">
  <dimension ref="B2:H103"/>
  <sheetViews>
    <sheetView workbookViewId="0"/>
  </sheetViews>
  <sheetFormatPr defaultRowHeight="14.4" x14ac:dyDescent="0.55000000000000004"/>
  <cols>
    <col min="1" max="1" width="3.68359375" customWidth="1"/>
    <col min="2" max="2" width="21.3125" customWidth="1"/>
    <col min="3" max="3" width="18.5234375" customWidth="1"/>
    <col min="4" max="8" width="12" customWidth="1"/>
  </cols>
  <sheetData>
    <row r="2" spans="2:8" x14ac:dyDescent="0.55000000000000004">
      <c r="B2" s="38" t="s">
        <v>0</v>
      </c>
      <c r="C2" s="38" t="s">
        <v>1</v>
      </c>
      <c r="D2" s="38" t="s">
        <v>2</v>
      </c>
      <c r="E2" s="38" t="s">
        <v>96</v>
      </c>
      <c r="F2" s="38" t="s">
        <v>97</v>
      </c>
      <c r="G2" s="38" t="s">
        <v>98</v>
      </c>
      <c r="H2" s="38" t="s">
        <v>3</v>
      </c>
    </row>
    <row r="3" spans="2:8" x14ac:dyDescent="0.55000000000000004">
      <c r="B3" t="s">
        <v>24</v>
      </c>
      <c r="C3" t="s">
        <v>6</v>
      </c>
      <c r="D3" t="s">
        <v>7</v>
      </c>
      <c r="E3" s="16">
        <v>2266</v>
      </c>
      <c r="F3" s="16">
        <v>2247</v>
      </c>
      <c r="G3" s="16">
        <f>Table1[[#This Row],[2018]]-Table1[[#This Row],[2010]]</f>
        <v>-19</v>
      </c>
      <c r="H3" s="2">
        <v>0.13600000000000001</v>
      </c>
    </row>
    <row r="4" spans="2:8" hidden="1" x14ac:dyDescent="0.55000000000000004">
      <c r="B4" t="s">
        <v>18</v>
      </c>
      <c r="C4" t="s">
        <v>6</v>
      </c>
      <c r="D4" t="s">
        <v>9</v>
      </c>
      <c r="E4" s="16">
        <v>4078</v>
      </c>
      <c r="F4" s="16">
        <v>4059</v>
      </c>
      <c r="G4" s="16">
        <f>Table1[[#This Row],[2018]]-Table1[[#This Row],[2010]]</f>
        <v>-19</v>
      </c>
      <c r="H4" s="2">
        <v>0.13200000000000001</v>
      </c>
    </row>
    <row r="5" spans="2:8" x14ac:dyDescent="0.55000000000000004">
      <c r="B5" t="s">
        <v>50</v>
      </c>
      <c r="C5" t="s">
        <v>17</v>
      </c>
      <c r="D5" t="s">
        <v>7</v>
      </c>
      <c r="E5" s="16">
        <v>3978</v>
      </c>
      <c r="F5" s="16">
        <v>4426</v>
      </c>
      <c r="G5" s="16">
        <f>Table1[[#This Row],[2018]]-Table1[[#This Row],[2010]]</f>
        <v>448</v>
      </c>
      <c r="H5" s="2">
        <v>0.11700000000000001</v>
      </c>
    </row>
    <row r="6" spans="2:8" x14ac:dyDescent="0.55000000000000004">
      <c r="B6" t="s">
        <v>21</v>
      </c>
      <c r="C6" t="s">
        <v>22</v>
      </c>
      <c r="D6" t="s">
        <v>7</v>
      </c>
      <c r="E6" s="16">
        <v>7551</v>
      </c>
      <c r="F6" s="16">
        <v>7649</v>
      </c>
      <c r="G6" s="16">
        <f>Table1[[#This Row],[2018]]-Table1[[#This Row],[2010]]</f>
        <v>98</v>
      </c>
      <c r="H6" s="2">
        <v>0.17</v>
      </c>
    </row>
    <row r="7" spans="2:8" x14ac:dyDescent="0.55000000000000004">
      <c r="B7" t="s">
        <v>36</v>
      </c>
      <c r="C7" t="s">
        <v>22</v>
      </c>
      <c r="D7" t="s">
        <v>7</v>
      </c>
      <c r="E7" s="16">
        <v>10570</v>
      </c>
      <c r="F7" s="16">
        <v>10740</v>
      </c>
      <c r="G7" s="16">
        <f>Table1[[#This Row],[2018]]-Table1[[#This Row],[2010]]</f>
        <v>170</v>
      </c>
      <c r="H7" s="2">
        <v>0.123</v>
      </c>
    </row>
    <row r="8" spans="2:8" hidden="1" x14ac:dyDescent="0.55000000000000004">
      <c r="B8" t="s">
        <v>45</v>
      </c>
      <c r="C8" t="s">
        <v>17</v>
      </c>
      <c r="D8" t="s">
        <v>9</v>
      </c>
      <c r="E8" s="16">
        <v>11066</v>
      </c>
      <c r="F8" s="16">
        <v>11924</v>
      </c>
      <c r="G8" s="16">
        <f>Table1[[#This Row],[2018]]-Table1[[#This Row],[2010]]</f>
        <v>858</v>
      </c>
      <c r="H8" s="2">
        <v>0.11799999999999999</v>
      </c>
    </row>
    <row r="9" spans="2:8" hidden="1" x14ac:dyDescent="0.55000000000000004">
      <c r="B9" t="s">
        <v>40</v>
      </c>
      <c r="C9" t="s">
        <v>22</v>
      </c>
      <c r="D9" t="s">
        <v>9</v>
      </c>
      <c r="E9" s="16">
        <v>13001</v>
      </c>
      <c r="F9" s="16">
        <v>13602</v>
      </c>
      <c r="G9" s="16">
        <f>Table1[[#This Row],[2018]]-Table1[[#This Row],[2010]]</f>
        <v>601</v>
      </c>
      <c r="H9" s="2">
        <v>0.158</v>
      </c>
    </row>
    <row r="10" spans="2:8" x14ac:dyDescent="0.55000000000000004">
      <c r="B10" t="s">
        <v>42</v>
      </c>
      <c r="C10" t="s">
        <v>43</v>
      </c>
      <c r="D10" t="s">
        <v>7</v>
      </c>
      <c r="E10" s="16">
        <v>15769</v>
      </c>
      <c r="F10" s="16">
        <v>17128</v>
      </c>
      <c r="G10" s="16">
        <f>Table1[[#This Row],[2018]]-Table1[[#This Row],[2010]]</f>
        <v>1359</v>
      </c>
      <c r="H10" s="2">
        <v>9.9000000000000005E-2</v>
      </c>
    </row>
    <row r="11" spans="2:8" x14ac:dyDescent="0.55000000000000004">
      <c r="B11" t="s">
        <v>5</v>
      </c>
      <c r="C11" t="s">
        <v>6</v>
      </c>
      <c r="D11" t="s">
        <v>7</v>
      </c>
      <c r="E11" s="16">
        <v>18728</v>
      </c>
      <c r="F11" s="16">
        <v>19759</v>
      </c>
      <c r="G11" s="16">
        <f>Table1[[#This Row],[2018]]-Table1[[#This Row],[2010]]</f>
        <v>1031</v>
      </c>
      <c r="H11" s="2">
        <v>0.154</v>
      </c>
    </row>
    <row r="12" spans="2:8" x14ac:dyDescent="0.55000000000000004">
      <c r="B12" t="s">
        <v>39</v>
      </c>
      <c r="C12" t="s">
        <v>15</v>
      </c>
      <c r="D12" t="s">
        <v>7</v>
      </c>
      <c r="E12" s="16">
        <v>20920</v>
      </c>
      <c r="F12" s="16">
        <v>22036</v>
      </c>
      <c r="G12" s="16">
        <f>Table1[[#This Row],[2018]]-Table1[[#This Row],[2010]]</f>
        <v>1116</v>
      </c>
      <c r="H12" s="2">
        <v>0.16400000000000001</v>
      </c>
    </row>
    <row r="13" spans="2:8" x14ac:dyDescent="0.55000000000000004">
      <c r="B13" t="s">
        <v>33</v>
      </c>
      <c r="C13" t="s">
        <v>11</v>
      </c>
      <c r="D13" t="s">
        <v>7</v>
      </c>
      <c r="E13" s="16">
        <v>20318</v>
      </c>
      <c r="F13" s="16">
        <v>22107</v>
      </c>
      <c r="G13" s="16">
        <f>Table1[[#This Row],[2018]]-Table1[[#This Row],[2010]]</f>
        <v>1789</v>
      </c>
      <c r="H13" s="2">
        <v>0.14199999999999999</v>
      </c>
    </row>
    <row r="14" spans="2:8" hidden="1" x14ac:dyDescent="0.55000000000000004">
      <c r="B14" t="s">
        <v>8</v>
      </c>
      <c r="C14" t="s">
        <v>6</v>
      </c>
      <c r="D14" t="s">
        <v>9</v>
      </c>
      <c r="E14" s="16">
        <v>21623</v>
      </c>
      <c r="F14" s="16">
        <v>22610</v>
      </c>
      <c r="G14" s="16">
        <f>Table1[[#This Row],[2018]]-Table1[[#This Row],[2010]]</f>
        <v>987</v>
      </c>
      <c r="H14" s="2">
        <v>0.127</v>
      </c>
    </row>
    <row r="15" spans="2:8" x14ac:dyDescent="0.55000000000000004">
      <c r="B15" t="s">
        <v>29</v>
      </c>
      <c r="C15" t="s">
        <v>15</v>
      </c>
      <c r="D15" t="s">
        <v>7</v>
      </c>
      <c r="E15" s="16">
        <v>29872</v>
      </c>
      <c r="F15" s="16">
        <v>31729</v>
      </c>
      <c r="G15" s="16">
        <f>Table1[[#This Row],[2018]]-Table1[[#This Row],[2010]]</f>
        <v>1857</v>
      </c>
      <c r="H15" s="2">
        <v>0.122</v>
      </c>
    </row>
    <row r="16" spans="2:8" x14ac:dyDescent="0.55000000000000004">
      <c r="B16" t="s">
        <v>38</v>
      </c>
      <c r="C16" t="s">
        <v>13</v>
      </c>
      <c r="D16" t="s">
        <v>7</v>
      </c>
      <c r="E16" s="16">
        <v>41120</v>
      </c>
      <c r="F16" s="16">
        <v>42132</v>
      </c>
      <c r="G16" s="16">
        <f>Table1[[#This Row],[2018]]-Table1[[#This Row],[2010]]</f>
        <v>1012</v>
      </c>
      <c r="H16" s="2">
        <v>0.2</v>
      </c>
    </row>
    <row r="17" spans="2:8" hidden="1" x14ac:dyDescent="0.55000000000000004">
      <c r="B17" t="s">
        <v>20</v>
      </c>
      <c r="C17" t="s">
        <v>13</v>
      </c>
      <c r="D17" t="s">
        <v>9</v>
      </c>
      <c r="E17" s="16">
        <v>38431</v>
      </c>
      <c r="F17" s="16">
        <v>42907</v>
      </c>
      <c r="G17" s="16">
        <f>Table1[[#This Row],[2018]]-Table1[[#This Row],[2010]]</f>
        <v>4476</v>
      </c>
      <c r="H17" s="2">
        <v>0.13</v>
      </c>
    </row>
    <row r="18" spans="2:8" hidden="1" x14ac:dyDescent="0.55000000000000004">
      <c r="B18" t="s">
        <v>48</v>
      </c>
      <c r="C18" t="s">
        <v>22</v>
      </c>
      <c r="D18" t="s">
        <v>9</v>
      </c>
      <c r="E18" s="16">
        <v>43531</v>
      </c>
      <c r="F18" s="16">
        <v>45260</v>
      </c>
      <c r="G18" s="16">
        <f>Table1[[#This Row],[2018]]-Table1[[#This Row],[2010]]</f>
        <v>1729</v>
      </c>
      <c r="H18" s="2">
        <v>0.14599999999999999</v>
      </c>
    </row>
    <row r="19" spans="2:8" x14ac:dyDescent="0.55000000000000004">
      <c r="B19" t="s">
        <v>32</v>
      </c>
      <c r="C19" t="s">
        <v>11</v>
      </c>
      <c r="D19" t="s">
        <v>7</v>
      </c>
      <c r="E19" s="16">
        <v>40915</v>
      </c>
      <c r="F19" s="16">
        <v>47364</v>
      </c>
      <c r="G19" s="16">
        <f>Table1[[#This Row],[2018]]-Table1[[#This Row],[2010]]</f>
        <v>6449</v>
      </c>
      <c r="H19" s="2">
        <v>0.13100000000000001</v>
      </c>
    </row>
    <row r="20" spans="2:8" x14ac:dyDescent="0.55000000000000004">
      <c r="B20" t="s">
        <v>53</v>
      </c>
      <c r="C20" t="s">
        <v>6</v>
      </c>
      <c r="D20" t="s">
        <v>7</v>
      </c>
      <c r="E20" s="16">
        <v>44776</v>
      </c>
      <c r="F20" s="16">
        <v>49791</v>
      </c>
      <c r="G20" s="16">
        <f>Table1[[#This Row],[2018]]-Table1[[#This Row],[2010]]</f>
        <v>5015</v>
      </c>
      <c r="H20" s="2">
        <v>0.184</v>
      </c>
    </row>
    <row r="21" spans="2:8" hidden="1" x14ac:dyDescent="0.55000000000000004">
      <c r="B21" t="s">
        <v>51</v>
      </c>
      <c r="C21" t="s">
        <v>11</v>
      </c>
      <c r="D21" t="s">
        <v>9</v>
      </c>
      <c r="E21" s="16">
        <v>58781</v>
      </c>
      <c r="F21" s="16">
        <v>60922</v>
      </c>
      <c r="G21" s="16">
        <f>Table1[[#This Row],[2018]]-Table1[[#This Row],[2010]]</f>
        <v>2141</v>
      </c>
      <c r="H21" s="2">
        <v>0.125</v>
      </c>
    </row>
    <row r="22" spans="2:8" x14ac:dyDescent="0.55000000000000004">
      <c r="B22" t="s">
        <v>37</v>
      </c>
      <c r="C22" t="s">
        <v>35</v>
      </c>
      <c r="D22" t="s">
        <v>7</v>
      </c>
      <c r="E22" s="16">
        <v>60699</v>
      </c>
      <c r="F22" s="16">
        <v>65507</v>
      </c>
      <c r="G22" s="16">
        <f>Table1[[#This Row],[2018]]-Table1[[#This Row],[2010]]</f>
        <v>4808</v>
      </c>
      <c r="H22" s="2">
        <v>0.13500000000000001</v>
      </c>
    </row>
    <row r="23" spans="2:8" x14ac:dyDescent="0.55000000000000004">
      <c r="B23" t="s">
        <v>26</v>
      </c>
      <c r="C23" t="s">
        <v>15</v>
      </c>
      <c r="D23" t="s">
        <v>7</v>
      </c>
      <c r="E23" s="16">
        <v>72797</v>
      </c>
      <c r="F23" s="16">
        <v>73901</v>
      </c>
      <c r="G23" s="16">
        <f>Table1[[#This Row],[2018]]-Table1[[#This Row],[2010]]</f>
        <v>1104</v>
      </c>
      <c r="H23" s="2">
        <v>0.17299999999999999</v>
      </c>
    </row>
    <row r="24" spans="2:8" x14ac:dyDescent="0.55000000000000004">
      <c r="B24" t="s">
        <v>14</v>
      </c>
      <c r="C24" t="s">
        <v>15</v>
      </c>
      <c r="D24" t="s">
        <v>7</v>
      </c>
      <c r="E24" s="16">
        <v>71404</v>
      </c>
      <c r="F24" s="16">
        <v>76737</v>
      </c>
      <c r="G24" s="16">
        <f>Table1[[#This Row],[2018]]-Table1[[#This Row],[2010]]</f>
        <v>5333</v>
      </c>
      <c r="H24" s="2">
        <v>0.158</v>
      </c>
    </row>
    <row r="25" spans="2:8" hidden="1" x14ac:dyDescent="0.55000000000000004">
      <c r="B25" t="s">
        <v>12</v>
      </c>
      <c r="C25" t="s">
        <v>13</v>
      </c>
      <c r="D25" t="s">
        <v>9</v>
      </c>
      <c r="E25" s="16">
        <v>72453</v>
      </c>
      <c r="F25" s="16">
        <v>77036</v>
      </c>
      <c r="G25" s="16">
        <f>Table1[[#This Row],[2018]]-Table1[[#This Row],[2010]]</f>
        <v>4583</v>
      </c>
      <c r="H25" s="2">
        <v>0.13100000000000001</v>
      </c>
    </row>
    <row r="26" spans="2:8" x14ac:dyDescent="0.55000000000000004">
      <c r="B26" t="s">
        <v>34</v>
      </c>
      <c r="C26" t="s">
        <v>35</v>
      </c>
      <c r="D26" t="s">
        <v>7</v>
      </c>
      <c r="E26" s="16">
        <v>75455</v>
      </c>
      <c r="F26" s="16">
        <v>79604</v>
      </c>
      <c r="G26" s="16">
        <f>Table1[[#This Row],[2018]]-Table1[[#This Row],[2010]]</f>
        <v>4149</v>
      </c>
      <c r="H26" s="2">
        <v>0.14599999999999999</v>
      </c>
    </row>
    <row r="27" spans="2:8" x14ac:dyDescent="0.55000000000000004">
      <c r="B27" t="s">
        <v>27</v>
      </c>
      <c r="C27" t="s">
        <v>28</v>
      </c>
      <c r="D27" t="s">
        <v>7</v>
      </c>
      <c r="E27" s="16">
        <v>78506</v>
      </c>
      <c r="F27" s="16">
        <v>84460</v>
      </c>
      <c r="G27" s="16">
        <f>Table1[[#This Row],[2018]]-Table1[[#This Row],[2010]]</f>
        <v>5954</v>
      </c>
      <c r="H27" s="2">
        <v>8.7999999999999995E-2</v>
      </c>
    </row>
    <row r="28" spans="2:8" hidden="1" x14ac:dyDescent="0.55000000000000004">
      <c r="B28" t="s">
        <v>23</v>
      </c>
      <c r="C28" t="s">
        <v>11</v>
      </c>
      <c r="D28" t="s">
        <v>9</v>
      </c>
      <c r="E28" s="16">
        <v>78163</v>
      </c>
      <c r="F28" s="16">
        <v>94347</v>
      </c>
      <c r="G28" s="16">
        <f>Table1[[#This Row],[2018]]-Table1[[#This Row],[2010]]</f>
        <v>16184</v>
      </c>
      <c r="H28" s="2">
        <v>0.126</v>
      </c>
    </row>
    <row r="29" spans="2:8" x14ac:dyDescent="0.55000000000000004">
      <c r="B29" t="s">
        <v>25</v>
      </c>
      <c r="C29" t="s">
        <v>13</v>
      </c>
      <c r="D29" t="s">
        <v>7</v>
      </c>
      <c r="E29" s="16">
        <v>89120</v>
      </c>
      <c r="F29" s="16">
        <v>97331</v>
      </c>
      <c r="G29" s="16">
        <f>Table1[[#This Row],[2018]]-Table1[[#This Row],[2010]]</f>
        <v>8211</v>
      </c>
      <c r="H29" s="2">
        <v>0.14199999999999999</v>
      </c>
    </row>
    <row r="30" spans="2:8" hidden="1" x14ac:dyDescent="0.55000000000000004">
      <c r="B30" t="s">
        <v>19</v>
      </c>
      <c r="C30" t="s">
        <v>17</v>
      </c>
      <c r="D30" t="s">
        <v>9</v>
      </c>
      <c r="E30" s="16">
        <v>102410</v>
      </c>
      <c r="F30" s="16">
        <v>108987</v>
      </c>
      <c r="G30" s="16">
        <f>Table1[[#This Row],[2018]]-Table1[[#This Row],[2010]]</f>
        <v>6577</v>
      </c>
      <c r="H30" s="2">
        <v>0.159</v>
      </c>
    </row>
    <row r="31" spans="2:8" hidden="1" x14ac:dyDescent="0.55000000000000004">
      <c r="B31" t="s">
        <v>44</v>
      </c>
      <c r="C31" t="s">
        <v>43</v>
      </c>
      <c r="D31" t="s">
        <v>9</v>
      </c>
      <c r="E31" s="16">
        <v>116901</v>
      </c>
      <c r="F31" s="16">
        <v>128206</v>
      </c>
      <c r="G31" s="16">
        <f>Table1[[#This Row],[2018]]-Table1[[#This Row],[2010]]</f>
        <v>11305</v>
      </c>
      <c r="H31" s="2">
        <v>0.11</v>
      </c>
    </row>
    <row r="32" spans="2:8" hidden="1" x14ac:dyDescent="0.55000000000000004">
      <c r="B32" t="s">
        <v>10</v>
      </c>
      <c r="C32" t="s">
        <v>11</v>
      </c>
      <c r="D32" t="s">
        <v>9</v>
      </c>
      <c r="E32" s="16">
        <v>175177</v>
      </c>
      <c r="F32" s="16">
        <v>201877</v>
      </c>
      <c r="G32" s="16">
        <f>Table1[[#This Row],[2018]]-Table1[[#This Row],[2010]]</f>
        <v>26700</v>
      </c>
      <c r="H32" s="2">
        <v>0.11700000000000001</v>
      </c>
    </row>
    <row r="33" spans="2:8" hidden="1" x14ac:dyDescent="0.55000000000000004">
      <c r="B33" t="s">
        <v>52</v>
      </c>
      <c r="C33" t="s">
        <v>43</v>
      </c>
      <c r="D33" t="s">
        <v>9</v>
      </c>
      <c r="E33" s="16">
        <v>201140</v>
      </c>
      <c r="F33" s="16">
        <v>225685</v>
      </c>
      <c r="G33" s="16">
        <f>Table1[[#This Row],[2018]]-Table1[[#This Row],[2010]]</f>
        <v>24545</v>
      </c>
      <c r="H33" s="2">
        <v>0.125</v>
      </c>
    </row>
    <row r="34" spans="2:8" hidden="1" x14ac:dyDescent="0.55000000000000004">
      <c r="B34" t="s">
        <v>54</v>
      </c>
      <c r="C34" t="s">
        <v>11</v>
      </c>
      <c r="D34" t="s">
        <v>9</v>
      </c>
      <c r="E34" s="16">
        <v>243231</v>
      </c>
      <c r="F34" s="16">
        <v>251446</v>
      </c>
      <c r="G34" s="16">
        <f>Table1[[#This Row],[2018]]-Table1[[#This Row],[2010]]</f>
        <v>8215</v>
      </c>
      <c r="H34" s="2">
        <v>0.17799999999999999</v>
      </c>
    </row>
    <row r="35" spans="2:8" hidden="1" x14ac:dyDescent="0.55000000000000004">
      <c r="B35" t="s">
        <v>31</v>
      </c>
      <c r="C35" t="s">
        <v>15</v>
      </c>
      <c r="D35" t="s">
        <v>9</v>
      </c>
      <c r="E35" s="16">
        <v>251133</v>
      </c>
      <c r="F35" s="16">
        <v>269805</v>
      </c>
      <c r="G35" s="16">
        <f>Table1[[#This Row],[2018]]-Table1[[#This Row],[2010]]</f>
        <v>18672</v>
      </c>
      <c r="H35" s="2">
        <v>7.9000000000000001E-2</v>
      </c>
    </row>
    <row r="36" spans="2:8" hidden="1" x14ac:dyDescent="0.55000000000000004">
      <c r="B36" t="s">
        <v>49</v>
      </c>
      <c r="C36" t="s">
        <v>35</v>
      </c>
      <c r="D36" t="s">
        <v>9</v>
      </c>
      <c r="E36" s="16">
        <v>252264</v>
      </c>
      <c r="F36" s="16">
        <v>286419</v>
      </c>
      <c r="G36" s="16">
        <f>Table1[[#This Row],[2018]]-Table1[[#This Row],[2010]]</f>
        <v>34155</v>
      </c>
      <c r="H36" s="2">
        <v>0.10100000000000001</v>
      </c>
    </row>
    <row r="37" spans="2:8" hidden="1" x14ac:dyDescent="0.55000000000000004">
      <c r="B37" t="s">
        <v>16</v>
      </c>
      <c r="C37" t="s">
        <v>17</v>
      </c>
      <c r="D37" t="s">
        <v>9</v>
      </c>
      <c r="E37" s="16">
        <v>425363</v>
      </c>
      <c r="F37" s="16">
        <v>481857</v>
      </c>
      <c r="G37" s="16">
        <f>Table1[[#This Row],[2018]]-Table1[[#This Row],[2010]]</f>
        <v>56494</v>
      </c>
      <c r="H37" s="2">
        <v>0.1</v>
      </c>
    </row>
    <row r="38" spans="2:8" hidden="1" x14ac:dyDescent="0.55000000000000004">
      <c r="B38" t="s">
        <v>47</v>
      </c>
      <c r="C38" t="s">
        <v>22</v>
      </c>
      <c r="D38" t="s">
        <v>9</v>
      </c>
      <c r="E38" s="16">
        <v>471221</v>
      </c>
      <c r="F38" s="16">
        <v>514631</v>
      </c>
      <c r="G38" s="16">
        <f>Table1[[#This Row],[2018]]-Table1[[#This Row],[2010]]</f>
        <v>43410</v>
      </c>
      <c r="H38" s="2">
        <v>0.13500000000000001</v>
      </c>
    </row>
    <row r="39" spans="2:8" hidden="1" x14ac:dyDescent="0.55000000000000004">
      <c r="B39" t="s">
        <v>46</v>
      </c>
      <c r="C39" t="s">
        <v>28</v>
      </c>
      <c r="D39" t="s">
        <v>9</v>
      </c>
      <c r="E39" s="16">
        <v>713335</v>
      </c>
      <c r="F39" s="16">
        <v>814901</v>
      </c>
      <c r="G39" s="16">
        <f>Table1[[#This Row],[2018]]-Table1[[#This Row],[2010]]</f>
        <v>101566</v>
      </c>
      <c r="H39" s="2">
        <v>7.0999999999999994E-2</v>
      </c>
    </row>
    <row r="40" spans="2:8" hidden="1" x14ac:dyDescent="0.55000000000000004">
      <c r="B40" t="s">
        <v>41</v>
      </c>
      <c r="C40" t="s">
        <v>35</v>
      </c>
      <c r="D40" t="s">
        <v>9</v>
      </c>
      <c r="E40" s="16">
        <v>795225</v>
      </c>
      <c r="F40" s="16">
        <v>891299</v>
      </c>
      <c r="G40" s="16">
        <f>Table1[[#This Row],[2018]]-Table1[[#This Row],[2010]]</f>
        <v>96074</v>
      </c>
      <c r="H40" s="2">
        <v>9.8000000000000004E-2</v>
      </c>
    </row>
    <row r="41" spans="2:8" hidden="1" x14ac:dyDescent="0.55000000000000004">
      <c r="B41" t="s">
        <v>30</v>
      </c>
      <c r="C41" t="s">
        <v>28</v>
      </c>
      <c r="D41" t="s">
        <v>9</v>
      </c>
      <c r="E41" s="16">
        <v>1931249</v>
      </c>
      <c r="F41" s="16">
        <v>2233163</v>
      </c>
      <c r="G41" s="16">
        <f>Table1[[#This Row],[2018]]-Table1[[#This Row],[2010]]</f>
        <v>301914</v>
      </c>
      <c r="H41" s="2">
        <v>0.09</v>
      </c>
    </row>
    <row r="42" spans="2:8" x14ac:dyDescent="0.55000000000000004">
      <c r="B42" t="s">
        <v>99</v>
      </c>
      <c r="E42" s="16">
        <f>SUBTOTAL(104,Table1[2010])</f>
        <v>89120</v>
      </c>
      <c r="F42" s="16">
        <f>SUBTOTAL(109,Table1[2018])</f>
        <v>754648</v>
      </c>
      <c r="H42" s="2">
        <f>SUBTOTAL(101,Table1[Poverty %])</f>
        <v>0.14355555555555555</v>
      </c>
    </row>
    <row r="43" spans="2:8" x14ac:dyDescent="0.55000000000000004">
      <c r="H43" s="1"/>
    </row>
    <row r="44" spans="2:8" x14ac:dyDescent="0.55000000000000004">
      <c r="H44" s="1"/>
    </row>
    <row r="45" spans="2:8" x14ac:dyDescent="0.55000000000000004">
      <c r="H45" s="1"/>
    </row>
    <row r="46" spans="2:8" x14ac:dyDescent="0.55000000000000004">
      <c r="H46" s="1"/>
    </row>
    <row r="47" spans="2:8" x14ac:dyDescent="0.55000000000000004">
      <c r="H47" s="1"/>
    </row>
    <row r="48" spans="2:8" x14ac:dyDescent="0.55000000000000004">
      <c r="H48" s="1"/>
    </row>
    <row r="49" spans="8:8" x14ac:dyDescent="0.55000000000000004">
      <c r="H49" s="1"/>
    </row>
    <row r="50" spans="8:8" x14ac:dyDescent="0.55000000000000004">
      <c r="H50" s="1"/>
    </row>
    <row r="51" spans="8:8" x14ac:dyDescent="0.55000000000000004">
      <c r="H51" s="1"/>
    </row>
    <row r="52" spans="8:8" x14ac:dyDescent="0.55000000000000004">
      <c r="H52" s="1"/>
    </row>
    <row r="53" spans="8:8" x14ac:dyDescent="0.55000000000000004">
      <c r="H53" s="1"/>
    </row>
    <row r="54" spans="8:8" x14ac:dyDescent="0.55000000000000004">
      <c r="H54" s="1"/>
    </row>
    <row r="55" spans="8:8" x14ac:dyDescent="0.55000000000000004">
      <c r="H55" s="1"/>
    </row>
    <row r="56" spans="8:8" x14ac:dyDescent="0.55000000000000004">
      <c r="H56" s="1"/>
    </row>
    <row r="57" spans="8:8" x14ac:dyDescent="0.55000000000000004">
      <c r="H57" s="1"/>
    </row>
    <row r="58" spans="8:8" x14ac:dyDescent="0.55000000000000004">
      <c r="H58" s="1"/>
    </row>
    <row r="59" spans="8:8" x14ac:dyDescent="0.55000000000000004">
      <c r="H59" s="1"/>
    </row>
    <row r="60" spans="8:8" x14ac:dyDescent="0.55000000000000004">
      <c r="H60" s="1"/>
    </row>
    <row r="61" spans="8:8" x14ac:dyDescent="0.55000000000000004">
      <c r="H61" s="1"/>
    </row>
    <row r="62" spans="8:8" x14ac:dyDescent="0.55000000000000004">
      <c r="H62" s="1"/>
    </row>
    <row r="63" spans="8:8" x14ac:dyDescent="0.55000000000000004">
      <c r="H63" s="1"/>
    </row>
    <row r="64" spans="8:8" x14ac:dyDescent="0.55000000000000004">
      <c r="H64" s="1"/>
    </row>
    <row r="65" spans="8:8" x14ac:dyDescent="0.55000000000000004">
      <c r="H65" s="1"/>
    </row>
    <row r="66" spans="8:8" x14ac:dyDescent="0.55000000000000004">
      <c r="H66" s="1"/>
    </row>
    <row r="67" spans="8:8" x14ac:dyDescent="0.55000000000000004">
      <c r="H67" s="1"/>
    </row>
    <row r="68" spans="8:8" x14ac:dyDescent="0.55000000000000004">
      <c r="H68" s="1"/>
    </row>
    <row r="69" spans="8:8" x14ac:dyDescent="0.55000000000000004">
      <c r="H69" s="1"/>
    </row>
    <row r="70" spans="8:8" x14ac:dyDescent="0.55000000000000004">
      <c r="H70" s="1"/>
    </row>
    <row r="71" spans="8:8" x14ac:dyDescent="0.55000000000000004">
      <c r="H71" s="1"/>
    </row>
    <row r="72" spans="8:8" x14ac:dyDescent="0.55000000000000004">
      <c r="H72" s="1"/>
    </row>
    <row r="73" spans="8:8" x14ac:dyDescent="0.55000000000000004">
      <c r="H73" s="1"/>
    </row>
    <row r="74" spans="8:8" x14ac:dyDescent="0.55000000000000004">
      <c r="H74" s="1"/>
    </row>
    <row r="75" spans="8:8" x14ac:dyDescent="0.55000000000000004">
      <c r="H75" s="1"/>
    </row>
    <row r="76" spans="8:8" x14ac:dyDescent="0.55000000000000004">
      <c r="H76" s="1"/>
    </row>
    <row r="77" spans="8:8" x14ac:dyDescent="0.55000000000000004">
      <c r="H77" s="1"/>
    </row>
    <row r="78" spans="8:8" x14ac:dyDescent="0.55000000000000004">
      <c r="H78" s="1"/>
    </row>
    <row r="79" spans="8:8" x14ac:dyDescent="0.55000000000000004">
      <c r="H79" s="1"/>
    </row>
    <row r="80" spans="8:8" x14ac:dyDescent="0.55000000000000004">
      <c r="H80" s="1"/>
    </row>
    <row r="81" spans="8:8" x14ac:dyDescent="0.55000000000000004">
      <c r="H81" s="1"/>
    </row>
    <row r="82" spans="8:8" x14ac:dyDescent="0.55000000000000004">
      <c r="H82" s="1"/>
    </row>
    <row r="83" spans="8:8" x14ac:dyDescent="0.55000000000000004">
      <c r="H83" s="1"/>
    </row>
    <row r="84" spans="8:8" x14ac:dyDescent="0.55000000000000004">
      <c r="H84" s="1"/>
    </row>
    <row r="85" spans="8:8" x14ac:dyDescent="0.55000000000000004">
      <c r="H85" s="1"/>
    </row>
    <row r="86" spans="8:8" x14ac:dyDescent="0.55000000000000004">
      <c r="H86" s="1"/>
    </row>
    <row r="87" spans="8:8" x14ac:dyDescent="0.55000000000000004">
      <c r="H87" s="1"/>
    </row>
    <row r="88" spans="8:8" x14ac:dyDescent="0.55000000000000004">
      <c r="H88" s="1"/>
    </row>
    <row r="89" spans="8:8" x14ac:dyDescent="0.55000000000000004">
      <c r="H89" s="1"/>
    </row>
    <row r="90" spans="8:8" x14ac:dyDescent="0.55000000000000004">
      <c r="H90" s="1"/>
    </row>
    <row r="91" spans="8:8" x14ac:dyDescent="0.55000000000000004">
      <c r="H91" s="1"/>
    </row>
    <row r="92" spans="8:8" x14ac:dyDescent="0.55000000000000004">
      <c r="H92" s="1"/>
    </row>
    <row r="93" spans="8:8" x14ac:dyDescent="0.55000000000000004">
      <c r="H93" s="1"/>
    </row>
    <row r="94" spans="8:8" x14ac:dyDescent="0.55000000000000004">
      <c r="H94" s="1"/>
    </row>
    <row r="95" spans="8:8" x14ac:dyDescent="0.55000000000000004">
      <c r="H95" s="1"/>
    </row>
    <row r="96" spans="8:8" x14ac:dyDescent="0.55000000000000004">
      <c r="H96" s="1"/>
    </row>
    <row r="97" spans="8:8" x14ac:dyDescent="0.55000000000000004">
      <c r="H97" s="1"/>
    </row>
    <row r="98" spans="8:8" x14ac:dyDescent="0.55000000000000004">
      <c r="H98" s="1"/>
    </row>
    <row r="99" spans="8:8" x14ac:dyDescent="0.55000000000000004">
      <c r="H99" s="1"/>
    </row>
    <row r="100" spans="8:8" x14ac:dyDescent="0.55000000000000004">
      <c r="H100" s="1"/>
    </row>
    <row r="101" spans="8:8" x14ac:dyDescent="0.55000000000000004">
      <c r="H101" s="1"/>
    </row>
    <row r="102" spans="8:8" x14ac:dyDescent="0.55000000000000004">
      <c r="H102" s="1"/>
    </row>
    <row r="103" spans="8:8" x14ac:dyDescent="0.55000000000000004">
      <c r="H103" s="1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970F-6664-48DF-9EEF-8FB58792711C}">
  <dimension ref="B1:U41"/>
  <sheetViews>
    <sheetView topLeftCell="B2" workbookViewId="0">
      <selection activeCell="B3" sqref="B3"/>
    </sheetView>
  </sheetViews>
  <sheetFormatPr defaultRowHeight="14.4" x14ac:dyDescent="0.55000000000000004"/>
  <cols>
    <col min="1" max="1" width="3.68359375" customWidth="1"/>
    <col min="2" max="2" width="21.3125" customWidth="1"/>
    <col min="3" max="3" width="18.5234375" customWidth="1"/>
    <col min="4" max="7" width="12" customWidth="1"/>
    <col min="8" max="8" width="13.89453125" customWidth="1"/>
    <col min="9" max="15" width="12" customWidth="1"/>
    <col min="16" max="16" width="13" customWidth="1"/>
    <col min="17" max="17" width="21.3125" customWidth="1"/>
    <col min="18" max="21" width="13.89453125" customWidth="1"/>
  </cols>
  <sheetData>
    <row r="1" spans="2:21" ht="14.7" thickBot="1" x14ac:dyDescent="0.6"/>
    <row r="2" spans="2:21" x14ac:dyDescent="0.55000000000000004">
      <c r="B2" s="12" t="s">
        <v>0</v>
      </c>
      <c r="C2" s="13" t="s">
        <v>1</v>
      </c>
      <c r="D2" s="13" t="s">
        <v>2</v>
      </c>
      <c r="E2" s="13">
        <v>2010</v>
      </c>
      <c r="F2" s="13">
        <v>2011</v>
      </c>
      <c r="G2" s="13">
        <v>2012</v>
      </c>
      <c r="H2" s="13">
        <v>2013</v>
      </c>
      <c r="I2" s="13">
        <v>2014</v>
      </c>
      <c r="J2" s="13">
        <v>2015</v>
      </c>
      <c r="K2" s="13">
        <v>2016</v>
      </c>
      <c r="L2" s="13">
        <v>2017</v>
      </c>
      <c r="M2" s="13">
        <v>2018</v>
      </c>
      <c r="N2" s="13" t="s">
        <v>58</v>
      </c>
      <c r="O2" s="13" t="s">
        <v>3</v>
      </c>
      <c r="P2" s="13" t="s">
        <v>74</v>
      </c>
      <c r="Q2" s="13" t="s">
        <v>4</v>
      </c>
      <c r="R2" s="13" t="s">
        <v>75</v>
      </c>
      <c r="S2" s="13" t="s">
        <v>76</v>
      </c>
      <c r="T2" s="13" t="s">
        <v>77</v>
      </c>
      <c r="U2" s="14" t="s">
        <v>78</v>
      </c>
    </row>
    <row r="3" spans="2:21" x14ac:dyDescent="0.55000000000000004">
      <c r="B3" s="8" t="s">
        <v>5</v>
      </c>
      <c r="C3" s="3" t="s">
        <v>6</v>
      </c>
      <c r="D3" s="3" t="s">
        <v>7</v>
      </c>
      <c r="E3" s="39">
        <v>18728</v>
      </c>
      <c r="F3" s="39">
        <v>18879</v>
      </c>
      <c r="G3" s="39">
        <v>18952</v>
      </c>
      <c r="H3" s="39">
        <v>19115</v>
      </c>
      <c r="I3" s="39">
        <v>19200</v>
      </c>
      <c r="J3" s="39">
        <v>19244</v>
      </c>
      <c r="K3" s="39">
        <v>19378</v>
      </c>
      <c r="L3" s="39">
        <v>19681</v>
      </c>
      <c r="M3" s="39">
        <v>19759</v>
      </c>
      <c r="N3" s="39">
        <v>3040</v>
      </c>
      <c r="O3" s="4">
        <v>0.154</v>
      </c>
      <c r="P3" s="39">
        <v>509</v>
      </c>
      <c r="Q3" s="5">
        <v>5.7000000000000002E-2</v>
      </c>
      <c r="R3" s="5">
        <v>0.34799999999999998</v>
      </c>
      <c r="S3" s="5">
        <v>0.26</v>
      </c>
      <c r="T3" s="5">
        <v>0.25600000000000001</v>
      </c>
      <c r="U3" s="10">
        <v>0.13600000000000001</v>
      </c>
    </row>
    <row r="4" spans="2:21" x14ac:dyDescent="0.55000000000000004">
      <c r="B4" s="8" t="s">
        <v>8</v>
      </c>
      <c r="C4" s="3" t="s">
        <v>6</v>
      </c>
      <c r="D4" s="3" t="s">
        <v>9</v>
      </c>
      <c r="E4" s="39">
        <v>21623</v>
      </c>
      <c r="F4" s="39">
        <v>21969</v>
      </c>
      <c r="G4" s="39">
        <v>21908</v>
      </c>
      <c r="H4" s="39">
        <v>22128</v>
      </c>
      <c r="I4" s="39">
        <v>22189</v>
      </c>
      <c r="J4" s="39">
        <v>22106</v>
      </c>
      <c r="K4" s="39">
        <v>22275</v>
      </c>
      <c r="L4" s="39">
        <v>22507</v>
      </c>
      <c r="M4" s="39">
        <v>22610</v>
      </c>
      <c r="N4" s="39">
        <v>2867</v>
      </c>
      <c r="O4" s="4">
        <v>0.127</v>
      </c>
      <c r="P4" s="39">
        <v>429</v>
      </c>
      <c r="Q4" s="5">
        <v>4.2000000000000003E-2</v>
      </c>
      <c r="R4" s="5">
        <v>0.10100000000000001</v>
      </c>
      <c r="S4" s="5">
        <v>0.28599999999999998</v>
      </c>
      <c r="T4" s="5">
        <v>0.39900000000000002</v>
      </c>
      <c r="U4" s="10">
        <v>0.214</v>
      </c>
    </row>
    <row r="5" spans="2:21" x14ac:dyDescent="0.55000000000000004">
      <c r="B5" s="8" t="s">
        <v>10</v>
      </c>
      <c r="C5" s="3" t="s">
        <v>11</v>
      </c>
      <c r="D5" s="3" t="s">
        <v>9</v>
      </c>
      <c r="E5" s="39">
        <v>175177</v>
      </c>
      <c r="F5" s="39">
        <v>180429</v>
      </c>
      <c r="G5" s="39">
        <v>182391</v>
      </c>
      <c r="H5" s="39">
        <v>184355</v>
      </c>
      <c r="I5" s="39">
        <v>186542</v>
      </c>
      <c r="J5" s="39">
        <v>190316</v>
      </c>
      <c r="K5" s="39">
        <v>193652</v>
      </c>
      <c r="L5" s="39">
        <v>198453</v>
      </c>
      <c r="M5" s="39">
        <v>201877</v>
      </c>
      <c r="N5" s="39">
        <v>23587</v>
      </c>
      <c r="O5" s="4">
        <v>0.11700000000000001</v>
      </c>
      <c r="P5" s="39">
        <v>5329</v>
      </c>
      <c r="Q5" s="5">
        <v>5.5E-2</v>
      </c>
      <c r="R5" s="5">
        <v>0.10299999999999999</v>
      </c>
      <c r="S5" s="5">
        <v>0.24399999999999999</v>
      </c>
      <c r="T5" s="5">
        <v>0.35399999999999998</v>
      </c>
      <c r="U5" s="10">
        <v>0.3</v>
      </c>
    </row>
    <row r="6" spans="2:21" x14ac:dyDescent="0.55000000000000004">
      <c r="B6" s="8" t="s">
        <v>12</v>
      </c>
      <c r="C6" s="3" t="s">
        <v>13</v>
      </c>
      <c r="D6" s="3" t="s">
        <v>9</v>
      </c>
      <c r="E6" s="39">
        <v>72453</v>
      </c>
      <c r="F6" s="39">
        <v>73221</v>
      </c>
      <c r="G6" s="39">
        <v>73497</v>
      </c>
      <c r="H6" s="39">
        <v>73762</v>
      </c>
      <c r="I6" s="39">
        <v>74170</v>
      </c>
      <c r="J6" s="39">
        <v>75123</v>
      </c>
      <c r="K6" s="39">
        <v>75977</v>
      </c>
      <c r="L6" s="39">
        <v>76479</v>
      </c>
      <c r="M6" s="39">
        <v>77036</v>
      </c>
      <c r="N6" s="39">
        <v>10059</v>
      </c>
      <c r="O6" s="4">
        <v>0.13100000000000001</v>
      </c>
      <c r="P6" s="39">
        <v>2139</v>
      </c>
      <c r="Q6" s="5">
        <v>4.8000000000000001E-2</v>
      </c>
      <c r="R6" s="5">
        <v>0.17100000000000001</v>
      </c>
      <c r="S6" s="5">
        <v>0.27500000000000002</v>
      </c>
      <c r="T6" s="5">
        <v>0.29099999999999998</v>
      </c>
      <c r="U6" s="10">
        <v>0.26300000000000001</v>
      </c>
    </row>
    <row r="7" spans="2:21" x14ac:dyDescent="0.55000000000000004">
      <c r="B7" s="8" t="s">
        <v>14</v>
      </c>
      <c r="C7" s="3" t="s">
        <v>15</v>
      </c>
      <c r="D7" s="3" t="s">
        <v>7</v>
      </c>
      <c r="E7" s="39">
        <v>71404</v>
      </c>
      <c r="F7" s="39">
        <v>71760</v>
      </c>
      <c r="G7" s="39">
        <v>71771</v>
      </c>
      <c r="H7" s="39">
        <v>72056</v>
      </c>
      <c r="I7" s="39">
        <v>72477</v>
      </c>
      <c r="J7" s="39">
        <v>73222</v>
      </c>
      <c r="K7" s="39">
        <v>74285</v>
      </c>
      <c r="L7" s="39">
        <v>75712</v>
      </c>
      <c r="M7" s="39">
        <v>76737</v>
      </c>
      <c r="N7" s="39">
        <v>12090</v>
      </c>
      <c r="O7" s="4">
        <v>0.158</v>
      </c>
      <c r="P7" s="39">
        <v>1882</v>
      </c>
      <c r="Q7" s="5">
        <v>6.8000000000000005E-2</v>
      </c>
      <c r="R7" s="5">
        <v>0.08</v>
      </c>
      <c r="S7" s="5">
        <v>0.27200000000000002</v>
      </c>
      <c r="T7" s="5">
        <v>0.39700000000000002</v>
      </c>
      <c r="U7" s="10">
        <v>0.25</v>
      </c>
    </row>
    <row r="8" spans="2:21" x14ac:dyDescent="0.55000000000000004">
      <c r="B8" s="8" t="s">
        <v>16</v>
      </c>
      <c r="C8" s="3" t="s">
        <v>17</v>
      </c>
      <c r="D8" s="3" t="s">
        <v>9</v>
      </c>
      <c r="E8" s="39">
        <v>425363</v>
      </c>
      <c r="F8" s="39">
        <v>432259</v>
      </c>
      <c r="G8" s="39">
        <v>436372</v>
      </c>
      <c r="H8" s="39">
        <v>441385</v>
      </c>
      <c r="I8" s="39">
        <v>448277</v>
      </c>
      <c r="J8" s="39">
        <v>456986</v>
      </c>
      <c r="K8" s="39">
        <v>465310</v>
      </c>
      <c r="L8" s="39">
        <v>474492</v>
      </c>
      <c r="M8" s="39">
        <v>481857</v>
      </c>
      <c r="N8" s="39">
        <v>48088</v>
      </c>
      <c r="O8" s="4">
        <v>0.1</v>
      </c>
      <c r="P8" s="39">
        <v>11510</v>
      </c>
      <c r="Q8" s="5">
        <v>5.0999999999999997E-2</v>
      </c>
      <c r="R8" s="5">
        <v>0.08</v>
      </c>
      <c r="S8" s="5">
        <v>0.245</v>
      </c>
      <c r="T8" s="5">
        <v>0.38500000000000001</v>
      </c>
      <c r="U8" s="10">
        <v>0.28999999999999998</v>
      </c>
    </row>
    <row r="9" spans="2:21" x14ac:dyDescent="0.55000000000000004">
      <c r="B9" s="8" t="s">
        <v>18</v>
      </c>
      <c r="C9" s="3" t="s">
        <v>6</v>
      </c>
      <c r="D9" s="3" t="s">
        <v>9</v>
      </c>
      <c r="E9" s="39">
        <v>4078</v>
      </c>
      <c r="F9" s="39">
        <v>4004</v>
      </c>
      <c r="G9" s="39">
        <v>3977</v>
      </c>
      <c r="H9" s="39">
        <v>4002</v>
      </c>
      <c r="I9" s="39">
        <v>3984</v>
      </c>
      <c r="J9" s="39">
        <v>3961</v>
      </c>
      <c r="K9" s="39">
        <v>3978</v>
      </c>
      <c r="L9" s="39">
        <v>4023</v>
      </c>
      <c r="M9" s="39">
        <v>4059</v>
      </c>
      <c r="N9" s="39">
        <v>537</v>
      </c>
      <c r="O9" s="4">
        <v>0.13200000000000001</v>
      </c>
      <c r="P9" s="39">
        <v>99</v>
      </c>
      <c r="Q9" s="5">
        <v>5.6000000000000001E-2</v>
      </c>
      <c r="R9" s="5">
        <v>9.5000000000000001E-2</v>
      </c>
      <c r="S9" s="5">
        <v>0.25700000000000001</v>
      </c>
      <c r="T9" s="5">
        <v>0.38400000000000001</v>
      </c>
      <c r="U9" s="10">
        <v>0.26500000000000001</v>
      </c>
    </row>
    <row r="10" spans="2:21" x14ac:dyDescent="0.55000000000000004">
      <c r="B10" s="8" t="s">
        <v>19</v>
      </c>
      <c r="C10" s="3" t="s">
        <v>17</v>
      </c>
      <c r="D10" s="3" t="s">
        <v>9</v>
      </c>
      <c r="E10" s="39">
        <v>102410</v>
      </c>
      <c r="F10" s="39">
        <v>102299</v>
      </c>
      <c r="G10" s="39">
        <v>101657</v>
      </c>
      <c r="H10" s="39">
        <v>101483</v>
      </c>
      <c r="I10" s="39">
        <v>101799</v>
      </c>
      <c r="J10" s="39">
        <v>103050</v>
      </c>
      <c r="K10" s="39">
        <v>104826</v>
      </c>
      <c r="L10" s="39">
        <v>106900</v>
      </c>
      <c r="M10" s="39">
        <v>108987</v>
      </c>
      <c r="N10" s="39">
        <v>17302</v>
      </c>
      <c r="O10" s="4">
        <v>0.159</v>
      </c>
      <c r="P10" s="39">
        <v>2765</v>
      </c>
      <c r="Q10" s="5">
        <v>6.0999999999999999E-2</v>
      </c>
      <c r="R10" s="5">
        <v>0.115</v>
      </c>
      <c r="S10" s="5">
        <v>0.308</v>
      </c>
      <c r="T10" s="5">
        <v>0.41699999999999998</v>
      </c>
      <c r="U10" s="10">
        <v>0.161</v>
      </c>
    </row>
    <row r="11" spans="2:21" x14ac:dyDescent="0.55000000000000004">
      <c r="B11" s="8" t="s">
        <v>20</v>
      </c>
      <c r="C11" s="3" t="s">
        <v>13</v>
      </c>
      <c r="D11" s="3" t="s">
        <v>9</v>
      </c>
      <c r="E11" s="39">
        <v>38431</v>
      </c>
      <c r="F11" s="39">
        <v>38663</v>
      </c>
      <c r="G11" s="39">
        <v>39202</v>
      </c>
      <c r="H11" s="39">
        <v>39400</v>
      </c>
      <c r="I11" s="39">
        <v>39795</v>
      </c>
      <c r="J11" s="39">
        <v>40559</v>
      </c>
      <c r="K11" s="39">
        <v>41426</v>
      </c>
      <c r="L11" s="39">
        <v>42167</v>
      </c>
      <c r="M11" s="39">
        <v>42907</v>
      </c>
      <c r="N11" s="39">
        <v>5578</v>
      </c>
      <c r="O11" s="4">
        <v>0.13</v>
      </c>
      <c r="P11" s="39">
        <v>1192</v>
      </c>
      <c r="Q11" s="5">
        <v>5.7000000000000002E-2</v>
      </c>
      <c r="R11" s="5">
        <v>0.183</v>
      </c>
      <c r="S11" s="5">
        <v>0.29599999999999999</v>
      </c>
      <c r="T11" s="5">
        <v>0.33800000000000002</v>
      </c>
      <c r="U11" s="10">
        <v>0.183</v>
      </c>
    </row>
    <row r="12" spans="2:21" x14ac:dyDescent="0.55000000000000004">
      <c r="B12" s="8" t="s">
        <v>21</v>
      </c>
      <c r="C12" s="3" t="s">
        <v>22</v>
      </c>
      <c r="D12" s="3" t="s">
        <v>7</v>
      </c>
      <c r="E12" s="39">
        <v>7551</v>
      </c>
      <c r="F12" s="39">
        <v>7637</v>
      </c>
      <c r="G12" s="39">
        <v>7663</v>
      </c>
      <c r="H12" s="39">
        <v>7592</v>
      </c>
      <c r="I12" s="39">
        <v>7590</v>
      </c>
      <c r="J12" s="39">
        <v>7519</v>
      </c>
      <c r="K12" s="39">
        <v>7530</v>
      </c>
      <c r="L12" s="39">
        <v>7590</v>
      </c>
      <c r="M12" s="39">
        <v>7649</v>
      </c>
      <c r="N12" s="39">
        <v>1297</v>
      </c>
      <c r="O12" s="4">
        <v>0.17</v>
      </c>
      <c r="P12" s="39">
        <v>276</v>
      </c>
      <c r="Q12" s="5">
        <v>0.11</v>
      </c>
      <c r="R12" s="5">
        <v>0.13</v>
      </c>
      <c r="S12" s="5">
        <v>0.32700000000000001</v>
      </c>
      <c r="T12" s="5">
        <v>0.36799999999999999</v>
      </c>
      <c r="U12" s="10">
        <v>0.17499999999999999</v>
      </c>
    </row>
    <row r="13" spans="2:21" x14ac:dyDescent="0.55000000000000004">
      <c r="B13" s="8" t="s">
        <v>23</v>
      </c>
      <c r="C13" s="3" t="s">
        <v>11</v>
      </c>
      <c r="D13" s="3" t="s">
        <v>9</v>
      </c>
      <c r="E13" s="39">
        <v>78163</v>
      </c>
      <c r="F13" s="39">
        <v>83065</v>
      </c>
      <c r="G13" s="39">
        <v>85729</v>
      </c>
      <c r="H13" s="39">
        <v>86501</v>
      </c>
      <c r="I13" s="39">
        <v>87743</v>
      </c>
      <c r="J13" s="39">
        <v>88779</v>
      </c>
      <c r="K13" s="39">
        <v>90315</v>
      </c>
      <c r="L13" s="39">
        <v>92117</v>
      </c>
      <c r="M13" s="39">
        <v>94347</v>
      </c>
      <c r="N13" s="39">
        <v>11904</v>
      </c>
      <c r="O13" s="4">
        <v>0.126</v>
      </c>
      <c r="P13" s="39">
        <v>2575</v>
      </c>
      <c r="Q13" s="5">
        <v>6.3E-2</v>
      </c>
      <c r="R13" s="5">
        <v>0.25800000000000001</v>
      </c>
      <c r="S13" s="5">
        <v>0.26500000000000001</v>
      </c>
      <c r="T13" s="5">
        <v>0.314</v>
      </c>
      <c r="U13" s="10">
        <v>0.16300000000000001</v>
      </c>
    </row>
    <row r="14" spans="2:21" x14ac:dyDescent="0.55000000000000004">
      <c r="B14" s="8" t="s">
        <v>24</v>
      </c>
      <c r="C14" s="3" t="s">
        <v>6</v>
      </c>
      <c r="D14" s="3" t="s">
        <v>7</v>
      </c>
      <c r="E14" s="39">
        <v>2266</v>
      </c>
      <c r="F14" s="39">
        <v>2236</v>
      </c>
      <c r="G14" s="39">
        <v>2208</v>
      </c>
      <c r="H14" s="39">
        <v>2237</v>
      </c>
      <c r="I14" s="39">
        <v>2201</v>
      </c>
      <c r="J14" s="39">
        <v>2222</v>
      </c>
      <c r="K14" s="39">
        <v>2245</v>
      </c>
      <c r="L14" s="39">
        <v>2205</v>
      </c>
      <c r="M14" s="39">
        <v>2247</v>
      </c>
      <c r="N14" s="39">
        <v>305</v>
      </c>
      <c r="O14" s="4">
        <v>0.13600000000000001</v>
      </c>
      <c r="P14" s="39">
        <v>48</v>
      </c>
      <c r="Q14" s="5">
        <v>5.2999999999999999E-2</v>
      </c>
      <c r="R14" s="5">
        <v>3.5000000000000003E-2</v>
      </c>
      <c r="S14" s="5">
        <v>0.32300000000000001</v>
      </c>
      <c r="T14" s="5">
        <v>0.41199999999999998</v>
      </c>
      <c r="U14" s="10">
        <v>0.23</v>
      </c>
    </row>
    <row r="15" spans="2:21" x14ac:dyDescent="0.55000000000000004">
      <c r="B15" s="8" t="s">
        <v>25</v>
      </c>
      <c r="C15" s="3" t="s">
        <v>13</v>
      </c>
      <c r="D15" s="3" t="s">
        <v>7</v>
      </c>
      <c r="E15" s="39">
        <v>89120</v>
      </c>
      <c r="F15" s="39">
        <v>90611</v>
      </c>
      <c r="G15" s="39">
        <v>91332</v>
      </c>
      <c r="H15" s="39">
        <v>91749</v>
      </c>
      <c r="I15" s="39">
        <v>92968</v>
      </c>
      <c r="J15" s="39">
        <v>93670</v>
      </c>
      <c r="K15" s="39">
        <v>94512</v>
      </c>
      <c r="L15" s="39">
        <v>95821</v>
      </c>
      <c r="M15" s="39">
        <v>97331</v>
      </c>
      <c r="N15" s="39">
        <v>13838</v>
      </c>
      <c r="O15" s="4">
        <v>0.14199999999999999</v>
      </c>
      <c r="P15" s="39">
        <v>2817</v>
      </c>
      <c r="Q15" s="5">
        <v>6.3E-2</v>
      </c>
      <c r="R15" s="5">
        <v>0.247</v>
      </c>
      <c r="S15" s="5">
        <v>0.26600000000000001</v>
      </c>
      <c r="T15" s="5">
        <v>0.32100000000000001</v>
      </c>
      <c r="U15" s="10">
        <v>0.16700000000000001</v>
      </c>
    </row>
    <row r="16" spans="2:21" x14ac:dyDescent="0.55000000000000004">
      <c r="B16" s="8" t="s">
        <v>26</v>
      </c>
      <c r="C16" s="3" t="s">
        <v>15</v>
      </c>
      <c r="D16" s="3" t="s">
        <v>7</v>
      </c>
      <c r="E16" s="39">
        <v>72797</v>
      </c>
      <c r="F16" s="39">
        <v>72357</v>
      </c>
      <c r="G16" s="39">
        <v>71770</v>
      </c>
      <c r="H16" s="39">
        <v>71046</v>
      </c>
      <c r="I16" s="39">
        <v>70783</v>
      </c>
      <c r="J16" s="39">
        <v>71027</v>
      </c>
      <c r="K16" s="39">
        <v>71572</v>
      </c>
      <c r="L16" s="39">
        <v>72553</v>
      </c>
      <c r="M16" s="39">
        <v>73901</v>
      </c>
      <c r="N16" s="39">
        <v>12780</v>
      </c>
      <c r="O16" s="4">
        <v>0.17299999999999999</v>
      </c>
      <c r="P16" s="39">
        <v>1960</v>
      </c>
      <c r="Q16" s="5">
        <v>7.0999999999999994E-2</v>
      </c>
      <c r="R16" s="5">
        <v>0.113</v>
      </c>
      <c r="S16" s="5">
        <v>0.33300000000000002</v>
      </c>
      <c r="T16" s="5">
        <v>0.40200000000000002</v>
      </c>
      <c r="U16" s="10">
        <v>0.152</v>
      </c>
    </row>
    <row r="17" spans="2:21" x14ac:dyDescent="0.55000000000000004">
      <c r="B17" s="8" t="s">
        <v>27</v>
      </c>
      <c r="C17" s="3" t="s">
        <v>28</v>
      </c>
      <c r="D17" s="3" t="s">
        <v>7</v>
      </c>
      <c r="E17" s="39">
        <v>78506</v>
      </c>
      <c r="F17" s="39">
        <v>78936</v>
      </c>
      <c r="G17" s="39">
        <v>79035</v>
      </c>
      <c r="H17" s="39">
        <v>78196</v>
      </c>
      <c r="I17" s="39">
        <v>78698</v>
      </c>
      <c r="J17" s="39">
        <v>80031</v>
      </c>
      <c r="K17" s="39">
        <v>81708</v>
      </c>
      <c r="L17" s="39">
        <v>83285</v>
      </c>
      <c r="M17" s="39">
        <v>84460</v>
      </c>
      <c r="N17" s="39">
        <v>7467</v>
      </c>
      <c r="O17" s="4">
        <v>8.7999999999999995E-2</v>
      </c>
      <c r="P17" s="39">
        <v>1752</v>
      </c>
      <c r="Q17" s="5">
        <v>5.1999999999999998E-2</v>
      </c>
      <c r="R17" s="5">
        <v>5.0999999999999997E-2</v>
      </c>
      <c r="S17" s="5">
        <v>0.22500000000000001</v>
      </c>
      <c r="T17" s="5">
        <v>0.4</v>
      </c>
      <c r="U17" s="10">
        <v>0.32400000000000001</v>
      </c>
    </row>
    <row r="18" spans="2:21" x14ac:dyDescent="0.55000000000000004">
      <c r="B18" s="8" t="s">
        <v>29</v>
      </c>
      <c r="C18" s="3" t="s">
        <v>15</v>
      </c>
      <c r="D18" s="3" t="s">
        <v>7</v>
      </c>
      <c r="E18" s="39">
        <v>29872</v>
      </c>
      <c r="F18" s="39">
        <v>29841</v>
      </c>
      <c r="G18" s="39">
        <v>29789</v>
      </c>
      <c r="H18" s="39">
        <v>29996</v>
      </c>
      <c r="I18" s="39">
        <v>30139</v>
      </c>
      <c r="J18" s="39">
        <v>30331</v>
      </c>
      <c r="K18" s="39">
        <v>30891</v>
      </c>
      <c r="L18" s="39">
        <v>31191</v>
      </c>
      <c r="M18" s="39">
        <v>31729</v>
      </c>
      <c r="N18" s="39">
        <v>3886</v>
      </c>
      <c r="O18" s="4">
        <v>0.122</v>
      </c>
      <c r="P18" s="39">
        <v>724</v>
      </c>
      <c r="Q18" s="5">
        <v>6.0999999999999999E-2</v>
      </c>
      <c r="R18" s="5">
        <v>5.5E-2</v>
      </c>
      <c r="S18" s="5">
        <v>0.20899999999999999</v>
      </c>
      <c r="T18" s="5">
        <v>0.33700000000000002</v>
      </c>
      <c r="U18" s="10">
        <v>0.39900000000000002</v>
      </c>
    </row>
    <row r="19" spans="2:21" x14ac:dyDescent="0.55000000000000004">
      <c r="B19" s="8" t="s">
        <v>30</v>
      </c>
      <c r="C19" s="3" t="s">
        <v>28</v>
      </c>
      <c r="D19" s="3" t="s">
        <v>9</v>
      </c>
      <c r="E19" s="39">
        <v>1931249</v>
      </c>
      <c r="F19" s="39">
        <v>1974084</v>
      </c>
      <c r="G19" s="39">
        <v>2011323</v>
      </c>
      <c r="H19" s="39">
        <v>2047543</v>
      </c>
      <c r="I19" s="39">
        <v>2085730</v>
      </c>
      <c r="J19" s="39">
        <v>2126561</v>
      </c>
      <c r="K19" s="39">
        <v>2166602</v>
      </c>
      <c r="L19" s="39">
        <v>2204229</v>
      </c>
      <c r="M19" s="39">
        <v>2233163</v>
      </c>
      <c r="N19" s="39">
        <v>200415</v>
      </c>
      <c r="O19" s="4">
        <v>0.09</v>
      </c>
      <c r="P19" s="39">
        <v>44780</v>
      </c>
      <c r="Q19" s="5">
        <v>3.5999999999999997E-2</v>
      </c>
      <c r="R19" s="5">
        <v>7.2999999999999995E-2</v>
      </c>
      <c r="S19" s="5">
        <v>0.155</v>
      </c>
      <c r="T19" s="5">
        <v>0.26800000000000002</v>
      </c>
      <c r="U19" s="10">
        <v>0.503</v>
      </c>
    </row>
    <row r="20" spans="2:21" x14ac:dyDescent="0.55000000000000004">
      <c r="B20" s="8" t="s">
        <v>31</v>
      </c>
      <c r="C20" s="3" t="s">
        <v>15</v>
      </c>
      <c r="D20" s="3" t="s">
        <v>9</v>
      </c>
      <c r="E20" s="39">
        <v>251133</v>
      </c>
      <c r="F20" s="39">
        <v>254281</v>
      </c>
      <c r="G20" s="39">
        <v>254323</v>
      </c>
      <c r="H20" s="39">
        <v>252403</v>
      </c>
      <c r="I20" s="39">
        <v>253415</v>
      </c>
      <c r="J20" s="39">
        <v>259320</v>
      </c>
      <c r="K20" s="39">
        <v>263283</v>
      </c>
      <c r="L20" s="39">
        <v>266550</v>
      </c>
      <c r="M20" s="39">
        <v>269805</v>
      </c>
      <c r="N20" s="39">
        <v>21357</v>
      </c>
      <c r="O20" s="4">
        <v>7.9000000000000001E-2</v>
      </c>
      <c r="P20" s="39">
        <v>5836</v>
      </c>
      <c r="Q20" s="5">
        <v>4.9000000000000002E-2</v>
      </c>
      <c r="R20" s="5">
        <v>5.7000000000000002E-2</v>
      </c>
      <c r="S20" s="5">
        <v>0.22500000000000001</v>
      </c>
      <c r="T20" s="5">
        <v>0.4</v>
      </c>
      <c r="U20" s="10">
        <v>0.318</v>
      </c>
    </row>
    <row r="21" spans="2:21" x14ac:dyDescent="0.55000000000000004">
      <c r="B21" s="8" t="s">
        <v>32</v>
      </c>
      <c r="C21" s="3" t="s">
        <v>11</v>
      </c>
      <c r="D21" s="3" t="s">
        <v>7</v>
      </c>
      <c r="E21" s="39">
        <v>40915</v>
      </c>
      <c r="F21" s="39">
        <v>41549</v>
      </c>
      <c r="G21" s="39">
        <v>41624</v>
      </c>
      <c r="H21" s="39">
        <v>41830</v>
      </c>
      <c r="I21" s="39">
        <v>42597</v>
      </c>
      <c r="J21" s="39">
        <v>43092</v>
      </c>
      <c r="K21" s="39">
        <v>44913</v>
      </c>
      <c r="L21" s="39">
        <v>46157</v>
      </c>
      <c r="M21" s="39">
        <v>47364</v>
      </c>
      <c r="N21" s="39">
        <v>6185</v>
      </c>
      <c r="O21" s="4">
        <v>0.13100000000000001</v>
      </c>
      <c r="P21" s="39">
        <v>1180</v>
      </c>
      <c r="Q21" s="5">
        <v>5.2999999999999999E-2</v>
      </c>
      <c r="R21" s="5">
        <v>8.8999999999999996E-2</v>
      </c>
      <c r="S21" s="5">
        <v>0.24</v>
      </c>
      <c r="T21" s="5">
        <v>0.32100000000000001</v>
      </c>
      <c r="U21" s="10">
        <v>0.35</v>
      </c>
    </row>
    <row r="22" spans="2:21" x14ac:dyDescent="0.55000000000000004">
      <c r="B22" s="8" t="s">
        <v>33</v>
      </c>
      <c r="C22" s="3" t="s">
        <v>11</v>
      </c>
      <c r="D22" s="3" t="s">
        <v>7</v>
      </c>
      <c r="E22" s="39">
        <v>20318</v>
      </c>
      <c r="F22" s="39">
        <v>20685</v>
      </c>
      <c r="G22" s="39">
        <v>20638</v>
      </c>
      <c r="H22" s="39">
        <v>20870</v>
      </c>
      <c r="I22" s="39">
        <v>20864</v>
      </c>
      <c r="J22" s="39">
        <v>20997</v>
      </c>
      <c r="K22" s="39">
        <v>21264</v>
      </c>
      <c r="L22" s="39">
        <v>21750</v>
      </c>
      <c r="M22" s="39">
        <v>22107</v>
      </c>
      <c r="N22" s="39">
        <v>3139</v>
      </c>
      <c r="O22" s="4">
        <v>0.14199999999999999</v>
      </c>
      <c r="P22" s="39">
        <v>586</v>
      </c>
      <c r="Q22" s="5">
        <v>5.8999999999999997E-2</v>
      </c>
      <c r="R22" s="5">
        <v>0.125</v>
      </c>
      <c r="S22" s="5">
        <v>0.27800000000000002</v>
      </c>
      <c r="T22" s="5">
        <v>0.33900000000000002</v>
      </c>
      <c r="U22" s="10">
        <v>0.25800000000000001</v>
      </c>
    </row>
    <row r="23" spans="2:21" x14ac:dyDescent="0.55000000000000004">
      <c r="B23" s="8" t="s">
        <v>34</v>
      </c>
      <c r="C23" s="3" t="s">
        <v>35</v>
      </c>
      <c r="D23" s="3" t="s">
        <v>7</v>
      </c>
      <c r="E23" s="39">
        <v>75455</v>
      </c>
      <c r="F23" s="39">
        <v>75660</v>
      </c>
      <c r="G23" s="39">
        <v>75435</v>
      </c>
      <c r="H23" s="39">
        <v>74967</v>
      </c>
      <c r="I23" s="39">
        <v>74858</v>
      </c>
      <c r="J23" s="39">
        <v>75419</v>
      </c>
      <c r="K23" s="39">
        <v>76622</v>
      </c>
      <c r="L23" s="39">
        <v>78230</v>
      </c>
      <c r="M23" s="39">
        <v>79604</v>
      </c>
      <c r="N23" s="39">
        <v>11610</v>
      </c>
      <c r="O23" s="4">
        <v>0.14599999999999999</v>
      </c>
      <c r="P23" s="39">
        <v>2179</v>
      </c>
      <c r="Q23" s="5">
        <v>6.6000000000000003E-2</v>
      </c>
      <c r="R23" s="5">
        <v>0.125</v>
      </c>
      <c r="S23" s="5">
        <v>0.308</v>
      </c>
      <c r="T23" s="5">
        <v>0.41299999999999998</v>
      </c>
      <c r="U23" s="10">
        <v>0.154</v>
      </c>
    </row>
    <row r="24" spans="2:21" x14ac:dyDescent="0.55000000000000004">
      <c r="B24" s="8" t="s">
        <v>36</v>
      </c>
      <c r="C24" s="3" t="s">
        <v>22</v>
      </c>
      <c r="D24" s="3" t="s">
        <v>7</v>
      </c>
      <c r="E24" s="39">
        <v>10570</v>
      </c>
      <c r="F24" s="39">
        <v>10528</v>
      </c>
      <c r="G24" s="39">
        <v>10431</v>
      </c>
      <c r="H24" s="39">
        <v>10297</v>
      </c>
      <c r="I24" s="39">
        <v>10227</v>
      </c>
      <c r="J24" s="39">
        <v>10289</v>
      </c>
      <c r="K24" s="39">
        <v>10340</v>
      </c>
      <c r="L24" s="39">
        <v>10579</v>
      </c>
      <c r="M24" s="39">
        <v>10740</v>
      </c>
      <c r="N24" s="39">
        <v>1322</v>
      </c>
      <c r="O24" s="4">
        <v>0.123</v>
      </c>
      <c r="P24" s="39">
        <v>244</v>
      </c>
      <c r="Q24" s="5">
        <v>4.9000000000000002E-2</v>
      </c>
      <c r="R24" s="5">
        <v>8.8999999999999996E-2</v>
      </c>
      <c r="S24" s="5">
        <v>0.29899999999999999</v>
      </c>
      <c r="T24" s="5">
        <v>0.38200000000000001</v>
      </c>
      <c r="U24" s="10">
        <v>0.22900000000000001</v>
      </c>
    </row>
    <row r="25" spans="2:21" x14ac:dyDescent="0.55000000000000004">
      <c r="B25" s="8" t="s">
        <v>37</v>
      </c>
      <c r="C25" s="3" t="s">
        <v>35</v>
      </c>
      <c r="D25" s="3" t="s">
        <v>7</v>
      </c>
      <c r="E25" s="39">
        <v>60699</v>
      </c>
      <c r="F25" s="39">
        <v>60870</v>
      </c>
      <c r="G25" s="39">
        <v>60681</v>
      </c>
      <c r="H25" s="39">
        <v>60472</v>
      </c>
      <c r="I25" s="39">
        <v>60615</v>
      </c>
      <c r="J25" s="39">
        <v>61033</v>
      </c>
      <c r="K25" s="39">
        <v>62179</v>
      </c>
      <c r="L25" s="39">
        <v>63801</v>
      </c>
      <c r="M25" s="39">
        <v>65507</v>
      </c>
      <c r="N25" s="39">
        <v>8825</v>
      </c>
      <c r="O25" s="4">
        <v>0.13500000000000001</v>
      </c>
      <c r="P25" s="39">
        <v>1559</v>
      </c>
      <c r="Q25" s="5">
        <v>6.6000000000000003E-2</v>
      </c>
      <c r="R25" s="5">
        <v>0.122</v>
      </c>
      <c r="S25" s="5">
        <v>0.314</v>
      </c>
      <c r="T25" s="5">
        <v>0.38500000000000001</v>
      </c>
      <c r="U25" s="10">
        <v>0.17799999999999999</v>
      </c>
    </row>
    <row r="26" spans="2:21" x14ac:dyDescent="0.55000000000000004">
      <c r="B26" s="8" t="s">
        <v>38</v>
      </c>
      <c r="C26" s="3" t="s">
        <v>13</v>
      </c>
      <c r="D26" s="3" t="s">
        <v>7</v>
      </c>
      <c r="E26" s="39">
        <v>41120</v>
      </c>
      <c r="F26" s="39">
        <v>41330</v>
      </c>
      <c r="G26" s="39">
        <v>41181</v>
      </c>
      <c r="H26" s="39">
        <v>41062</v>
      </c>
      <c r="I26" s="39">
        <v>41252</v>
      </c>
      <c r="J26" s="39">
        <v>41352</v>
      </c>
      <c r="K26" s="39">
        <v>41558</v>
      </c>
      <c r="L26" s="39">
        <v>41898</v>
      </c>
      <c r="M26" s="39">
        <v>42132</v>
      </c>
      <c r="N26" s="39">
        <v>8415</v>
      </c>
      <c r="O26" s="4">
        <v>0.2</v>
      </c>
      <c r="P26" s="39">
        <v>1421</v>
      </c>
      <c r="Q26" s="5">
        <v>6.8000000000000005E-2</v>
      </c>
      <c r="R26" s="5">
        <v>0.17699999999999999</v>
      </c>
      <c r="S26" s="5">
        <v>0.31</v>
      </c>
      <c r="T26" s="5">
        <v>0.33</v>
      </c>
      <c r="U26" s="10">
        <v>0.183</v>
      </c>
    </row>
    <row r="27" spans="2:21" x14ac:dyDescent="0.55000000000000004">
      <c r="B27" s="8" t="s">
        <v>39</v>
      </c>
      <c r="C27" s="3" t="s">
        <v>15</v>
      </c>
      <c r="D27" s="3" t="s">
        <v>7</v>
      </c>
      <c r="E27" s="39">
        <v>20920</v>
      </c>
      <c r="F27" s="39">
        <v>20880</v>
      </c>
      <c r="G27" s="39">
        <v>20580</v>
      </c>
      <c r="H27" s="39">
        <v>20442</v>
      </c>
      <c r="I27" s="39">
        <v>20566</v>
      </c>
      <c r="J27" s="39">
        <v>20869</v>
      </c>
      <c r="K27" s="39">
        <v>21250</v>
      </c>
      <c r="L27" s="39">
        <v>21684</v>
      </c>
      <c r="M27" s="39">
        <v>22036</v>
      </c>
      <c r="N27" s="39">
        <v>3612</v>
      </c>
      <c r="O27" s="4">
        <v>0.16400000000000001</v>
      </c>
      <c r="P27" s="39">
        <v>586</v>
      </c>
      <c r="Q27" s="5">
        <v>7.0000000000000007E-2</v>
      </c>
      <c r="R27" s="5">
        <v>0.125</v>
      </c>
      <c r="S27" s="5">
        <v>0.307</v>
      </c>
      <c r="T27" s="5">
        <v>0.39700000000000002</v>
      </c>
      <c r="U27" s="10">
        <v>0.17</v>
      </c>
    </row>
    <row r="28" spans="2:21" x14ac:dyDescent="0.55000000000000004">
      <c r="B28" s="8" t="s">
        <v>40</v>
      </c>
      <c r="C28" s="3" t="s">
        <v>22</v>
      </c>
      <c r="D28" s="3" t="s">
        <v>9</v>
      </c>
      <c r="E28" s="39">
        <v>13001</v>
      </c>
      <c r="F28" s="39">
        <v>12951</v>
      </c>
      <c r="G28" s="39">
        <v>13000</v>
      </c>
      <c r="H28" s="39">
        <v>12884</v>
      </c>
      <c r="I28" s="39">
        <v>12917</v>
      </c>
      <c r="J28" s="39">
        <v>13087</v>
      </c>
      <c r="K28" s="39">
        <v>13124</v>
      </c>
      <c r="L28" s="39">
        <v>13363</v>
      </c>
      <c r="M28" s="39">
        <v>13602</v>
      </c>
      <c r="N28" s="39">
        <v>2153</v>
      </c>
      <c r="O28" s="4">
        <v>0.158</v>
      </c>
      <c r="P28" s="39">
        <v>349</v>
      </c>
      <c r="Q28" s="5">
        <v>7.3999999999999996E-2</v>
      </c>
      <c r="R28" s="5">
        <v>0.10100000000000001</v>
      </c>
      <c r="S28" s="5">
        <v>0.307</v>
      </c>
      <c r="T28" s="5">
        <v>0.39100000000000001</v>
      </c>
      <c r="U28" s="10">
        <v>0.20100000000000001</v>
      </c>
    </row>
    <row r="29" spans="2:21" x14ac:dyDescent="0.55000000000000004">
      <c r="B29" s="8" t="s">
        <v>41</v>
      </c>
      <c r="C29" s="3" t="s">
        <v>35</v>
      </c>
      <c r="D29" s="3" t="s">
        <v>9</v>
      </c>
      <c r="E29" s="39">
        <v>795225</v>
      </c>
      <c r="F29" s="39">
        <v>802976</v>
      </c>
      <c r="G29" s="39">
        <v>811009</v>
      </c>
      <c r="H29" s="39">
        <v>819059</v>
      </c>
      <c r="I29" s="39">
        <v>828920</v>
      </c>
      <c r="J29" s="39">
        <v>841706</v>
      </c>
      <c r="K29" s="39">
        <v>860072</v>
      </c>
      <c r="L29" s="39">
        <v>877201</v>
      </c>
      <c r="M29" s="39">
        <v>891299</v>
      </c>
      <c r="N29" s="39">
        <v>87596</v>
      </c>
      <c r="O29" s="4">
        <v>9.8000000000000004E-2</v>
      </c>
      <c r="P29" s="39">
        <v>22204</v>
      </c>
      <c r="Q29" s="5">
        <v>5.2999999999999999E-2</v>
      </c>
      <c r="R29" s="5">
        <v>8.7999999999999995E-2</v>
      </c>
      <c r="S29" s="5">
        <v>0.27800000000000002</v>
      </c>
      <c r="T29" s="5">
        <v>0.375</v>
      </c>
      <c r="U29" s="10">
        <v>0.26</v>
      </c>
    </row>
    <row r="30" spans="2:21" x14ac:dyDescent="0.55000000000000004">
      <c r="B30" s="8" t="s">
        <v>42</v>
      </c>
      <c r="C30" s="3" t="s">
        <v>43</v>
      </c>
      <c r="D30" s="3" t="s">
        <v>7</v>
      </c>
      <c r="E30" s="39">
        <v>15769</v>
      </c>
      <c r="F30" s="39">
        <v>15844</v>
      </c>
      <c r="G30" s="39">
        <v>15849</v>
      </c>
      <c r="H30" s="39">
        <v>15909</v>
      </c>
      <c r="I30" s="39">
        <v>16010</v>
      </c>
      <c r="J30" s="39">
        <v>16198</v>
      </c>
      <c r="K30" s="39">
        <v>16304</v>
      </c>
      <c r="L30" s="39">
        <v>16725</v>
      </c>
      <c r="M30" s="39">
        <v>17128</v>
      </c>
      <c r="N30" s="39">
        <v>1697</v>
      </c>
      <c r="O30" s="4">
        <v>9.9000000000000005E-2</v>
      </c>
      <c r="P30" s="39">
        <v>324</v>
      </c>
      <c r="Q30" s="5">
        <v>0.04</v>
      </c>
      <c r="R30" s="5">
        <v>3.9E-2</v>
      </c>
      <c r="S30" s="5">
        <v>0.16700000000000001</v>
      </c>
      <c r="T30" s="5">
        <v>0.311</v>
      </c>
      <c r="U30" s="10">
        <v>0.48299999999999998</v>
      </c>
    </row>
    <row r="31" spans="2:21" x14ac:dyDescent="0.55000000000000004">
      <c r="B31" s="8" t="s">
        <v>44</v>
      </c>
      <c r="C31" s="3" t="s">
        <v>43</v>
      </c>
      <c r="D31" s="3" t="s">
        <v>9</v>
      </c>
      <c r="E31" s="39">
        <v>116901</v>
      </c>
      <c r="F31" s="39">
        <v>117579</v>
      </c>
      <c r="G31" s="39">
        <v>117721</v>
      </c>
      <c r="H31" s="39">
        <v>118277</v>
      </c>
      <c r="I31" s="39">
        <v>119992</v>
      </c>
      <c r="J31" s="39">
        <v>121604</v>
      </c>
      <c r="K31" s="39">
        <v>123709</v>
      </c>
      <c r="L31" s="39">
        <v>126026</v>
      </c>
      <c r="M31" s="39">
        <v>128206</v>
      </c>
      <c r="N31" s="39">
        <v>14061</v>
      </c>
      <c r="O31" s="4">
        <v>0.11</v>
      </c>
      <c r="P31" s="39">
        <v>3236</v>
      </c>
      <c r="Q31" s="5">
        <v>5.5E-2</v>
      </c>
      <c r="R31" s="5">
        <v>0.107</v>
      </c>
      <c r="S31" s="5">
        <v>0.26500000000000001</v>
      </c>
      <c r="T31" s="5">
        <v>0.372</v>
      </c>
      <c r="U31" s="10">
        <v>0.25600000000000001</v>
      </c>
    </row>
    <row r="32" spans="2:21" x14ac:dyDescent="0.55000000000000004">
      <c r="B32" s="8" t="s">
        <v>45</v>
      </c>
      <c r="C32" s="3" t="s">
        <v>17</v>
      </c>
      <c r="D32" s="3" t="s">
        <v>9</v>
      </c>
      <c r="E32" s="39">
        <v>11066</v>
      </c>
      <c r="F32" s="39">
        <v>11153</v>
      </c>
      <c r="G32" s="39">
        <v>11200</v>
      </c>
      <c r="H32" s="39">
        <v>11308</v>
      </c>
      <c r="I32" s="39">
        <v>11377</v>
      </c>
      <c r="J32" s="39">
        <v>11378</v>
      </c>
      <c r="K32" s="39">
        <v>11585</v>
      </c>
      <c r="L32" s="39">
        <v>11837</v>
      </c>
      <c r="M32" s="39">
        <v>11924</v>
      </c>
      <c r="N32" s="39">
        <v>1410</v>
      </c>
      <c r="O32" s="4">
        <v>0.11799999999999999</v>
      </c>
      <c r="P32" s="39">
        <v>322</v>
      </c>
      <c r="Q32" s="5">
        <v>6.0999999999999999E-2</v>
      </c>
      <c r="R32" s="5">
        <v>9.6000000000000002E-2</v>
      </c>
      <c r="S32" s="5">
        <v>0.29099999999999998</v>
      </c>
      <c r="T32" s="5">
        <v>0.38100000000000001</v>
      </c>
      <c r="U32" s="10">
        <v>0.23200000000000001</v>
      </c>
    </row>
    <row r="33" spans="2:21" x14ac:dyDescent="0.55000000000000004">
      <c r="B33" s="8" t="s">
        <v>46</v>
      </c>
      <c r="C33" s="3" t="s">
        <v>28</v>
      </c>
      <c r="D33" s="3" t="s">
        <v>9</v>
      </c>
      <c r="E33" s="39">
        <v>713335</v>
      </c>
      <c r="F33" s="39">
        <v>722044</v>
      </c>
      <c r="G33" s="39">
        <v>732152</v>
      </c>
      <c r="H33" s="39">
        <v>744236</v>
      </c>
      <c r="I33" s="39">
        <v>757417</v>
      </c>
      <c r="J33" s="39">
        <v>770049</v>
      </c>
      <c r="K33" s="39">
        <v>787695</v>
      </c>
      <c r="L33" s="39">
        <v>803039</v>
      </c>
      <c r="M33" s="39">
        <v>814901</v>
      </c>
      <c r="N33" s="39">
        <v>58157</v>
      </c>
      <c r="O33" s="4">
        <v>7.0999999999999994E-2</v>
      </c>
      <c r="P33" s="39">
        <v>17062</v>
      </c>
      <c r="Q33" s="5">
        <v>0.04</v>
      </c>
      <c r="R33" s="5">
        <v>8.1000000000000003E-2</v>
      </c>
      <c r="S33" s="5">
        <v>0.23699999999999999</v>
      </c>
      <c r="T33" s="5">
        <v>0.36899999999999999</v>
      </c>
      <c r="U33" s="10">
        <v>0.313</v>
      </c>
    </row>
    <row r="34" spans="2:21" x14ac:dyDescent="0.55000000000000004">
      <c r="B34" s="8" t="s">
        <v>47</v>
      </c>
      <c r="C34" s="3" t="s">
        <v>22</v>
      </c>
      <c r="D34" s="3" t="s">
        <v>9</v>
      </c>
      <c r="E34" s="39">
        <v>471221</v>
      </c>
      <c r="F34" s="39">
        <v>473401</v>
      </c>
      <c r="G34" s="39">
        <v>475453</v>
      </c>
      <c r="H34" s="39">
        <v>478368</v>
      </c>
      <c r="I34" s="39">
        <v>482926</v>
      </c>
      <c r="J34" s="39">
        <v>488749</v>
      </c>
      <c r="K34" s="39">
        <v>497143</v>
      </c>
      <c r="L34" s="39">
        <v>505928</v>
      </c>
      <c r="M34" s="39">
        <v>514631</v>
      </c>
      <c r="N34" s="39">
        <v>69334</v>
      </c>
      <c r="O34" s="4">
        <v>0.13500000000000001</v>
      </c>
      <c r="P34" s="39">
        <v>12873</v>
      </c>
      <c r="Q34" s="5">
        <v>5.3999999999999999E-2</v>
      </c>
      <c r="R34" s="5">
        <v>6.6000000000000003E-2</v>
      </c>
      <c r="S34" s="5">
        <v>0.247</v>
      </c>
      <c r="T34" s="5">
        <v>0.39300000000000002</v>
      </c>
      <c r="U34" s="10">
        <v>0.29399999999999998</v>
      </c>
    </row>
    <row r="35" spans="2:21" x14ac:dyDescent="0.55000000000000004">
      <c r="B35" s="8" t="s">
        <v>48</v>
      </c>
      <c r="C35" s="3" t="s">
        <v>22</v>
      </c>
      <c r="D35" s="3" t="s">
        <v>9</v>
      </c>
      <c r="E35" s="39">
        <v>43531</v>
      </c>
      <c r="F35" s="39">
        <v>43439</v>
      </c>
      <c r="G35" s="39">
        <v>43472</v>
      </c>
      <c r="H35" s="39">
        <v>43262</v>
      </c>
      <c r="I35" s="39">
        <v>43470</v>
      </c>
      <c r="J35" s="39">
        <v>43544</v>
      </c>
      <c r="K35" s="39">
        <v>44131</v>
      </c>
      <c r="L35" s="39">
        <v>44667</v>
      </c>
      <c r="M35" s="39">
        <v>45260</v>
      </c>
      <c r="N35" s="39">
        <v>6589</v>
      </c>
      <c r="O35" s="4">
        <v>0.14599999999999999</v>
      </c>
      <c r="P35" s="39">
        <v>1312</v>
      </c>
      <c r="Q35" s="5">
        <v>7.2999999999999995E-2</v>
      </c>
      <c r="R35" s="5">
        <v>0.106</v>
      </c>
      <c r="S35" s="5">
        <v>0.33400000000000002</v>
      </c>
      <c r="T35" s="5">
        <v>0.373</v>
      </c>
      <c r="U35" s="10">
        <v>0.186</v>
      </c>
    </row>
    <row r="36" spans="2:21" x14ac:dyDescent="0.55000000000000004">
      <c r="B36" s="8" t="s">
        <v>49</v>
      </c>
      <c r="C36" s="3" t="s">
        <v>35</v>
      </c>
      <c r="D36" s="3" t="s">
        <v>9</v>
      </c>
      <c r="E36" s="39">
        <v>252264</v>
      </c>
      <c r="F36" s="39">
        <v>256321</v>
      </c>
      <c r="G36" s="39">
        <v>258489</v>
      </c>
      <c r="H36" s="39">
        <v>261791</v>
      </c>
      <c r="I36" s="39">
        <v>264975</v>
      </c>
      <c r="J36" s="39">
        <v>268014</v>
      </c>
      <c r="K36" s="39">
        <v>273721</v>
      </c>
      <c r="L36" s="39">
        <v>280289</v>
      </c>
      <c r="M36" s="39">
        <v>286419</v>
      </c>
      <c r="N36" s="39">
        <v>29034</v>
      </c>
      <c r="O36" s="4">
        <v>0.10100000000000001</v>
      </c>
      <c r="P36" s="39">
        <v>6633</v>
      </c>
      <c r="Q36" s="5">
        <v>4.9000000000000002E-2</v>
      </c>
      <c r="R36" s="5">
        <v>6.2E-2</v>
      </c>
      <c r="S36" s="5">
        <v>0.221</v>
      </c>
      <c r="T36" s="5">
        <v>0.373</v>
      </c>
      <c r="U36" s="10">
        <v>0.34399999999999997</v>
      </c>
    </row>
    <row r="37" spans="2:21" x14ac:dyDescent="0.55000000000000004">
      <c r="B37" s="8" t="s">
        <v>50</v>
      </c>
      <c r="C37" s="3" t="s">
        <v>17</v>
      </c>
      <c r="D37" s="3" t="s">
        <v>7</v>
      </c>
      <c r="E37" s="39">
        <v>3978</v>
      </c>
      <c r="F37" s="39">
        <v>3992</v>
      </c>
      <c r="G37" s="39">
        <v>3999</v>
      </c>
      <c r="H37" s="39">
        <v>4033</v>
      </c>
      <c r="I37" s="39">
        <v>4043</v>
      </c>
      <c r="J37" s="39">
        <v>4027</v>
      </c>
      <c r="K37" s="39">
        <v>4167</v>
      </c>
      <c r="L37" s="39">
        <v>4280</v>
      </c>
      <c r="M37" s="39">
        <v>4426</v>
      </c>
      <c r="N37" s="39">
        <v>518</v>
      </c>
      <c r="O37" s="4">
        <v>0.11700000000000001</v>
      </c>
      <c r="P37" s="39">
        <v>94</v>
      </c>
      <c r="Q37" s="5">
        <v>7.1999999999999995E-2</v>
      </c>
      <c r="R37" s="5">
        <v>8.5000000000000006E-2</v>
      </c>
      <c r="S37" s="5">
        <v>0.33300000000000002</v>
      </c>
      <c r="T37" s="5">
        <v>0.41099999999999998</v>
      </c>
      <c r="U37" s="10">
        <v>0.17100000000000001</v>
      </c>
    </row>
    <row r="38" spans="2:21" x14ac:dyDescent="0.55000000000000004">
      <c r="B38" s="8" t="s">
        <v>51</v>
      </c>
      <c r="C38" s="3" t="s">
        <v>11</v>
      </c>
      <c r="D38" s="3" t="s">
        <v>9</v>
      </c>
      <c r="E38" s="39">
        <v>58781</v>
      </c>
      <c r="F38" s="39">
        <v>59444</v>
      </c>
      <c r="G38" s="39">
        <v>59340</v>
      </c>
      <c r="H38" s="39">
        <v>59378</v>
      </c>
      <c r="I38" s="39">
        <v>59536</v>
      </c>
      <c r="J38" s="39">
        <v>59976</v>
      </c>
      <c r="K38" s="39">
        <v>60094</v>
      </c>
      <c r="L38" s="39">
        <v>60652</v>
      </c>
      <c r="M38" s="39">
        <v>60922</v>
      </c>
      <c r="N38" s="39">
        <v>7607</v>
      </c>
      <c r="O38" s="4">
        <v>0.125</v>
      </c>
      <c r="P38" s="39">
        <v>1423</v>
      </c>
      <c r="Q38" s="5">
        <v>4.9000000000000002E-2</v>
      </c>
      <c r="R38" s="5">
        <v>0.115</v>
      </c>
      <c r="S38" s="5">
        <v>0.21199999999999999</v>
      </c>
      <c r="T38" s="5">
        <v>0.38200000000000001</v>
      </c>
      <c r="U38" s="10">
        <v>0.29099999999999998</v>
      </c>
    </row>
    <row r="39" spans="2:21" x14ac:dyDescent="0.55000000000000004">
      <c r="B39" s="8" t="s">
        <v>52</v>
      </c>
      <c r="C39" s="3" t="s">
        <v>43</v>
      </c>
      <c r="D39" s="3" t="s">
        <v>9</v>
      </c>
      <c r="E39" s="39">
        <v>201140</v>
      </c>
      <c r="F39" s="39">
        <v>203480</v>
      </c>
      <c r="G39" s="39">
        <v>204880</v>
      </c>
      <c r="H39" s="39">
        <v>206107</v>
      </c>
      <c r="I39" s="39">
        <v>208215</v>
      </c>
      <c r="J39" s="39">
        <v>211940</v>
      </c>
      <c r="K39" s="39">
        <v>216569</v>
      </c>
      <c r="L39" s="39">
        <v>221650</v>
      </c>
      <c r="M39" s="39">
        <v>225685</v>
      </c>
      <c r="N39" s="39">
        <v>28131</v>
      </c>
      <c r="O39" s="4">
        <v>0.125</v>
      </c>
      <c r="P39" s="39">
        <v>5467</v>
      </c>
      <c r="Q39" s="5">
        <v>0.05</v>
      </c>
      <c r="R39" s="5">
        <v>7.6999999999999999E-2</v>
      </c>
      <c r="S39" s="5">
        <v>0.23</v>
      </c>
      <c r="T39" s="5">
        <v>0.35399999999999998</v>
      </c>
      <c r="U39" s="10">
        <v>0.33800000000000002</v>
      </c>
    </row>
    <row r="40" spans="2:21" x14ac:dyDescent="0.55000000000000004">
      <c r="B40" s="8" t="s">
        <v>53</v>
      </c>
      <c r="C40" s="3" t="s">
        <v>6</v>
      </c>
      <c r="D40" s="3" t="s">
        <v>7</v>
      </c>
      <c r="E40" s="39">
        <v>44776</v>
      </c>
      <c r="F40" s="39">
        <v>45048</v>
      </c>
      <c r="G40" s="39">
        <v>46636</v>
      </c>
      <c r="H40" s="39">
        <v>46793</v>
      </c>
      <c r="I40" s="39">
        <v>46916</v>
      </c>
      <c r="J40" s="39">
        <v>48128</v>
      </c>
      <c r="K40" s="39">
        <v>48784</v>
      </c>
      <c r="L40" s="39">
        <v>49344</v>
      </c>
      <c r="M40" s="39">
        <v>49791</v>
      </c>
      <c r="N40" s="39">
        <v>9161</v>
      </c>
      <c r="O40" s="4">
        <v>0.184</v>
      </c>
      <c r="P40" s="39">
        <v>1017</v>
      </c>
      <c r="Q40" s="5">
        <v>4.3999999999999997E-2</v>
      </c>
      <c r="R40" s="5">
        <v>4.5999999999999999E-2</v>
      </c>
      <c r="S40" s="5">
        <v>0.17100000000000001</v>
      </c>
      <c r="T40" s="5">
        <v>0.29799999999999999</v>
      </c>
      <c r="U40" s="10">
        <v>0.48399999999999999</v>
      </c>
    </row>
    <row r="41" spans="2:21" ht="14.7" thickBot="1" x14ac:dyDescent="0.6">
      <c r="B41" s="9" t="s">
        <v>54</v>
      </c>
      <c r="C41" s="6" t="s">
        <v>11</v>
      </c>
      <c r="D41" s="6" t="s">
        <v>9</v>
      </c>
      <c r="E41" s="40">
        <v>243231</v>
      </c>
      <c r="F41" s="40">
        <v>245950</v>
      </c>
      <c r="G41" s="40">
        <v>246207</v>
      </c>
      <c r="H41" s="40">
        <v>246612</v>
      </c>
      <c r="I41" s="40">
        <v>247046</v>
      </c>
      <c r="J41" s="40">
        <v>248065</v>
      </c>
      <c r="K41" s="40">
        <v>249691</v>
      </c>
      <c r="L41" s="40">
        <v>250377</v>
      </c>
      <c r="M41" s="40">
        <v>251446</v>
      </c>
      <c r="N41" s="40">
        <v>44726</v>
      </c>
      <c r="O41" s="7">
        <v>0.17799999999999999</v>
      </c>
      <c r="P41" s="40">
        <v>8544</v>
      </c>
      <c r="Q41" s="41">
        <v>6.8000000000000005E-2</v>
      </c>
      <c r="R41" s="41">
        <v>0.26800000000000002</v>
      </c>
      <c r="S41" s="41">
        <v>0.28299999999999997</v>
      </c>
      <c r="T41" s="41">
        <v>0.28899999999999998</v>
      </c>
      <c r="U41" s="11">
        <v>0.159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8AED-2622-4C6F-9568-B1469BDE3F25}">
  <dimension ref="B2:C12"/>
  <sheetViews>
    <sheetView workbookViewId="0">
      <selection activeCell="B2" sqref="B2"/>
    </sheetView>
  </sheetViews>
  <sheetFormatPr defaultRowHeight="14.4" x14ac:dyDescent="0.55000000000000004"/>
  <cols>
    <col min="2" max="2" width="16.3125" bestFit="1" customWidth="1"/>
    <col min="3" max="3" width="15" bestFit="1" customWidth="1"/>
  </cols>
  <sheetData>
    <row r="2" spans="2:3" x14ac:dyDescent="0.55000000000000004">
      <c r="B2" s="49" t="s">
        <v>82</v>
      </c>
      <c r="C2" t="s">
        <v>100</v>
      </c>
    </row>
    <row r="3" spans="2:3" x14ac:dyDescent="0.55000000000000004">
      <c r="B3" s="50" t="s">
        <v>13</v>
      </c>
      <c r="C3" s="51">
        <v>4</v>
      </c>
    </row>
    <row r="4" spans="2:3" x14ac:dyDescent="0.55000000000000004">
      <c r="B4" s="50" t="s">
        <v>28</v>
      </c>
      <c r="C4" s="51">
        <v>3</v>
      </c>
    </row>
    <row r="5" spans="2:3" x14ac:dyDescent="0.55000000000000004">
      <c r="B5" s="50" t="s">
        <v>22</v>
      </c>
      <c r="C5" s="51">
        <v>5</v>
      </c>
    </row>
    <row r="6" spans="2:3" x14ac:dyDescent="0.55000000000000004">
      <c r="B6" s="50" t="s">
        <v>43</v>
      </c>
      <c r="C6" s="51">
        <v>3</v>
      </c>
    </row>
    <row r="7" spans="2:3" x14ac:dyDescent="0.55000000000000004">
      <c r="B7" s="50" t="s">
        <v>15</v>
      </c>
      <c r="C7" s="51">
        <v>5</v>
      </c>
    </row>
    <row r="8" spans="2:3" x14ac:dyDescent="0.55000000000000004">
      <c r="B8" s="50" t="s">
        <v>11</v>
      </c>
      <c r="C8" s="51">
        <v>6</v>
      </c>
    </row>
    <row r="9" spans="2:3" x14ac:dyDescent="0.55000000000000004">
      <c r="B9" s="50" t="s">
        <v>35</v>
      </c>
      <c r="C9" s="51">
        <v>4</v>
      </c>
    </row>
    <row r="10" spans="2:3" x14ac:dyDescent="0.55000000000000004">
      <c r="B10" s="50" t="s">
        <v>6</v>
      </c>
      <c r="C10" s="51">
        <v>5</v>
      </c>
    </row>
    <row r="11" spans="2:3" x14ac:dyDescent="0.55000000000000004">
      <c r="B11" s="50" t="s">
        <v>17</v>
      </c>
      <c r="C11" s="51">
        <v>4</v>
      </c>
    </row>
    <row r="12" spans="2:3" x14ac:dyDescent="0.55000000000000004">
      <c r="B12" s="50" t="s">
        <v>83</v>
      </c>
      <c r="C12" s="51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4F60-B71C-47B8-8476-F548B733028D}">
  <dimension ref="B2:E13"/>
  <sheetViews>
    <sheetView workbookViewId="0">
      <selection activeCell="B2" sqref="B2"/>
    </sheetView>
  </sheetViews>
  <sheetFormatPr defaultRowHeight="14.4" x14ac:dyDescent="0.55000000000000004"/>
  <cols>
    <col min="2" max="2" width="16.3125" bestFit="1" customWidth="1"/>
    <col min="3" max="3" width="15.5234375" bestFit="1" customWidth="1"/>
    <col min="4" max="4" width="10.20703125" bestFit="1" customWidth="1"/>
    <col min="5" max="5" width="10.7890625" bestFit="1" customWidth="1"/>
  </cols>
  <sheetData>
    <row r="2" spans="2:5" x14ac:dyDescent="0.55000000000000004">
      <c r="B2" s="49" t="s">
        <v>100</v>
      </c>
      <c r="C2" s="49" t="s">
        <v>101</v>
      </c>
    </row>
    <row r="3" spans="2:5" x14ac:dyDescent="0.55000000000000004">
      <c r="B3" s="49" t="s">
        <v>82</v>
      </c>
      <c r="C3" t="s">
        <v>9</v>
      </c>
      <c r="D3" t="s">
        <v>7</v>
      </c>
      <c r="E3" t="s">
        <v>83</v>
      </c>
    </row>
    <row r="4" spans="2:5" x14ac:dyDescent="0.55000000000000004">
      <c r="B4" s="50" t="s">
        <v>13</v>
      </c>
      <c r="C4" s="51">
        <v>2</v>
      </c>
      <c r="D4" s="51">
        <v>2</v>
      </c>
      <c r="E4" s="51">
        <v>4</v>
      </c>
    </row>
    <row r="5" spans="2:5" x14ac:dyDescent="0.55000000000000004">
      <c r="B5" s="50" t="s">
        <v>28</v>
      </c>
      <c r="C5" s="51">
        <v>2</v>
      </c>
      <c r="D5" s="51">
        <v>1</v>
      </c>
      <c r="E5" s="51">
        <v>3</v>
      </c>
    </row>
    <row r="6" spans="2:5" x14ac:dyDescent="0.55000000000000004">
      <c r="B6" s="50" t="s">
        <v>22</v>
      </c>
      <c r="C6" s="51">
        <v>3</v>
      </c>
      <c r="D6" s="51">
        <v>2</v>
      </c>
      <c r="E6" s="51">
        <v>5</v>
      </c>
    </row>
    <row r="7" spans="2:5" x14ac:dyDescent="0.55000000000000004">
      <c r="B7" s="50" t="s">
        <v>43</v>
      </c>
      <c r="C7" s="51">
        <v>2</v>
      </c>
      <c r="D7" s="51">
        <v>1</v>
      </c>
      <c r="E7" s="51">
        <v>3</v>
      </c>
    </row>
    <row r="8" spans="2:5" x14ac:dyDescent="0.55000000000000004">
      <c r="B8" s="50" t="s">
        <v>15</v>
      </c>
      <c r="C8" s="51">
        <v>1</v>
      </c>
      <c r="D8" s="51">
        <v>4</v>
      </c>
      <c r="E8" s="51">
        <v>5</v>
      </c>
    </row>
    <row r="9" spans="2:5" x14ac:dyDescent="0.55000000000000004">
      <c r="B9" s="50" t="s">
        <v>11</v>
      </c>
      <c r="C9" s="51">
        <v>4</v>
      </c>
      <c r="D9" s="51">
        <v>2</v>
      </c>
      <c r="E9" s="51">
        <v>6</v>
      </c>
    </row>
    <row r="10" spans="2:5" x14ac:dyDescent="0.55000000000000004">
      <c r="B10" s="50" t="s">
        <v>35</v>
      </c>
      <c r="C10" s="51">
        <v>2</v>
      </c>
      <c r="D10" s="51">
        <v>2</v>
      </c>
      <c r="E10" s="51">
        <v>4</v>
      </c>
    </row>
    <row r="11" spans="2:5" x14ac:dyDescent="0.55000000000000004">
      <c r="B11" s="50" t="s">
        <v>6</v>
      </c>
      <c r="C11" s="51">
        <v>2</v>
      </c>
      <c r="D11" s="51">
        <v>3</v>
      </c>
      <c r="E11" s="51">
        <v>5</v>
      </c>
    </row>
    <row r="12" spans="2:5" x14ac:dyDescent="0.55000000000000004">
      <c r="B12" s="50" t="s">
        <v>17</v>
      </c>
      <c r="C12" s="51">
        <v>3</v>
      </c>
      <c r="D12" s="51">
        <v>1</v>
      </c>
      <c r="E12" s="51">
        <v>4</v>
      </c>
    </row>
    <row r="13" spans="2:5" x14ac:dyDescent="0.55000000000000004">
      <c r="B13" s="50" t="s">
        <v>83</v>
      </c>
      <c r="C13" s="51">
        <v>21</v>
      </c>
      <c r="D13" s="51">
        <v>18</v>
      </c>
      <c r="E13" s="51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730A-0EF1-44A3-B4DC-0166C164BD0D}">
  <dimension ref="B2:E13"/>
  <sheetViews>
    <sheetView workbookViewId="0">
      <selection activeCell="B2" sqref="B2"/>
    </sheetView>
  </sheetViews>
  <sheetFormatPr defaultRowHeight="14.4" x14ac:dyDescent="0.55000000000000004"/>
  <cols>
    <col min="2" max="2" width="28.41796875" bestFit="1" customWidth="1"/>
    <col min="3" max="3" width="15.5234375" bestFit="1" customWidth="1"/>
    <col min="4" max="4" width="10.20703125" bestFit="1" customWidth="1"/>
    <col min="5" max="5" width="10.7890625" bestFit="1" customWidth="1"/>
  </cols>
  <sheetData>
    <row r="2" spans="2:5" x14ac:dyDescent="0.55000000000000004">
      <c r="B2" s="49" t="s">
        <v>102</v>
      </c>
      <c r="C2" s="49" t="s">
        <v>101</v>
      </c>
    </row>
    <row r="3" spans="2:5" x14ac:dyDescent="0.55000000000000004">
      <c r="B3" s="49" t="s">
        <v>82</v>
      </c>
      <c r="C3" t="s">
        <v>9</v>
      </c>
      <c r="D3" t="s">
        <v>7</v>
      </c>
      <c r="E3" t="s">
        <v>83</v>
      </c>
    </row>
    <row r="4" spans="2:5" x14ac:dyDescent="0.55000000000000004">
      <c r="B4" s="50" t="s">
        <v>13</v>
      </c>
      <c r="C4" s="17">
        <v>5.2500000000000005E-2</v>
      </c>
      <c r="D4" s="17">
        <v>6.5500000000000003E-2</v>
      </c>
      <c r="E4" s="17">
        <v>5.9000000000000004E-2</v>
      </c>
    </row>
    <row r="5" spans="2:5" x14ac:dyDescent="0.55000000000000004">
      <c r="B5" s="50" t="s">
        <v>28</v>
      </c>
      <c r="C5" s="17">
        <v>3.7999999999999999E-2</v>
      </c>
      <c r="D5" s="17">
        <v>5.1999999999999998E-2</v>
      </c>
      <c r="E5" s="17">
        <v>4.2666666666666665E-2</v>
      </c>
    </row>
    <row r="6" spans="2:5" x14ac:dyDescent="0.55000000000000004">
      <c r="B6" s="50" t="s">
        <v>22</v>
      </c>
      <c r="C6" s="17">
        <v>6.7000000000000004E-2</v>
      </c>
      <c r="D6" s="17">
        <v>7.9500000000000001E-2</v>
      </c>
      <c r="E6" s="17">
        <v>7.1999999999999995E-2</v>
      </c>
    </row>
    <row r="7" spans="2:5" x14ac:dyDescent="0.55000000000000004">
      <c r="B7" s="50" t="s">
        <v>43</v>
      </c>
      <c r="C7" s="17">
        <v>5.2500000000000005E-2</v>
      </c>
      <c r="D7" s="17">
        <v>0.04</v>
      </c>
      <c r="E7" s="17">
        <v>4.8333333333333339E-2</v>
      </c>
    </row>
    <row r="8" spans="2:5" x14ac:dyDescent="0.55000000000000004">
      <c r="B8" s="50" t="s">
        <v>15</v>
      </c>
      <c r="C8" s="17">
        <v>4.9000000000000002E-2</v>
      </c>
      <c r="D8" s="17">
        <v>6.7500000000000004E-2</v>
      </c>
      <c r="E8" s="17">
        <v>6.3799999999999996E-2</v>
      </c>
    </row>
    <row r="9" spans="2:5" x14ac:dyDescent="0.55000000000000004">
      <c r="B9" s="50" t="s">
        <v>11</v>
      </c>
      <c r="C9" s="17">
        <v>5.8749999999999997E-2</v>
      </c>
      <c r="D9" s="17">
        <v>5.5999999999999994E-2</v>
      </c>
      <c r="E9" s="17">
        <v>5.7833333333333327E-2</v>
      </c>
    </row>
    <row r="10" spans="2:5" x14ac:dyDescent="0.55000000000000004">
      <c r="B10" s="50" t="s">
        <v>35</v>
      </c>
      <c r="C10" s="17">
        <v>5.1000000000000004E-2</v>
      </c>
      <c r="D10" s="17">
        <v>6.6000000000000003E-2</v>
      </c>
      <c r="E10" s="17">
        <v>5.8500000000000003E-2</v>
      </c>
    </row>
    <row r="11" spans="2:5" x14ac:dyDescent="0.55000000000000004">
      <c r="B11" s="50" t="s">
        <v>6</v>
      </c>
      <c r="C11" s="17">
        <v>4.9000000000000002E-2</v>
      </c>
      <c r="D11" s="17">
        <v>5.1333333333333335E-2</v>
      </c>
      <c r="E11" s="17">
        <v>5.04E-2</v>
      </c>
    </row>
    <row r="12" spans="2:5" x14ac:dyDescent="0.55000000000000004">
      <c r="B12" s="50" t="s">
        <v>17</v>
      </c>
      <c r="C12" s="17">
        <v>5.7666666666666665E-2</v>
      </c>
      <c r="D12" s="17">
        <v>7.1999999999999995E-2</v>
      </c>
      <c r="E12" s="17">
        <v>6.1249999999999999E-2</v>
      </c>
    </row>
    <row r="13" spans="2:5" x14ac:dyDescent="0.55000000000000004">
      <c r="B13" s="50" t="s">
        <v>83</v>
      </c>
      <c r="C13" s="17">
        <v>5.4476190476190484E-2</v>
      </c>
      <c r="D13" s="17">
        <v>6.2333333333333352E-2</v>
      </c>
      <c r="E13" s="17">
        <v>5.8102564102564105E-2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C87E-1350-4DA4-B2F8-63EA357B1E21}">
  <dimension ref="B1:C14"/>
  <sheetViews>
    <sheetView workbookViewId="0">
      <selection activeCell="B5" sqref="B5"/>
    </sheetView>
  </sheetViews>
  <sheetFormatPr defaultRowHeight="14.4" x14ac:dyDescent="0.55000000000000004"/>
  <cols>
    <col min="2" max="2" width="17.20703125" bestFit="1" customWidth="1"/>
    <col min="3" max="3" width="19.1015625" bestFit="1" customWidth="1"/>
  </cols>
  <sheetData>
    <row r="1" spans="2:3" x14ac:dyDescent="0.55000000000000004">
      <c r="B1" s="49" t="s">
        <v>1</v>
      </c>
      <c r="C1" t="s">
        <v>104</v>
      </c>
    </row>
    <row r="3" spans="2:3" x14ac:dyDescent="0.55000000000000004">
      <c r="B3" s="49" t="s">
        <v>0</v>
      </c>
      <c r="C3" t="s">
        <v>103</v>
      </c>
    </row>
    <row r="4" spans="2:3" x14ac:dyDescent="0.55000000000000004">
      <c r="B4" s="50" t="s">
        <v>10</v>
      </c>
      <c r="C4" s="17">
        <v>0.3</v>
      </c>
    </row>
    <row r="5" spans="2:3" x14ac:dyDescent="0.55000000000000004">
      <c r="B5" s="50" t="s">
        <v>12</v>
      </c>
      <c r="C5" s="17">
        <v>0.26300000000000001</v>
      </c>
    </row>
    <row r="6" spans="2:3" x14ac:dyDescent="0.55000000000000004">
      <c r="B6" s="50" t="s">
        <v>20</v>
      </c>
      <c r="C6" s="17">
        <v>0.183</v>
      </c>
    </row>
    <row r="7" spans="2:3" x14ac:dyDescent="0.55000000000000004">
      <c r="B7" s="50" t="s">
        <v>23</v>
      </c>
      <c r="C7" s="17">
        <v>0.16300000000000001</v>
      </c>
    </row>
    <row r="8" spans="2:3" x14ac:dyDescent="0.55000000000000004">
      <c r="B8" s="50" t="s">
        <v>25</v>
      </c>
      <c r="C8" s="17">
        <v>0.16700000000000001</v>
      </c>
    </row>
    <row r="9" spans="2:3" x14ac:dyDescent="0.55000000000000004">
      <c r="B9" s="50" t="s">
        <v>32</v>
      </c>
      <c r="C9" s="17">
        <v>0.35</v>
      </c>
    </row>
    <row r="10" spans="2:3" x14ac:dyDescent="0.55000000000000004">
      <c r="B10" s="50" t="s">
        <v>33</v>
      </c>
      <c r="C10" s="17">
        <v>0.25800000000000001</v>
      </c>
    </row>
    <row r="11" spans="2:3" x14ac:dyDescent="0.55000000000000004">
      <c r="B11" s="50" t="s">
        <v>38</v>
      </c>
      <c r="C11" s="17">
        <v>0.183</v>
      </c>
    </row>
    <row r="12" spans="2:3" x14ac:dyDescent="0.55000000000000004">
      <c r="B12" s="50" t="s">
        <v>51</v>
      </c>
      <c r="C12" s="17">
        <v>0.29099999999999998</v>
      </c>
    </row>
    <row r="13" spans="2:3" x14ac:dyDescent="0.55000000000000004">
      <c r="B13" s="50" t="s">
        <v>54</v>
      </c>
      <c r="C13" s="17">
        <v>0.159</v>
      </c>
    </row>
    <row r="14" spans="2:3" x14ac:dyDescent="0.55000000000000004">
      <c r="B14" s="50" t="s">
        <v>83</v>
      </c>
      <c r="C14" s="17">
        <v>0.23170000000000002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C8F9-31CB-4920-B836-B4DC20D8A7FC}">
  <dimension ref="B1:L23"/>
  <sheetViews>
    <sheetView topLeftCell="A10" workbookViewId="0"/>
  </sheetViews>
  <sheetFormatPr defaultRowHeight="14.4" x14ac:dyDescent="0.55000000000000004"/>
  <cols>
    <col min="1" max="1" width="3.68359375" customWidth="1"/>
    <col min="2" max="2" width="18.5234375" customWidth="1"/>
    <col min="3" max="3" width="13.89453125" customWidth="1"/>
    <col min="4" max="4" width="17.5234375" customWidth="1"/>
    <col min="5" max="8" width="13.89453125" customWidth="1"/>
    <col min="9" max="9" width="18.5234375" customWidth="1"/>
    <col min="10" max="12" width="13.89453125" customWidth="1"/>
  </cols>
  <sheetData>
    <row r="1" spans="2:12" ht="14.7" thickBot="1" x14ac:dyDescent="0.6"/>
    <row r="2" spans="2:12" x14ac:dyDescent="0.55000000000000004">
      <c r="B2" s="12" t="s">
        <v>1</v>
      </c>
      <c r="C2" s="13" t="s">
        <v>75</v>
      </c>
      <c r="D2" s="13" t="s">
        <v>79</v>
      </c>
      <c r="E2" s="13" t="s">
        <v>77</v>
      </c>
      <c r="F2" s="14" t="s">
        <v>80</v>
      </c>
    </row>
    <row r="3" spans="2:12" x14ac:dyDescent="0.55000000000000004">
      <c r="B3" s="8" t="s">
        <v>13</v>
      </c>
      <c r="C3" s="32">
        <v>0.20200000000000001</v>
      </c>
      <c r="D3" s="32">
        <v>0.28100000000000003</v>
      </c>
      <c r="E3" s="32">
        <v>0.316</v>
      </c>
      <c r="F3" s="42">
        <v>0.20100000000000001</v>
      </c>
    </row>
    <row r="4" spans="2:12" x14ac:dyDescent="0.55000000000000004">
      <c r="B4" s="8" t="s">
        <v>28</v>
      </c>
      <c r="C4" s="32">
        <v>7.3999999999999996E-2</v>
      </c>
      <c r="D4" s="32">
        <v>0.17799999999999999</v>
      </c>
      <c r="E4" s="32">
        <v>0.29799999999999999</v>
      </c>
      <c r="F4" s="42">
        <v>0.44900000000000001</v>
      </c>
    </row>
    <row r="5" spans="2:12" x14ac:dyDescent="0.55000000000000004">
      <c r="B5" s="8" t="s">
        <v>22</v>
      </c>
      <c r="C5" s="32">
        <v>7.0999999999999994E-2</v>
      </c>
      <c r="D5" s="32">
        <v>0.25700000000000001</v>
      </c>
      <c r="E5" s="32">
        <v>0.39100000000000001</v>
      </c>
      <c r="F5" s="42">
        <v>0.28100000000000003</v>
      </c>
    </row>
    <row r="6" spans="2:12" x14ac:dyDescent="0.55000000000000004">
      <c r="B6" s="8" t="s">
        <v>43</v>
      </c>
      <c r="C6" s="32">
        <v>7.1999999999999995E-2</v>
      </c>
      <c r="D6" s="32">
        <v>0.23899999999999999</v>
      </c>
      <c r="E6" s="32">
        <v>0.35799999999999998</v>
      </c>
      <c r="F6" s="42">
        <v>0.316</v>
      </c>
    </row>
    <row r="7" spans="2:12" x14ac:dyDescent="0.55000000000000004">
      <c r="B7" s="8" t="s">
        <v>15</v>
      </c>
      <c r="C7" s="32">
        <v>7.1999999999999995E-2</v>
      </c>
      <c r="D7" s="32">
        <v>0.252</v>
      </c>
      <c r="E7" s="32">
        <v>0.39500000000000002</v>
      </c>
      <c r="F7" s="42">
        <v>0.28000000000000003</v>
      </c>
    </row>
    <row r="8" spans="2:12" x14ac:dyDescent="0.55000000000000004">
      <c r="B8" s="8" t="s">
        <v>11</v>
      </c>
      <c r="C8" s="32">
        <v>0.187</v>
      </c>
      <c r="D8" s="32">
        <v>0.25900000000000001</v>
      </c>
      <c r="E8" s="32">
        <v>0.32400000000000001</v>
      </c>
      <c r="F8" s="42">
        <v>0.23</v>
      </c>
    </row>
    <row r="9" spans="2:12" x14ac:dyDescent="0.55000000000000004">
      <c r="B9" s="8" t="s">
        <v>35</v>
      </c>
      <c r="C9" s="32">
        <v>8.5999999999999993E-2</v>
      </c>
      <c r="D9" s="32">
        <v>0.26900000000000002</v>
      </c>
      <c r="E9" s="32">
        <v>0.377</v>
      </c>
      <c r="F9" s="42">
        <v>0.26800000000000002</v>
      </c>
    </row>
    <row r="10" spans="2:12" x14ac:dyDescent="0.55000000000000004">
      <c r="B10" s="8" t="s">
        <v>6</v>
      </c>
      <c r="C10" s="32">
        <v>0.121</v>
      </c>
      <c r="D10" s="32">
        <v>0.222</v>
      </c>
      <c r="E10" s="32">
        <v>0.31900000000000001</v>
      </c>
      <c r="F10" s="42">
        <v>0.33700000000000002</v>
      </c>
    </row>
    <row r="11" spans="2:12" x14ac:dyDescent="0.55000000000000004">
      <c r="B11" s="8" t="s">
        <v>17</v>
      </c>
      <c r="C11" s="32">
        <v>8.6999999999999994E-2</v>
      </c>
      <c r="D11" s="32">
        <v>0.25800000000000001</v>
      </c>
      <c r="E11" s="32">
        <v>0.39100000000000001</v>
      </c>
      <c r="F11" s="42">
        <v>0.26500000000000001</v>
      </c>
    </row>
    <row r="12" spans="2:12" ht="14.7" thickBot="1" x14ac:dyDescent="0.6">
      <c r="B12" s="9" t="s">
        <v>81</v>
      </c>
      <c r="C12" s="35">
        <v>9.1999999999999998E-2</v>
      </c>
      <c r="D12" s="35">
        <v>0.22500000000000001</v>
      </c>
      <c r="E12" s="35">
        <v>0.33900000000000002</v>
      </c>
      <c r="F12" s="43">
        <v>0.34499999999999997</v>
      </c>
    </row>
    <row r="13" spans="2:12" ht="14.7" thickBot="1" x14ac:dyDescent="0.6"/>
    <row r="14" spans="2:12" x14ac:dyDescent="0.55000000000000004">
      <c r="B14" s="12" t="s">
        <v>82</v>
      </c>
      <c r="C14" s="13" t="s">
        <v>13</v>
      </c>
      <c r="D14" s="13" t="s">
        <v>28</v>
      </c>
      <c r="E14" s="13" t="s">
        <v>22</v>
      </c>
      <c r="F14" s="13" t="s">
        <v>43</v>
      </c>
      <c r="G14" s="13" t="s">
        <v>15</v>
      </c>
      <c r="H14" s="13" t="s">
        <v>11</v>
      </c>
      <c r="I14" s="13" t="s">
        <v>35</v>
      </c>
      <c r="J14" s="13" t="s">
        <v>6</v>
      </c>
      <c r="K14" s="13" t="s">
        <v>17</v>
      </c>
      <c r="L14" s="14" t="s">
        <v>83</v>
      </c>
    </row>
    <row r="15" spans="2:12" x14ac:dyDescent="0.55000000000000004">
      <c r="B15" s="8" t="s">
        <v>9</v>
      </c>
      <c r="C15" s="30">
        <v>119943</v>
      </c>
      <c r="D15" s="30">
        <v>3048064</v>
      </c>
      <c r="E15" s="30">
        <v>573493</v>
      </c>
      <c r="F15" s="30">
        <v>353891</v>
      </c>
      <c r="G15" s="30">
        <v>269805</v>
      </c>
      <c r="H15" s="30">
        <v>608592</v>
      </c>
      <c r="I15" s="30">
        <v>1177718</v>
      </c>
      <c r="J15" s="30">
        <v>26669</v>
      </c>
      <c r="K15" s="30">
        <v>602768</v>
      </c>
      <c r="L15" s="36">
        <v>6780943</v>
      </c>
    </row>
    <row r="16" spans="2:12" x14ac:dyDescent="0.55000000000000004">
      <c r="B16" s="8" t="s">
        <v>7</v>
      </c>
      <c r="C16" s="30">
        <v>139463</v>
      </c>
      <c r="D16" s="30">
        <v>84460</v>
      </c>
      <c r="E16" s="30">
        <v>18389</v>
      </c>
      <c r="F16" s="30">
        <v>17128</v>
      </c>
      <c r="G16" s="30">
        <v>204403</v>
      </c>
      <c r="H16" s="30">
        <v>69471</v>
      </c>
      <c r="I16" s="30">
        <v>145111</v>
      </c>
      <c r="J16" s="30">
        <v>71797</v>
      </c>
      <c r="K16" s="30">
        <v>4426</v>
      </c>
      <c r="L16" s="36">
        <v>754648</v>
      </c>
    </row>
    <row r="17" spans="2:12" ht="14.7" thickBot="1" x14ac:dyDescent="0.6">
      <c r="B17" s="9" t="s">
        <v>83</v>
      </c>
      <c r="C17" s="33">
        <v>259406</v>
      </c>
      <c r="D17" s="33">
        <v>3132524</v>
      </c>
      <c r="E17" s="33">
        <v>591882</v>
      </c>
      <c r="F17" s="33">
        <v>371019</v>
      </c>
      <c r="G17" s="33">
        <v>474208</v>
      </c>
      <c r="H17" s="33">
        <v>678063</v>
      </c>
      <c r="I17" s="33">
        <v>1322829</v>
      </c>
      <c r="J17" s="33">
        <v>98466</v>
      </c>
      <c r="K17" s="33">
        <v>607194</v>
      </c>
      <c r="L17" s="37">
        <v>7535591</v>
      </c>
    </row>
    <row r="19" spans="2:12" x14ac:dyDescent="0.55000000000000004">
      <c r="B19" s="53" t="s">
        <v>84</v>
      </c>
      <c r="C19" s="54"/>
      <c r="D19" s="55"/>
      <c r="H19" s="53" t="s">
        <v>85</v>
      </c>
      <c r="I19" s="54"/>
      <c r="J19" s="55"/>
    </row>
    <row r="20" spans="2:12" x14ac:dyDescent="0.55000000000000004">
      <c r="B20" s="56"/>
      <c r="C20" s="57"/>
      <c r="D20" s="58"/>
      <c r="H20" s="56"/>
      <c r="I20" s="57"/>
      <c r="J20" s="58"/>
    </row>
    <row r="21" spans="2:12" x14ac:dyDescent="0.55000000000000004">
      <c r="B21" s="56"/>
      <c r="C21" s="57"/>
      <c r="D21" s="58"/>
      <c r="H21" s="56"/>
      <c r="I21" s="57"/>
      <c r="J21" s="58"/>
    </row>
    <row r="22" spans="2:12" x14ac:dyDescent="0.55000000000000004">
      <c r="B22" s="56"/>
      <c r="C22" s="57"/>
      <c r="D22" s="58"/>
      <c r="H22" s="56"/>
      <c r="I22" s="57"/>
      <c r="J22" s="58"/>
    </row>
    <row r="23" spans="2:12" x14ac:dyDescent="0.55000000000000004">
      <c r="B23" s="59"/>
      <c r="C23" s="60"/>
      <c r="D23" s="61"/>
      <c r="H23" s="59"/>
      <c r="I23" s="60"/>
      <c r="J23" s="61"/>
    </row>
  </sheetData>
  <mergeCells count="2">
    <mergeCell ref="B19:D23"/>
    <mergeCell ref="H19:J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roperties xmlns="http://schemas.myeducator.com/properties/myeducator/atlas_integrity">H4sIAAAAAAAAA6tWSs7PyS9SslIyMDAxsnRU0lEqTs4vSI1Pzs9Ly0wHintaZGSnp3gkWji5GgJlS4tTi5AlS1xN/aLCkopMEmGSmSlgieKikkDvAGPnlEiQmaVJuZnFxZn5eTDpUgtf0/JkMwu3ZKVaAMqkkb2FAAAA</properties>
</file>

<file path=customXml/item10.xml><?xml version="1.0" encoding="utf-8"?>
<properties xmlns="http://schemas.myeducator.com/properties/myeducator/atlas_meta_I8fVpAZRPSTi">H4sIAAAAAAAAA+1abW/bNhD+K4Q+pYBR2M5LG6EtkMjO2jntiibAPiyDwVq0TZQSNZJK43b57zuSoiQ7YWitc9YVy4eEFE98Tvfy3InK1whLSRd5RnIVxXnJWC/KeFoyEsVfq9E0L7OPRERx1Iefw+FR1IsUlp9kFP/2NUqJwpTBOHrBGVKrgrzESKoVIy+vogKnKc0Xcf8qevWC0VdnXGRYIbUkaLbEQqHPVC3NlKTlDCvKc8TINWES7SXD+Gz4BGFp1pdc0C88V5ghfEMlYvijluLzZrOnGmFEZcHwCqVY4VooN0K8VJKmAJWn6/chfeMlVYw0F3voKvrlmgjMGBrXup0oeNicpFcR2tOqw5bmlj9Kroh8YjR4z/CstRGiFj0l2s5YkRRhQfBTMGLKaW30JdUOiBLOyixHib5T/nkyACmawvWTExjlOAO3RI06bWlYLzhsAp4YHPciAY6zDqru1xtkREq80Htc1uop89xg0ZwrNONCkJlqsMzW6NLJJPW6wzrsRVJhVeoA4Hl026sBT32AECIhvEqkC1zigUs5sVjp3cjYxF1CsI308rlbDuOOPLiSCArIKTfgNJ+xEmIvGUBUD4YNsIG7sLJv7gg5+KEXfhx67JlOmioGK3Mjm9A6CayWm3YwSn3A+cLjhU11fgdCIDcmfiG0FUEYoExoWmWqBLxaD29Ios9cfJJLQnQWAS8UgkggIp2xbGVztkrBgogZrMBTaq0x0BJIVU+lVSF2gyW+BvAqSRHBs6WlE31TzTA69ZaEFS71ALTguSSanEqG3eWU50Tn5xwzSXrRNVAHd2s3GdP2txOw8Jwu3CzXTOAmcy4usOZSOy0En79uIQO/0vnKzdomhRlRZSWo3d2JZi8Unn0ytnlLlOAIA+O9AyfYmdCOlZpYJSmw0MZrh+zTh4lakAXYUJo9F0L/Vlyz8l4yOIjPBwedGfse4n3PC3BERXFZwSXV44dI19E+rtRlZAE0v0M+Pm1yZk3brQn5dEeEfOCjitOdELIfLkjINlkrV92hIOtQic7dchixKxUfQrwehqjYCTn4fS+8j4p98Eew81EI3gkFK8Hp2XdaCaQmI8iyb6sIWrpoEs3SoSEh+zg1SziCaQnvWd6DUiJL2SJCXWWeIOBoWykss9V7mrLy49eKM8H/ZksOi2TBxaozvb/jAiAS8CvU9qa73obf2209qNG0BbZsXSz5540a4EKt0eibCsJ7SmywtotBcl9zXksGCkHy2IUgedxCkOyqEHiZOPEVgn/mXcCP27EC7Mdn+wH+r0TC0N8b+wNJKlECBkYFJZusX+fGOuNzQ+SQfZbBH+j51ymkYu7/XwG2OWlZESwsl0+6H6/cw+aXpv1vN8FLHTE+NkffTMHn4Nl7OvJRE70X5o2wkQsw8GhHDHzky9bRThj4mRfOx8D+M4rJNmcUk7UzCm8BGAXp+N/jJqZjZIOcWvHVkBOEs+eIwr7+ttrN6kFsEM6hvULD/qCv2Q3+Pv/xqceFSG0hS8/rRjKVt30EYS5UAUk3W7YdsJnv0PeDU3ZrRnucxtPDeuMmL2rNtya+8Y6Iz9umjHdCfN534vGjt57jjmcQ+/Ek3AJO2i3gwAvdsfs8iCcHAehKJAzt6z490IfxJHTuUomEoX/qBn0UT0JnLpVIGPp1N+hn8eRZALoSCUO/6Qb9PJ48D0BXImHon7tBH8eT4wB0JRKGnnTsY/rQovRDfYwTCsOfd4QfwM6DELwTCsO//c+2Udt86bm3SbBtx4/QRDV2u7zv3LO3/lLcM6eQXhvK2tUtY+k7miM7ms9Nz6THxnzNlzKIhV+xhLZioeBN2HxhYUTZxsR819dW/lhSlkLMmO9v1rXmurY6WvESkRucae0KeNcmIq+bNt3HafeYFsKFGWCt26OaTKF1hMpaZrUjGMF56bEuBM1C4LTxRRWjx4fGLzPIjek1Breax3ZSNnsAntwUENsknYLeNCuzqfkQNiUp1Zv0b91/PkyhCUsBFIIbgkZCJpHpjDewxkZwhTFcSJLqf5ToO+mBGwzdYN8NDuzg1m0wBy3Am/r+29u/ANltO+uIIQAA</properties>
</file>

<file path=customXml/item11.xml><?xml version="1.0" encoding="utf-8"?>
<properties xmlns="http://schemas.myeducator.com/symphony/msoffice/properties/officeprops">HQmNBF)u&amp;6DJ&lt;W*3c9(VCjc</properties>
</file>

<file path=customXml/item2.xml><?xml version="1.0" encoding="utf-8"?>
<properties xmlns="http://schemas.myeducator.com/properties/myeducator/atlas_meta_I8hGEWp18bXv">H4sIAAAAAAAAA+2Z32/bNhDH/xVCL9swo4gl5cVoO7iOnT1sXZEfLYalMGjzbBOhSI2kknid//cdJSpWbMmxDCfAgPalJHUkv7zjfc5SvgXUGD6XCUgb9GQmRCdIFMsEBL1vvjWWWTIBHfSCE/x3Gp4GnUDjuAl6f6ENGEPnaB6MuBDAyGRJZpmcWq4kGkqauGef+J2yV3SCs8hIZZIRJYldAFk/6JIvSt+aBYDFecZCWmzwuFgvSJ3xONUwXcD0Fq1SqmlinNTiUTG7ul03WK2+rjpH1Bm+iM7w6DqjF9EZHV1n/CI641zn105gqbktFmRgKRfYDt4qQewyhXeUGLsU8O4GV2SMy3nv5CZ4/1bw92fcpIIuyQXMUQOhJlet1T0RdALCkJnSGwd54+ZdGyAU7dNUq1RzaoGgboPpRd1hiJqRAfrBLssl76jIoHY5POeCy43r/G+/i+Oc4Wi/v/bzR/cf+kXhBDxhN6qmqLd25uuoXeFmF3ic3/xxOAhWo6JbaRNuiFSWTJXGUNi6KHcra1b0RC6w1GbO+RhRd3+8qA9boj57hxxL0Bm11C9aURQ3KhocQ5HJkoRq/k+RF1MX8Xp1fm28DIM/rj9e7eWzsy2FDWKYgtJBeP94kXneWXhLzT1SvVZVMX3hVHnrXOcOdS7T4MFd1j5jhFZV+Iy/qe5wE5D7MuuJVYT5dHOGRblxmZL7jeMZUDrQ6YLoPBvzzACRlgUL8ytV0sBI6SQTtBxmitt1W4Lrzagw0AnuOANVPntIhHNs0UFPzfi87KHvXA4VHYz8JXWFsehigs9+rajAYslny7JXdQ72wGbe0MXxVUjk4vA7WK1+KedMlcgS6ae9Bq3CKq0GzbSKt2k1OIhWYTs4hC1pNdim1aDw6bF1PVl2L2mtsdVaUz1ImxVtY+oARXuCNNwB0rBR4XAHSMMjgDR8cZCGLUGKPtSeI/hbLHF4SJXg1kFAAzXf0fqKaL2WkKRCLd3LF7lwFgdRNqpSdtiKssODKBu1I0fUkrLDQynbWlcTZRuJMWxN2daaWlJ22JqydYqeUpbegXbL1epbc7b/eXjRPx/upXIXaaMjkDZ6cdJGu0jrPUayakZrl9HfgVsH3Kc/KvcD7jMw/YDvByCU/vl5iJZ4XmOfYpBSpS0mjbBYMivhVVIsyUd8tiAD3E9TkUfyUmWVkbK+1vI5rvL5vO72xs9g+vwgTMft0BPXY7qRhefbmB4V3juaIL/eyK23D2bOt/HsA7qfGLzapSCx3CnpEi0HFcvnpbXmdGtv1VeO5vhtM/kARXtXjnhn5WhWOdpROeIjVI54j8qxqa5d5Yj3qRwp6KkrGkgyyjJhDbnnCBhqicAqgQcgEw+4HwxhMNcA5MdH5v30+HK0/H8XlLVnHyOdX+u1/3x00QlunE6Qw8W3oeL4xAfebQHOm1+oQSLPrZJvyJ8qQ7cK5DWWXlu9SabhK1Vn822rs/mjoJOXg8Z4Gxfw4vYVMlGS2+dvTAVXuvKSYbkVG1/Ln/rFd8ZYTkGyLHkMCF4OmTV4GSvkXFO2jom/zaeneXymmFRjLJKc0eIze2FVpB1uDw8p5gKwccIlT7JkrKmcwxgYd4ucrMo/FI3Rlww3tTrDy2Mw42A8Vett8w/wOCIETQ0w99H+pLTulo2wbERFY1XOm+Hm6Eg3bbX6DxJJEtWuGgAA</properties>
</file>

<file path=customXml/item3.xml><?xml version="1.0" encoding="utf-8"?>
<properties xmlns="http://schemas.myeducator.com/properties/myeducator/atlas_meta_I8fVp9XueifS">H4sIAAAAAAAAA+VYTVMjNxD9K6o57VY5lG1M1nHtbpUxEC6bAybZQ9hyyTM9tgqNNJE0gJf4v6f1ZY1tzJJNJQfCAaRRq/vp6XVL4jGjWrOFqECYbCQazjtZJYuGQzZ6DK2ZaKo5qGyUdfHnpD/IOpnC7zob/Y42oDVdoHl2wTiHgsxXpGxEbpgUaChoZceu6RwnkAvZiIJIQcwSSPj2WapbvQQwaK0N1N7txsUoM9ZuVivIl5DfolVNFa20BeiH/OwYJFuvv6y/dHBM33pfSybS8J/jHrpgBX4YjxPAiQJqAiYbQuIcnN3rt9caZtlpadlXVCyAnPZHl4MeYZoIaQgiNESWhBKH8GiHCJJLYSgTOkzbCagNNQ22M1y+Wwk8mASRCnL+kAP3rm0US2ZBDSVMRG5vwmpvMnIf+T0iv0jDctiyV/Ke9AlVFhNvKkGWQAtQ2kJeAq+jKBToWgoNF1JVDafxcyGZSW0BtldSrqGT3bECZBx7qLglz3dw9SVbbKYBUsF17CJ9sOmUUk2p1aLv1kqWly1QqE9WrmKvTRv2wDTBcN15TFGy9xKpW9XwgRJtVhw+3KCgioKJxah7k318z9nHcVE4kizxSOUZK0tQIHJAOt/cM7OUjXEGfzQW7VtCtetuUXhErKsJ5TnyZQLrG0+W+1rWdghVTkolK9Lv9rrESPt3SN643y2TH/x4+vLW+gCaLzFuI8zKbdkhqZ+2pB4hFWTiALfld7yv99NtvV9bYpz0Cgle7kHOu1QhK7TNCVLcyoSzFhfW0GfGpbdrQRrsJERng+t0D9dCWeYJPNSQ2/UhmSXDijPs93qWLROxd8gctzCnAuHvZScTOW8KXJud1kJyfBDJ5MVIBr3BT9+BxE57EZKzFyPpvRt+DxI77RkkqVzZJMLtT2ILSsD4m5D/XZX5l8rKwXybtAiUBrGSK3nfTrQf9xNt8s1E00ss144971M5n9txbEXHhLpjmm2fZcNDopnsJ1LyT5CstGEJShBEqHsKT2dD7ihvwE+w830h09Su8kmUUVPTXz/Zc8yaP4N3V1otjG1N2U6+VXU9mFYpRdXbWK/tjDsoxrNEP1LHLAdISDwHAiNPynS4r9KzJ1T6D9XCqVqANv6A84dZa7ue1874t/Or8c/nQT/dv6OfJVPFRiqWhSijFCbcrg4IK+LegxwU1iU0V1Lj6ca5N2Lw6m5WB1V3njZuKpVJd/5v3DfO9wXmpKLdfbV927bXVlcW0b07YJyw+CoFDoZTZ7AT94A4Nlj9ps+f2Neh/Yviy0HYywqRyt73/i/7epHoxSefAfXinb04dMCV3k94PSGQp/YyBJvi6KQ1+oItbcFkBiodX0mbtC6Yrjld4Xe+wleSIJ/AKPk6UzbRch3fgc88GtNTlQkEUPk0oPP4AtrOjdZrJF4tLRD3Sv1MNUpqYaQ4wv2rag7xeLYPdVdc4wO3IBUVrPaFdue9i3YUT6/V1/SOtdtjmOHpHw3bSw6dGb7yMGGbakM9ByqaAwTWCtzNedMPMnt34qjPUcUzLEus8GdUsPI6x/Dxuj2rmGBVU81c4ZoBnr7opLuO/2aZ4ZoLDGpUgzLRKHuY5TKFdeTgF85prbGEjR6zbrTuxUY/No5jYxAbJ76xjp7w6s9wY62j9fov8CpcZP4RAAA=</properties>
</file>

<file path=customXml/item4.xml><?xml version="1.0" encoding="utf-8"?>
<properties xmlns="http://schemas.myeducator.com/properties/myeducator/atlas_log_common">H4sIAAAAAAAAA+y9iXIiSdYu+CqynH9s+r9TUL4vZffeGVYJSSAQAgl62jAPDw9ArGJHbfUu/Sz9ZHM8WAQSyqS6Mrv/pdIylcIJjzjufs53vnN8ib9+6Y/aX37581+/2C+/4J++uC+/fCmOwnnfXSD4wwm5KAy7s67pd19d+OWnLzO4TBDCFedCawpVwi+/DOf9/k9fOlAXIYkpCjA3XKjIIhIygpCLrMVMMBc5pDXiyFlLsIic+fLrTycenZ53+7Pjh0lEOYkf9tcvg/iqt99aw/kgcJP48bHMvmp35i/5Uh1NZhdmGF7k4ZZwza+/bgQNdRQ4K5xwiitMZehCqyLEQGIdoVBxxAIltME0tDyy4p2g5clo7Cazrpte1Mahmb3vG8mk4FtxX+ZuOuuOhv73LpR8KaioPlZN9tKOXqGanbj4Br9grimjlElOmPjJN64bdbdfCOgBTaSgvhPMzPibmX57NOnOOoOu9R8XZtI1Qd9NNwMCDbXd/eDY0XDmhiDhF3gi3Dfq2nl/tv7yC4KP84nZCAgf3Aq6aWj6LTsKfUspUiKJkziBWBKvkqlkHcMd2hMTf+vW153g0nbvutfp4nONVLHt3mau+8GguC+roOvsba3zUHrIrQtDlLxuXTfTHVRYy/HUddzdU/VpNJqmKy/Xr63SdB01R6vLVLPYmVs5qD+TUp60W8/RXbY4Xk1SHd3oDSaVlyzi+jFdIOFNjxQquLjMFeczkxVyuUou0q20mN7k8qN280ayBbnVpfEyeV1aRe3+6/P8geLLcfT44Ex1uUwW07iSeX7pZHn5sT+3+XS6ipaVMnHlPsUJq0SC0+pzzUzTqS8/7XXvQNXGZma9SqX+xy//3/DiIhx1Z79c+F73372NwHjUHc5gbAjoxXRoxn7I2vNYIdo4kjjgwoWOBA4hvPJ9PFuP/YPMrG+m/jkvwfZBBXFJB71SZoE7VSifOrsZvS+gpLtaziXiivD9fNwfGf+Yh8nc+UvGE7fojubTvWTzoN+ddtxeVDOxne7i4PN06qbTgYvl//NfoGA4HM1inZm+07y//uotDCp028NBrHCbW2wtFVQ9BKWbgSQguB1N3FbPthrrm6c1ExGXClErqSAyFJEIDI60MATxMIJ+ZyEYBDZglxrj0xiyGR/6OXxJpjl9B18uiDTDEYYvGYqMoJZFFEkkdCiVk1IzwDUXKaQUlpRG58MXZwKfCV/0AL7y86HddPMOuAwNtdGYRjjECDpIsgg7aW0kGEcyVMxZrhzX3CgRhYL+VuAC5JNfB65XwV5M4zPgQp8Al/wXARdJIPydgGu+4vdMjGfLUW0ZvVRFPpEKAn172bu9vy9ULw1emGwpMZiXZsOWua8WXa/P5rLL75pFEz0Fa04rr1mWJn2lyZ2aRatea2yntXLNhevq+rWXLA5KD7x/kx+juzTF14Mupby4TNZlKZ2OHuYJ9nTNFnfD+0bhLmwndVPedwYcLcf4Opi4em6daC+DdiZfLD+21oPKaJLN1Mig0GqOPgIX/e3AhT9HLumICjA5D7mG5nVkp+a/IHJJYakNldESjElGlAWBDALGrAlcGGljHJZAelCoVQRYxr6GXOwryKUUQu+Qi6IwsiQEiNKRIAJYVxQYAAMVRFRHUIkHLCLWSqKA1vBPQPMUcmksxZnIxQ6Q62HTrTvYUlFEsLTOau15n+IsQtqGIcOh5gQrgqx2IoBvMVfKvZfvm7ClpUZfhS39NHfdqPoJbFH+CWxh9a+BLfr9YKvx0n3sJwLZuzGIRm7RvheqDO6iF4hOe1GgAX9atdPEXdoEX6Px86RyvYwGpJONxsEVua3fzZuJzqrAm5UhfeT3r1M8K7PpwyB6SEuhX66SVOd5xb3ev4wWlRfWKdNRuFynku2ejsr0lemhzb7Uy1cNEgpRST7djEhq1a9dpZioBzykq9fpw9OCFlqZFs2M7WARjB4A+l7D9kfYYr8dtuSnqKWxttSg81DrJTOoNa6G/wVRi1MJDgmrADEK9uRwxBlzRjjMbRABD7PcWGMAXZyyClr2FdTiX0Et4HXyHWqFFHCJBgRQCWIvGijDBIQ4iGrLeaidIUByqDIoIJg4JM9GLSCP9Fy+xQ9Qq9xdjGbvoCsimqtIMUMRDWwYwJ8QiKcDemqRsVoqoII2RDzA2Br0nhR+C7oUAJ7+HLo6l7nHMQzO0+IUdCHG2CfQxfW/iHEBdJHvFSpmc+3LeVAalh76PFqm7vvTwv1qwZBr3fS7Nq9fqomgeKnyg8fwdpZ9LIZlmSal5tVVYthe5sYul+oVF+1O/6FbWd30uq5by02FXiTIVaah6WVyepdazk1jrUWzTueDtJZ1hivJQn5elDrlq09pqTl0KNufpZIFPX2o61ZdhWTiHgcvzaJ7llUrhpNreZVrrYs0vVyu2w/K1T5CF//t0MU/hS5DtLXozFBx1gsGD8XJf0HoCo2QWgVAuJw0ITJERoKGQHeCEEIkE2EpZQBRnNAkBNP8KnSJz6FLYaHfE64I2JUNQiRCA8bPhAW0pBoBIEhJCWCBQsAEHVLc4ZCr93HYV6CLYCzPhC5xAF2ZjgGUGbb3uGURNRCpMmUZIpoRYzlSCEtjsYssZsDHKOiSwIgbGpHgt+IWQ4h8lXKlmvfl6kP3E8pF6Ge4Jf81uMW+H+Wa5SPZblZz/dyNun2oKDRa6RTuVHgzHPO7VFB4qTRGw0SerB/CO9Z6vRuIXu3+qlTI4BG+vSo1MJmKp4clXSrcZMHipWxRT/Hh80OzVBKt5+R6kCejQiGVuS5mG4Vns0wLvUolR/etVpu1dCZdY8tmZFcdd32dSr7cTseLZ5peN+77w1mxX37OzO3LRN0ErLvI3mWfbwIa5V/XjeGJFJf4ByJFH56cBq6AR47xM4Fr+fQ8Cl/If0HgQtIAW9A0NNYFxgqgNxIjADPuBA4sREqhEk4xFsoIqNcnxGczQPgrwMWQEO+AS1mgVcgEEIwRbgIGGOqiyALHcTRAglCrsYJwEksF7Fy584GLMULPBC58mOMaTQZmdgRdzjjHQEasMchBOKWhp6gikJqAVJphLaVBPsqmEGj/ZsrF8T4b90mSK/06uQ0+gy6OP4EuSf9l2Xn6naBr9ZIiN09rMu5Uxrac7acRqtS1WjyqfDNb1FfXl67YuFvPGpfXj51iZfI8R/1pdTnO8O7o0k3bD6belLSvJ6VHW009rG96LVosqN79vL+chTpKPo7QSE9wvypmrC3vma6xl9d2sp8tjrG7X9jXbvV2WcotHyb1WTuZk5F6meJJ9SUslrOz12h0XR+MS65aLt9m29nC5WJUpNNORzTtR+jC/wDl+hS5BI6skeI85Or0bvPjwX/FaBELaiBIDHAEsZmQwH+ECmholVOhcIESwhlFtJYGojbq7DvTrM6ApbjwIhWG3eF7qxRkFwj1RxaUfNYduOPvle/QycJN3n/HlA8u405tTaEBdjafxPizHE16wWjUa8VjKQJCATZYIgiYTjCFVQLII09oLgREnEIZo/Z61IJ+B/n+fDDX85Y8fctHvNH7N4e507+//LoTqjuczszQuo0c1lFNgaImQL1RgkkiEwEAcUJBJGw8PZPcPwRwIeq29wAQo6nvxek8GHRhFEe+C82460fWj+tgdgBjc1XkSytU3h7B2LbHKCb6mIHtpnUJ44cMbDhdusl0+4SF6fZN0O13PTiBanWn3cAbHFgNQO5wC1ibAtsfTTe/hS6cb6cxYgUdgwbCuITbj/MhDHdv+2HiXuZdUDwwR0A6N9upo799yw/kl18i0586kCZyLgTn2fOSAN7bDYJ2utBFbwa9+7zD+elbo3YdOYt7ejIBSz0sen+HGYDv4ff97tALvSvwlvW7gFcyJiUuU7K8I3fhU3PSbNbb0VPNrW/cLJpERgaj5WVtcDnLucfqQ1RcrXIvIvfcmPH5SypsP3WfHxpRsx1UUOdqlV+nO3fPxQEOKkH+Nt+Pkr00ttfa3GUqzW5jVVEP1ylXWCZrz6PSAHWalWxm7iZR83LQbaLEK0unTQ6ZVVjtPvXNJUW3g8Js0H4sDoLXe3HTyPSFnunLcb0Qit79HdGt3tOctvqLrHlg1af8qtNoPmSeMq5YZ9PH7OiuhGvJ++ugiLK5SUa4ZQ6vU7fCVDm/m7Vfb9vDGcvO3UwOmMO9Rm7nxvYw156M5mOPIPMB0AUAwIvUAfD99KV7QIIOtJwS5L/bYMJm/L/EgwdjFuvCmy1NY2X1ujiaz+LfzXw22g7vL+hXX2vagu/saOBaHoe6YM/zSX8nov96OpqDJoatN9fSn3VjSPtH6o5Agg6A8HA6HwDo9dx6/83mVrHVeK9h2t3hHibAGqDA4yPae6AAEGBnPIDFw2gEz3ozpp22M58v9T6oBQ5gvIWrgur02mGP1sWrx7mJGQJ6e+iGDuYISa4EhJKbL0YDGILW9qHT/QMnbtO6vZlPgeF4We1oHt9q63Ggo5Oa+WUOgJqz1jzmb35AsQZW6mcnMf51c61njHADf+f+fOtkfaXYnOOb+jF7k+SvX1otQB3ox5ZH9XeO+t2s+rupqnc54Hd5laNo5S8/Hd/a69iWUWw68/i5HlZghPujyW5og42Qx2WAc94ChuGu/Mv/AS4mHU9/v6UvJy7xZhUXZfC1FzgmIf0Y3PARn5WMYkwRUxof4eOfjznwXw7GdT+cn7Pbv3ogPDa4LX046uGTvfLW/b+nV2hGoW/1CvlGrwC1kexkr2zX7XzfXtkp2sleedPCH60r9KBX6IleIULx07qyXxQAUFGvVJq5wfWit/toioxNL3vfuc921niyz95M9R/vM2isYORbfca+oUkUOB0/1We7Gcnv2ys7UDrZK2+I9aM1iR/0Cj/RK5wBmn/olaPJjlh1Zlq/Xhq2/XhPbm/yK2p2H1NZtrADt/tYvKmsx1el79yjO1w/2aNvKap/vEcplkjlv9Wj4ht6JoA/nrTNXRr2O/XKrzsxDnz8yaCZI0akUBAixlOs5MsbhysIUb0Ow6d5ZpTaeOuJDxU25cEku7qeVXxkA/dfxKEGfJO/Z7L9yruzxr7GcD7wESnXynfedBNa7np6w9sOC9aDcWc0XB/z80LttYBL3WudhMJe4+m+U3gey8KwxIOn9CggnD8RjcPL0iJ4rEfhpZ40H5mv2He18ajRC59NTY+rvX7d9Xqrh0H/5q7K4+8eH0pVe3k/C7Lpfp2sJtXH8cLUS7XHXlg3/dzr43NpUXzMN2r98bV5CsePDwVefCzNHwarTh3nxw+kf1Pt8ZfH/v1DUBvzWq8zqpL7y/vHfrGCRqvG6/Wje8w/1R77ZVMb3zwMx+axpvPN/LhTzV136v45j8372+f0+CG3IpXBatR4GqNGr8DDYYoEg/HkMRdG1Xp/fD9ApNHvDGp0XK1fXj/bXv6qiXI+aHl1j3hpLvXc1fUifLp/DgjuP9H6OsgURGHQQeFV+vWuqxaNp/TydoB58/EeN0geov/CvEH07Ja+9eUtTS8svY8srXeDx/6rJf1FAJ0Pz8HmseL79brUa1ZL2XDonuvjMN/zMmBL6uv996/Nxl0ubJqrtKlf1rpRJTmvVXODHM+/pERiEjwsS6xHrjqdcX+R4DMlmkH+RdeenyPJ/VKonSLs6fhs1POx66dq0WnQ+3E46CP32O8Vnkfd6kPzsvZcoU06wubpvlnoLrvQVGyHpf5ezOfmQ3Vwvb6/6tyE+dw5zUDd29tFut8xr7MgrRdjMXzuPV22Co1ufiCCp6j6CppgJ6nLdupUM+Jo4ktnNhtPf/n5ZzMeJwdrH3mb2WiShCt+3tX4eTwCan2URDiNPD4/FQcvA9vycdEmGAdbW7bnMXefz1p71q48zo8GYzdzQ9uNib5n90d5yoMnXbo453uxywgtAYUucivr+r9cFIazyWibM7iYjS4et0mceCV3EezeB3yz0bhrN0/5Zst9ZstNfl664GcPFz8vOrzbO5mDvsi4fn8aP6jacQ5Col//4jMYUzvpjrdBxkPHXfjgdA4IfLEB4ulFtLkFtGQ69o+bxrV/uphP/V1BpsloDOAKNaLdok7ftNGkbYaAyPEToeLUA75Pvly4KPIAu3D9dXKTRTte2Hgg/vv+uneRm8AouE1DMqZv5/1tRvD3ddwmM0YI+dnOUS/4+V0fwlMuUvOwu8nm//QPPGC60oPlz/9g274xVPD4vp8UOBqMjdSbmx2NjGm3J64d14Ovpj7tMPEDdTC88UCdGpzDNbwZryDQHz9dlMwg/t/fL+fzW14zsn6sIZoeXWzXnfy+AYrWWs5+/h2P/4dGbd3lfHj41LSZdu3m5tVtz8VjFD88NTT99bQ73dh8vOZm//TzjG0WX+1H6W1c/J2NvzP8HhsQfDswPfjgbDfO75waKXZa6Hp3OvfJpI3QsZzxBPtGTy4nZtz5vSPVHYqQftJnZz3+zL6K+2JxeMPpFpTs2y3b8S29NcB3DhTiwgAajSIXOwjTv5hu4Dq5fWofcGmybm3nM8BrmEOn8fZhN1FVLtTrMW8ztgO3aU3ceDSZ7WnoZrJhU+i/dkM/wOHW38Tkbh76221y3EBsZ8WMqqnHm7Sng+9mPPqD6SZzHl/Zmy2fXPW5giVceUhw36dpPqYoPobnH4PPj4HXx8BhO+uy66APdDZOtR2I7LNtV0alc/jLdnJwNftIjzcJun2PHKXoYBAnBzec5XipWQ8mzGy/i0unk1nlpkwzYdyH4LsG49lGmbdZv7iTU8/X+dnxFALWiigsuEYHy2P3/Hv7PcFgYfiIiL9l8YTPI+wSvO+Kj1KRf0w5nDXl8Ne3XmPK32i67aZNJ4bP8+lso3vosBW76efBdvpwF+EdG9Sv3ua/boHbPpxuUtSb/tuXAZDYmY91t9Yed+wB/Xw3W/Xru647ykb+MU3/xzT9f49p+qN08x97R//YO/rfY+/o0XzCHzsP/9h5+N9k5+HRxNnB/o/D2bT3ek81lVR9tnXtN7Gczqhr3cdJ8jZBjGFCiUQEKd/NPmD+WMpPloqTpdJPRZy6cbwaYGd0GflLhnHf96ee9v7S7GeXiuNLs1+5VH64NBbgM1T4n+P/nVv5lIq7mEHc/X9elEfjbSbqYvlz1rUnzl38iSCs/v3vf7NvaSofXFvX719k6MUoiuvut3lf+OVqcWopeXHrE55xRNNfX5hZfOHEDNvOR+jhhZnGJWbSnseTRD50h4K//61aK+4TWf5Z/ipg7qOBXyAymiQvqvH0zcH9JruU2t//NuvAk7rTi8FoOnufJ4trfOvuf/9baTTb3ejEIy7sHMKe4QzaFDdje4uj2/pn7XpoYNYXAdTaBEvJ//nz+H+fgOPudNw3fmbHdpz1lnImQH+vjUq65roqw1JSR0/dYbORiaZiXAxrg3wncf9SKgV2XU+/zmmmWAiqgRo+3E66orG6vB5XeIa9QO3m1bDJUtllvhAR1r2bVlCnFPQ6j+VCA63XSZm6vgxuW9nn+nJy02yvsqXSg60kqWnXM0+ZXKqYbT4/hOi5Yib51lVQYKFLh4+p/NXzehJolH2qjTM0HYxaiadrUwueV6MoKAUvZVa/splVRzs7bpbrU9bsdCtkTJbtRrp9VbwpunKdvDw/l+wT7ozuw4Y0DadKZByM6o1h82lKL0VWXz/qp851xEXqppGXldwts9zNeBB1R9XWchLlZardabZfwxZXK1tDC9IS9Wxv0C4P71w9yjfrV/JWP7RaucLjcFZoFvoZVNd3tee71fi+BT39uJoMbnrXy3nj9aXDq41ioIUWd7nKAJGXYW5YGSWuUsv09GU+QR1+R4KcCGyp3aRhyzJomb1CuTV9IePqlVp0nwLRsZVnLa5LmdV99WlQm9ce7Wuv0sjVH4kOl8n2w7i0yFSqNfEATo71ZhPWMLf1bh+lRq9l4dbZG7m6Iup2NdqtJYsnZU/uhTiadt2urX3nyz5A0YEvG4CWd8dgsTFC/1afNnCJgf0nOrDdUo8jB7Yr/MSBkc/C9N+0EeirDoyqUAUuZMcO7LCUnywVJ0sPHNjxjd/5j/+RYW+e5vhhx1f+G1z6b59c+96B/dvnt/3gwDZ3PdOBbWdC9rBsR/35YHiRAyfl4dxtku4Xo+HnLgugHwbhIsb+2INs/dvC9OebKTJwkgs3mYFDm7iLfrfnfRuo1R7fwX3F3mnzxG3pXrT4xtYMvUeYuFjQ2ejCp4oG3kf5KpuNJv7BYzcCs/n73/rdhU92Q4vG22fDr87YzkW8SnAdi33osXZP++ipNl3y97/l/pO4pVYwvzXMLsaXGZ6/Ci5v6VWGtAp4YEOSGNPBjZkMGtl07pL2bqvkNRumccr0u6XyCC9mrlkvPbXNKitzr448u8tiW15OSsMynWcm1fvi62yelFE/Q4sZXesv+oMZIwOcbZFUskuKUaqXz8xQKj1PLYezm+mrvlcPAq8j7AbdySBNpvnFoOCmcpZtZnKvT9munC9En8jxbeCeKsUmmtauxdNVqZp7uVk+Uj0ZDEJ30+/cdPVN+7I4u83dLs2QdO/0VbiYJlZPQefyVar1/W1pebls1W9qts5qlfJd9maUXeDH5bBwV2ZL1JjW62jA7uu3tt68a+gXcpsmvTkmT+X71XX27sldDibth8oNai9yret2+FBJoOVsgu4uE+UiaXYaveurYJh9GqyzueEdUja6ysgnU8GJ7ORxfdd6tBnU6Al2c3WTSpH8YF7p68Js0bt7WNJEurzOL2Sto9zc9rPD7jLt0ON96bJ+Z+e1FrL1F3NlczNbSI/r+vERVSfTTKk9YkVuKsnxUqyG9UK3nSuVXxPjx9cXkWrlnEtNO+tSaVFbLXOp0sOtW7JvuyV+rls6BJj/nG7pYK3dH0eC/HEkyH+PI0GOFlP+cZzEH8dJ/Pc4TuJo0fBREPK2kvhUEEI+mzThv0ntvxqECMQk225+fwtCDkv5yVJxslSeLFVvocnx444iA/oWPxw//ugqdvqqdwEJP33Vu1hEnL5KvZNLnxOtbGKDt6N6diHJWwk+DEquRkug68P13/8W8/14AdjE7RNPo7lfgzRvu5n/fRhCYNEG9fp/viel/44YRlbVZtY1bHueYTciX32eqLv5df9x4Ph0qKJ2PfvQi/qJxVVnnn2V7o6+NoM5r1xf5dJV1Y4mg2bn+r6bUsNMJ5rSVLbZI+PZVa68zt696myzlGTVThOisitzt3qitZ5R0YIHFZA+mqjGPF9Is+pL9ZY+RLMrmbi6u30gL1F7lo4Uegjup7V2dnWfGCBZj5YL9nrT71ej0vO0EVVTEzKc8sDWVzlzlQi7Ib/N2FKnWru6m8/DauryMQzTT/WH+VwZ9dzuh9NHkrYitWBynKlE2ceX9LJyWSqUw9Lj67y6cq2runyNMtlbvuyMsq+5pltWaWtt8732VfbqeV5F3VX3Cei77iX07EXmJnfT7vVrY15sPIlnN8ip5z6EI2asOvfL1CQjeux5VB7czQsLdU+D0usTcvel+aONOiSHVL8/vk6/vt6g6Gbs5mt8VWyko85l4XqY7kwjJW56buIPe3H9cIHXucr4NjusL++lzdcWk/JiWF6ta9fSEPz88jq+E4uau7q9b84HzQVujNY10mw0Ejc3qthA6bEQyNbanV7QW7089q/vV3b9VINu76v7Jxic/HzOy7m60sskm5UfZDR7aYfNK/ugXq+LD9X5tH53wxqdDCvxir5uvd7nM7VO+1shwdkRwaEBnx8RfMNt/JMTVfudJIc+4mB7yUkf8ekM4/dLVIEjcjyy72ZaDkv5yVJxslSeLFUnS/XJUnOyNDhZat98z3EzjjAev3mC42YdXUVOXyU+9WPHzf7Mjx13w2d+7LhbPvNjx9103EZ1+rLgXSM/6Qv7Y7wi+fvfTrjFXY5u7xy3jrE0msB/ZjrbOkTvNP/+t6KbTUb7a/+jOsny1VL2hKo8FZ7wWrH7m0G9UBDXk8frdmI1u9KTTibUxc7duAwBT3e5eCmPG5URGSIp8QBiUv58edevDPBLiRTEIjKJvGiY7uBp3E21JkOXTz700KsuD+aN0vQlVZP94VVvTFLJ/FWhMZv3gkS90JnORa0KLvpxEc1zqTZ6tVd39eXD6HLJG7a2drlwkWov2v0CG05ywbAwQp3Hck2lZ9l2urQaz6evjZlI0efortyL6vWbm/6DTLWatV7usjyii+lLOVfslbOUzPTj9LJf0cVhw4YvN+uKK988ctxozeuFeZU8zRZl3OtPe/eohWfXNtVz4VNgSzhRWtzX2/qm2OjXHBvdlF/nj5lUxBp3jWqbjF9XqdurQYMwheZ22rvp3k3K+UvCwwrJ0HqZv4Qdt2zqVTqfzlTb09cZWaJX1V23TKnA7fXrsHq9iIrdV4p1e5yetWu6c/VcXC/NZf9q0awPV9N8Y15vo87sWQy6QfCc7drrUXg1LA/1YpS6rbLK6ur+Rl/2nofZ0mLx/BKus+vb2kNp3St55tK+vB6sHWPk5q54Uyl2L6e6/DRbPYWLgXxiOtvC01bu/qXZca3S9ZSPcGmZbtdEK714CchylCuH89dquxe0pk+vZdxa9mlxXm7nrslgshqvineZ8mu1lCihcrb5sl41qpn68mk2ekV4mb9KmatAy9aqdp+6vw2Dcu8189QbiPvnZsNkZffmKpWt8qDXLb4+DhiPSIbROzcjkW4vBU/crap3d1321As7/dLk2bQ6QTmRUsWb65kO2pOy6l9mGXp+TLNUjS/mg3bhqZBY5Yvpx3S7TUoTjlvK1EuTRzVWq8yyXXky5bUdW1BYVl1cL3SHqFE4kJVSeKcX3d50uRrLy0KqlmbzsFG3tjqtJMfF1LhcRMXO/bxfn9oEQw+F23z90bS7HAWpJ1JCs9FkuL619rsxh0OQ+0/LHHabTo+Yw9tO1FPMAbPPosvvxxwUdZjh8F10eVjKT5aKk6XyZKk6WapPlpqTpcHJ0gPmcNyMIz8Ye6SLDHyYmP6b5zxu4okaB8Hd6VriRC3v+U5fLU9cvXSfXf2OZZTdsDuczvvm9NXv2MYmOP1qi82pGt9scXCi1ucttieu3rT4e9ASekRLHjtd2/n737aco7Nd5dLptjvOr0hZuInxK2CGbjDuj9bxyhegFu4/KhN5WWbpZX1FSll3mXLN6TSf1zbL2t2r6XM/i5rusrUcX5crw/nYjTl9mITZei0qKH3/Mm0GdzeF/jJd6VByf7Ns9JY0Ww/ueemyucjeTpt3YztL8serdGrknlfP+Wh5H+pEjfSLEBe25wN71TfCitHivlLpzWok/WRf01M9HOVr97PLtEwvmp2H5+HLU2X96NbFyk3LPYqbzPS+TTPAPmo3uNK8aiaa0SDhGml3nxmxib3h1UJlNi0ZdlORrJB5SGSv5oPa+DZ4rdwErW6+Vm1dkcfGzZyFaz3DZNBuPQ0vH6LpZcB0lazLmUqOlqJse9IPnu6yrcwLKg9Jtw9euXWV7t0ss0TxV90otu+Cee3h5nGVCeazl96tfKzkUpXKIlr1OqIxWKxlheeW9XGhyu4nUtxw80DKgbxZ9WytM6rlB4t85W7yiqtmFNUkuq6vovrspfpQnHfv15fLdmnc65Be67ZXEmLVfSrdLFdPL8VZtxq+PhToVTkXPiyKxT5t16klLyRTn42QeCzrGyNxtp7o8SXCdn6zKrDZHFzaNR3Twv1l38zyubl7CTPzKOSlYX2Ahwi9DuaP9fS6/1p/ZblhFTx39255d8kLw8Vqxp9vluxlKp5ebxfTylMOPzUHs/Go54qocPtayxf6vVI4zZn6aIqveaeC8pPmZbOSGyaGaprqzO/aics6Kq/Sq1m9nolKkzwxNRkMVy85lh4NlkBv5o8D1Iu6iWxqVKwB8+/b5mXDzCKeGLVmq7bMLrJFIGomsVzfq5eErFTBAUfz0lNiEiVqNXrdU+l+/qGXuZ3mXU7SdXddSeNbVbwWdZZNR5Wotb4JRjSc9G+baRc07mdKq+ysbSdNeRPlsuK6cK3HjVzmtjV/uClnOdP86rk3finaZEGWZk/Du7EZZvhz4oVcT0ulwe2tbj5euvzwMSqIfOO1PC2pefG7MZFDePtPy0R2510cMZFd4Wkmgj5bLUq/HxPRVkYEi3c5jMNSfrJUnCyVJ0vVyVJ9stScLA1Oltq4FIfISKJCUNJ4LpC+8ZPjxh35xTT8Bz4rE68qefOkxw0/XrjacX3z9Rrvl/+M5m2/W/lrVd4RlDxYRK/f/fpj3tGUS6gz+2qFd0zlpjubdWffEOwdV/Fzbj2o9PUHvaMqdz0zHLW/0WnvCMuj6ffNxebnYbWPw3xUrWF63cFbjTOXUX2N6rCL90xnuwbJE50NU+qPPLO62G4u9FxnFF2YEHBpu10auqsfp2XMRWCA1fRHk/8L6obxeuP/qDQIPfVqNJBZfFNOP7yWhvYqM2mFq0fpbDFaLZtVne42Mo9PrXT57j6rlpfL9V3urnYl3OvqKhz025n5XeZBvWSL7Zt6S7Ko17V3oiyfB6zbTmd6yfa8cNPMLZ+m7dZdqdu5wcHL7KadHC+XuUIP393VOq16gg66t11UK1+WV5zO2qUIq3xn9EDL19FjYVCNSDlNKo1Ze3Xpwod0tAz5U7Gvnp/G+fv8JHhODINODijTjcvP5mZuH9D9Ou/08CqxWLBFZRqNlzdX5KFcQrl+cfBaKjejafa2dWOLmM2bo9vK7IXMc5Nr3o+yrle8utIlXitVSqQ97l2m5qWb20oq4wpPZWbz8jo3ue2+5Ew7dZfoXq4my9DOSAbloxeUttetVS9RfszOqi8I1LCQvx4WCR7jVjFHFqo4eqndjUvTy/UE6EYBRqQrXasjBuVBWfSvCvf1YY4kZnhqK52OuOxPU2oge5NrvFqXE8viU7MxUKl1GzWv8v3eaGAfrrPN6nDau70p6eU83Uk9lZvDYr5VY6zeqY2XtcRr8fWu9jItN9uu3GiZIp0/lJ7aPfL4Ol91mmWZnb7M5y8q3VR3uFRP9R6799ckZMsR+L35dcCGWs4Ws8ziplS6ei2E8+fKdO5uO2j1SNoVOurwvG0Os40JKjy81FLjzrjcuho2p0NcqczL/YngZn6pbyqNy8sslq3hNEwLmXu4IzXgMRPdu5q0b1+m02zEM1N0HaauskPUm/QTxVk7yhXv8jJx93LZ5PfTfK11XZq220/ZXGJ9/Vx7nD7pbr9yV20n0r2Ve8glLnuZdKkXLKerDJf1Hgtn05G9ppclfjVi0fOkfy2H3efRWuDn1KLRcKnXF3L1kFUuU1tlb6PKCi3IU33ULc9Ged1NKNkbqet8f940xVW3gHC4mpd4OYdferXqE+/ZoS6MbkxCjiNCl81iriiLw2r5pTSvRrKQva+uE8GtfgjNfTFZ6c9f7xuL52mpeh2Vecc+6XE5QBAXsC6Kxs+NK9vu1GAoUpXvRqMOQfc/J406OCDrlz9eXvDHywv+O7y84NeDHfZ/bKj/Y0P9f5MN9f5Q+f0JycCsu+Fqc+7wqWN5p/G3/ojKU9bxsvvWM+vdfXpu/eHo9cRhxcT+jHUutIemUye1f/OcmE9OfPn6+Ryfn7bxjdNnfvtBMp+cV+MP8ZmPN6f+bAdwd7S8H7zDk1V2Z6VsjwvZH5Sy/bzT2e3HzcO2H7YnpOzOa7GzVWo+6/ibTjdHGcVd3h+sp0M5Yob2n40ezl7lc7ePhmLWH1G97sRrK93k7VjwjbxgFuXJaNEN3faUn6P3JfiTuqH/u3YDm5vCTQ/tEfa4nw7O01FIawE4ivCJI/mZf/fJAa+ID8bum/nQ293hNf708ri4tTtUW+qN2sfgEFv+9sUIX2KNmXTH8TyWnU9no4Gb7DEa0HYwbRlr3TgW0R+kDZ82d/VqsM49PLUrDvs8jBuYrj/7atQZLQ2W/++yPU+6cO4BGex12BoaP1v25c5vxPFqE0Gw3F/viq+g0sS/oOUrpzbBV74nN70oxZO6bHTGzQfPLLteTH9K3q7LoVu9HXRBAzaj9KbBrambbY5FnVVwPpOpq9HmjOIjrd4O00M9FVa+fIAVuGFrND441uf4oJxfjy3m7SSlwyccnaRENeWaY8w/GXl/nMfet8KA+IN99qchxYfOzkat6dg5rw07vY937h5i5Xi8EfcAXP76JZh3+168abyzy49kfOxW6/1dNx27/XJs5tODc+N3J8SOJifu+Ov+9PuPX2yOQ/uaGBEoesea+NCm3TlgoMqgs5P4kKqtAlXh2a4z8lL5qmEMD18Oj2LrJrfV3MJ7C399fCLbUenPC/yuAEBnFGvmsYLB/TanHH1R0/UoDCBSnEXZRKTTgaCqdj+uDbwgi61j+vJ2nGZusTke7a2kMHODXemlZy+7D0UXds3uQ73rlrvfqxsY23z8iz+Y6Xw44Gr/RgEzXJg9sG3PoNw6xy/FdW57bt1F1VMCGKtR7Eb/vHMy3ix2p9ZlgTB/OLCzenAEZoz833IxH+HRvw+hY8LR8s0PHFn25jDh91IdwXb8ZoTNZft3uRxc+8Gwv4JA37D5rZZvcLQF1uYp0uGJeNtvpvECuLePfxxJ/MeRxKM3fZhvmejxWdeb78Crtj49V3Fr59vzY2PdbIUjG58M0ZqZSds7vi/daGLiNSqnLp84YAbDbx8i/O4Yyy+x8rcGIBdQ6t2BkIE/yjIBXyQ2j0r4s+DcdHOG3bQFVjodbYhBK/IxyY4dXLyxgbfLPKEECG7FPAOE7g7MZH2Sb2xxClzCxsj9AZ2j/tv7U7rDaORPo/NI1drSkG1HbpFuS15b56PbyWcsQPINmEJ86ufAdq8/aXmC2vr0tOX3t9q+M2obkYUsoiEKdYJHyCWYtjoRRJFOKOQU8m8pNjEf++Qmx0eFfgR5P4xvct8+FBJ4jD6IHgsyG4WjE0MZ071Dprfrza1aH51e+UEP4uE4JITeL7Q+cr5fN7y+OApN34PuwP+SGQ3GWxT3IYbpP2yV/o2TbQ7c3473X7903CoOmBnRPnHk/MnTPvuDkWYM7V/+zDkJbIB55F88GBnpFBcqQlaFGJPAWaZ1ZHREuVI2sPv31uvN687uxm7owosHM41Pm357MZHG8cvMwm0D3kfvM6iwCzH971uqUxhCO/x0md+GHvdvv2/GU8/zdnwsfrtkiCUPJOehgrZEzERMOBKpMNSCgQIRKqkJQmhQYLCN0E5oshH6Pj6xJRd23784EeIUhsVW6lj9v+yOzvZ2EJdsBuyvWcpJDtFMAuNMJsFyKZJQGKlEjvmTLjRJS5b61VOrMAT98jZ79cuVjw22xzHvqMnm5ICjN9BRKkIeciwCLHFAlMKBIFJzJJUx1giknbJSRUwbS3Wk3g1Jxp+oc2JI4B5M6O85JNuz0uMXFQeICBBOgaJYAkOPMBXgfUJLHJfYaogABBVKUYV15OSZagQ3ots3E39dZnwkc74bp4E+0R7HMQMiqyLFwWESK63DgQsBeiLjdBgKbi3RkliODQtcdLb2UIwo+VHaw46U589//rKZtr0oZL/85S9vevTui22TbRBZpaTkmEjjAhoCnvo3R0vFI2upE4oohkJJImssIur8JlO8fyfqd28yf9dkfNxQvG8eyOKsNJZQwZVkfj2qhGF0kmEHrVXGWws3jiinlWLi/Oax+LVfP6Z54l3zyHHzyL55AYFxktYfBUcsDiNNmURKWAORNSgtJzqUAacWGSGcDPXZzWNY0h82evKXK0Y/NPGn/2D/3nX5v1qcD+JtVQBrwzDjyEniGHOaIEdYZDCmGqvQIUAyHIHPFVEQMCbPxyyOBEX/cgPWQoaRcJFCXCOwU+q0CzRTBJQdExFiG5oImAsjTHBmzfnNw1L9MEg+24AtkZSQAExWOwE8Fvt3PGtqI+5whIHJIKGB9kaBpgYg2p3fPEbwjzPgd82jx82j++aFGiMS+HmUiMBfII2hi7jl3CkGDQffw7WRNFKBAnb2G+gYuH/OflTz1Al8YmB0HP4J+Cfhn4J/Gv5h5H9g/8PbJab+h78Y+6uxvxz767GvgH0N4msQX4PEluxrEF+D+BrE1yC+BvE1iK9BfQ3qa1Bfg/oa1Negvgb1NaivQX0Nqo8H4z+V4Fu1AXOIIsc5DSKtJRYu4EC/dIB0BMzLaLD90IB/gxAQ4ZCLc3muUDhe7Pl7OeMBvfWvTrYhoo4bDFAbcRM4ZpkLwkhGHH5YFBnKwb5BUKzPprdCY47PEJUciepjwb6buYtq1/9yQRDWn9NdLEE0YYgVGgiRVM5ZwqRkJlAOgbkqFgloGQWSBAgszmcPmlH+o1xH9r3r+PK/Mvx//Fv238g7tku0SFLF90plAhoI6l/LBjcLA4pDGDFHgB0JKwWwJBEJJYzjFvokZO9H6lOlgniAnRM8/daROlAy4KgIQm/lAqaUMk45FoREsEAwgyE6USFEKpGLAEgFB79/rpIB5cXnKBk9LbpftLkNKS4no6Xfr/ON8NwZpG1kIWwNgghaAvbNuQ4EN6GTAWHOKEaiUBATERFQfuYYSISk4D+6IQcDYjByhoDvojxkAFWK0QAZrAMjkQ0BZ1gYRCywYMdOWxudOSASYuO91/5RVg+ReEgQoUCiMCdAGyOkMIR5HGgW6I4LAkcZkUAfrOSMne2TIaSikv9Trf5P+P/2hv/v7y0f+osf2b7zWRFLrBUQCgYIYngDgwOgJ+Ab4IHIGiCYCAJdBaNo8Nlt5kL9MJKcFb9kP/AQaLc4aPdPvkC+L1DvC/T7Aow+lOAPJeRDCf1Qwj6U8A8lHwTGHyTGH0TGH2QmH2QmH2QmH2QmH2QmH2QmH2QmH2QmH2QmH2QmH2SmH2SmH2SmH2SmH2SmH2SmH2SmH2SmH2SmH2SmH2RmH2RmH2RmH2RmhzIfmyPRTCdjWkkQ04jD7/6DVFjjJPd8EGxQqSSKi5nSSLGk2nzAWCeViikpRoLgJNipL6eco6SIf5dS0KSMKaXmUpAkiYsJUSgp41+1kholtYiv5gjpJI/FAQMmIhkzVQKiJTXdVBTwByUZiz9JABKSRHIjG5IsyWKqSxhVWwmgVIP4MWdG2i9H9YRbQEu2F/jXwdKkjokxoUJsWo2pQiKJPCvWiIHXSLJNS+GRIMyGliMAhySKGTuBYCqp/FMUkZiwbSv8mlzoDBY3j3ENYsV0XSOJeZLEt2RMkyT1xQIrypMqJu/+EpQkcdM44lTC3eM2c/A3MineGDliFmgRMCarDJANwqyOIsFD6LaQOB1hZS0nlFpjwHcLcq7j5j79+2PJk7NOaQt+LQJ8lxhFIK7CEZBcQ8KQShJia5DhBBgVEBF7rq8WWGjyo321MOCaMYQ9wDOsJjgUECtjzqhXY2MVwRw6HzgHicCY0LmyQzfwc2T/LclzGEwbWiw1UUIpiHtwAKQiJBpTx0BWxx1wbgHqaWjgnDlXRSTc7zsHbcgo7fP6hmsWap8YtijkYMMRZTJUoJTEUoldqJTAoXZni0qB+f1YbQYOo5h0BGkD7B+CTogTNbeBFUgAfQ6wpVqgAKLSADtswrM1ggER/2eGAhDQhCHxs1YMyDShAHMOs4g5RIB0Ii0D+M+v5RGBhcAtOJeSQYgPodwPomS5jzT0TxmeSPN//znN37k9lEQIxoICkSYchNJYvSVtnQMogkhUOgi7EQbsB2MOfSrMBU7yMOLQ8iCwMuDgJs+ellD+JP0fNS2RE7/kTvDRP2VEIi2gA8SGCfwpIxNpCZ/l7rNKpBV8VrvPOpHW8FnvPmOUSGMEJQBguyIMRdgX4X0RgSLii8i+iEIR9UV0X8SgiPkiti+CAcJ+hDDfF4HI2MuM90JjkBp7sfFebgyCYy853ouOQXbshcd76QlIT7z0ZC89AemJl57spScgPfHSk730BKQnXnqyl56A9MRLT/bSE5CeeOnJXnoC0hMvPdlLT0B64qUne+kJSE+89GQvPQHpiZee7KWnID310tO99BSkp156upeegvTUS0/30lOQnnrp6V56CtJTLz3dS09Beuqlp3vpKUhPvfR0Lz0F6amXnu6lpyA99dLTvfQUpKdeerqXnoH0zEvP9tIzkJ556dleegbSMy8920vPQHrmpQeF/mi2DLw75QyCZKyJ9KwNSrEknAJKMjBIEqcy/aXgnShcj7BSGvBqeylAkMLAH5n0DGdb6EmVEpQqD3bb6lBJccbBzUBMGpNCf6UGSgdwIXyVmL7Fj+fA4SDcBDZK0a6+BJ9DlUAQsXMuNoWEEaT8/CQVUuhddWCYQFm2P3cSSb9gUkvNtYwTsb4QnAE8H2Og1WR/JWC0wsA6mfeNct8hzM80ED8Rs28ltE3AXaFTlGK7BhG4HyAal9AKhLdiCsw8MQcZAOR3YgqfRdB+vpwxRfdNh+HQDDpDc4p3wkNvKt9rEgmud/eUVFOQUPt+3RZCWKEYiA2jJoHxit2TYBAxXA/FaCcnhCEcogcGLIbx3YOE59FwHfKCql0fI82Fn0TCSqt9daKVvwmQHKLEbogoNBPAFp4HbH7focDBqJKgX3rXIVAdEX+sNzRH0F2HAKALKIYbErTrJRBDIlA85TdUbGtTCJUI9Cj3HgDt1BN0EBoKkoKDp3tVgluBegjQJr/KenspBGa+9Zh5rVI7BWMwtPAMGDW4C36bl3MGHJVxyuAIQoAQWiONEEEIAhsVooByq42BkA0z4RwNzqRQCoaY/nAechgdgKVCG4MQwgEnrdA++whiOApcVumIwHgQ7jUciGjA9Zl8CkAB83MyeezzdhSGYXfRDeemf1GejJ6dBW9/+KatbzGsUKAIcEz4CBLMTDgbQbCmLATSfm09NVyY0DCAHmohhDyfYQmkf9jUaf6zRF+Ov88r+DcnyySYFJgVwKrY66YIOIss4cYEDKIOLLAUEQJAN1CipbNWGuY3njiLJFCs8xuuBf5R2b68+CXPyCfZvpw4yvXl5FGmL6eO8nw5fZzlywG3Okry5YBZHeX4cvhdii8HrOoow5cDTnWU4Mthfpzfy+G9jJv0Xg7vpdxk93J4L+cmuZfDe0k3ub0c2Uu6Se3lyF7STWYvR94l9nJkL+kmr5cje0k3ab0c2Uu6yerlyF7STVIvR/aSbnJ6ObKXdJPSy5G9pJuMXo7uJd0k9HJ0L+kmn5ej79J5ObqXdJPNy9G9pJtkXo7uJd3k8nJ0L+kmlZeje0k3mbwc3Uu6SeTl6F7STR4vx/aSbtJ4ObaXdJPFy7ETKTvwTkkGPwRjInbj4JkASnweTFHgJZ4DeHIjk8j7QfCRm5we/OFJJcGFQdiCt/k8MM4kxZ64qHjG2TvPJAVSAGSE49j/Yf+HJSVj4JVx7HsZhbsktRKeH6G4SEqkkv4jIJp3i1CkhaAIrmIQAHO6SWspnYynuSF8h1tq8OfAf2IuIzlwmCQQNqw9O/MNi9eCJH1OBMQhsYsF0aRIAosAdueRP76pICBtUiEATL2ZBZeAPRpEVp6DxUUMBCVJDuIB/RGxEyUAtSAO99OEntr4J2LkjxehwEcUUJh4gh3cL3Q495ST65glCOCbKgnYxRDz7MnfngClA8QDv60wF3GWjwDhSUrw2tJ3dJwnBI/Gk56rCeho5ovAtwP98I1E4PfZZnIfCG7SJ4KAqwkWT/8DEYKrJNJCAtOKU5EEYZwU1M/oAonwoiriczhJ4CDQhypuIwwskDVfkQGp2AyxHzNQBOJPSOCbjGlMX5PwMMXQhkl5og1jh/y7PCmObw/VoUE+B0KhPWibpwRKCL0DzEgRtslWgluGcYQrBFC6N+yXxGDhJMTUzK8pBV7qjA4MhU9O8yiALkEhcJMooJEO1dnrhaAlmPyotEL+1DTPJqEOEfcH4/Tb0XXSL9ID383eZrkoDnRoDWF+6RfQMamDMGQkZCxEliNkYSR8Wo6gwGBD308Tf8rJgGKrfwGXOUzYIRgsEkTMQ0lIrJ8NR/EUuMU8cpaaAFkgcKFfIab0+wUhn7I0iI/2q7q/1jJ+1LKi6bmLq3gzyPQiPeqHX1tiIaD7QuIAW0BoEVgjQrBoG4KVQ/jEgjidHoYGRi4I6DvBt+8rzbg4mXkouOboHJr8LcF3a/2FwkFodYijSBitfFrOATwTAtqDI4hHTIBBUh+TWqzPZvMQhspz0vu/qX8P9MIGOhAWCxrZKAzA9aAoiIDYUUcibkhgHIsiCLKDCBQkUO8TuZ/qhQK4OyeRKz7KnSYXhZnpd2331X1FMYCKO2sk4v7FlyHyXRwiEgLE2jACPg4QSVmkAbu4DZl5vxLiU8WAeJ5+F8n3K4wBVBCgqgsEjxA38YYD7EIZMekEcxoDnY4iLkIIstX7+OhzzQA2cE5W/7f18IFqgEfFOowYtc6TfGehH0MdyAA7LY0FLQGFBo9smLYWeu1s1QBXeM7UiTwGQzecuclOqT9XCwG4jCAyQwH0L+cKwX9M+UVKAYUAngJWWOLXyygnAA/fG+KnaqGBAf1uqXdgjL1NAXJCLEUDFGEfMeMAMRNEoATCmjACJDYAaxoo4/vFL5+qhPYs47v27IE6SBEwCH0VjhxXxvNJFrjQBUBJcGgiZqX/GocyCEBwcu68CWiDVOd4EHUsdCfmGd4z+pMf/EbdYXgR79Lyh95lyVemBK0niAx0xEodOhWF2GjwhTQkoZMGSB0OA0ydJAEyTJ0NHBoQ6JxtWb+1ITtuwkIVaBpRykNlVQCKY5l1BLGAMeu3aagIQwsoUBWMyPtZ2M+VRp23+u539f+BHmlwM0YAjQqN9OuaQVhPNIFycovB63gqgmkUKMu4o+69gX6uRxqdBSv6qB33bgoguGVPF5cXj91w1vnK8jtlNZBeEjitAqThwRQcDEA8sAnDfO/7+EtGYB8AMvY9G/lsELRkWJ8D5r9Z+IOOjwj3K+mAQVvnkImoRODvLSJGOiKQIZxzH9Jx4ZRD0bmuXkuI6D6hKORQ9uO9b6XNbuJP+plGBjMWWPAwSGJpuQkoNk4CI8cSMAYRQQOghAEgJHHsTGUXCEIk+YmN/iZZDxlUCMQjMAb8t2ECdAEwBPgf0yySEig3NVgGLIRI1UoLbTqvW0FUGI9PtucdiYp/Q7cCbjgbSPA7DiJGgDpJjdDM7+/0XEqAUiu/2yuC7kUGnbnCQAAvZ/KT1aO/SdbDbnVOakO8UXERKY5tEFGMrAg92Q8CIY3xsGGF8Dt23ov6abdCiP1ZWpl+rgEPI+BLF+O3cAvCa/WVxDFIDwEApwxBEAkyS7+7NOLMRdbgwHFgUxpKcAguiHzI7X/iYkB4xtEnOvGbhd/DMSchRCRMxlssIbQKFJBmCOywn3xnOkQsjEIbEaRYdPZiVp/hlvstsftwf/fi73cBfyqTlUSIdCIPlRMMY5nQ2WwqQdMQ/OV0nlCaPQ74r9/voPnyv6q14p+y8pcs+5DnltwvdkNve4aUJvEEBUWBC3joeSGSToORslAwAlCIgdmEDMEVyr2nMp+ZATBERj8xg9+nW4fuMwgsAG7oJ7X8vlMqsRAgtnLAPkDhDOcAyCFnGkE46t7vYP7MLoAxEP4JDaOfm/Ap2eXndmEFYlYQbKMAAYQ7ZqTf0WwjoDUQNwvGQ0lCAjE/046wc+cVBMZcyh+obPqksmXkL5kTysYIRJBvG9RCwoBihi4KiAycpABg4DL9Ej9nKfAHGoEDQX5XOvB+fu6qLmgy4N4nvO33DdhhCBhgov20bYDB9MGdhQKiBMBcJY0DZIY4KqRUE7AYAlHWuSCM/c7BT9zwkezvlnnd1UoPqYvSfBC4mGVmtq8S+8qSOkc0jyDQJn4aNpTU+ZyflJEGchFoYG2gbtwvVguNAF94JhBjIHzikyTBP9SAXWgC/WKsBnwSoBQBURIIpTJIo4hFBHNL/VyckIBW2idlzrYP5hO/P84+MP6YfY3b+qd4q/IHGznYqcaklEFIELJA7jBE6SIA3TDMAQU0od/dKSKgIwj5uUd8vnkwoT9bjvf7VezARAKI1SW4FyUYhGNEBaBfDDw7qBvw6sCbBtAXHADzRkx/0LBPTYRJTc8xEfpR/gPxC0N/Xtz0ayZiqFbCSEMjCMog9PKGALGY0ZHxJ39IERGr4sM8Q6oDd+5KOlBTv+TkB+rciYy/b/1nKifflmJjGlgeIGDlGLw7pgzoGQSeoeYhREXcr2eh0ufJKSNOnLmPDRoMjOccF/oPDdnhjkkl/OwbxBKOAHVHLqIIW+G3fmEZcm2Yj5ZC4DNWch2cueLCr8aW8hxQO56lSG1fq1Q7eK3S59oGYZGF2MNBFA3u3zqJwUr8ahEuQ4sgfmLGQrv8XlXh6Ids6KeALP0y3u8j+y5W4sCGIfAAn4cQQFEADEk74UIBJqEjKUKm/VonMPyIC3w2McYaUfFhHuw72sXH9R+peu4+dZn706X85fKjZaAkOHjgf346bPPzbT6MYEC0wPrdCX6ZHeEWgY0oaVXElRVRIIEP+C2JCvtQ4VxL8ec+f5Iy+F2admAkEJNj5U8sAnwDAZkLgMCoIAQbBRZApHMheBkEpMxxgKr3Wb5PjURTQc5RtPcTMquL8gjkn60v7s3sKyE6iXyCFRsMfeyJIwEUEhEnKgxgkEw8NQ1kHxkYGIgx2blq59cj8g/nGXxHtfsYkBVTT3/Ky1/yp1TujR8DOwuAQSLMNVBNf9QGt9jYyAVAByDyRJwZYpBQFgICzM8lAH7uDZ2DZr9loI5mR0JLDUIhcDWmKAEPql2IgBxzqYHgA7EPBQ0txGbwFT5zAyuIzak6R7/eTet0h93BfHAwIfwVCA69WkGcqBxRYCOhTzbJIIikp/gQoSgJoZhfRG8BDc4+MQN+aMU+LJ3/jhr2MQorFkqfhPw+I/u2cZ1a7yb9Wl6ghTAkSGOGSeTPR9BaRziQBvg2xcxGiqEzp+Di5ajkk5Tz7xirQ08PnYFAe4CjGI1DDVEjBlIsEfieMIiTtSYA9oIVyHOw0/hbSkaBUJ8j+PFEUXE0nHU8RfGnxvo3S07nX+GV4MuFpkaRKFIKGsAlAJeIcxXATQjnoGQCTNS6CCN69g4NAYGmwD9QzchHXlm8Kz1c/ek6Xkp3pGVvq2YcCV2AFEQzxO8mCwIhdMQjv3vFySgKOTUUOwJ0MgQgo/Ls1nKfI/iBrf3IFhq51P2pxgJEv6XQopDxKKAmhMAZSUakiSBOhY8QwAJpIDRkMnAMRUSHIbj7s9sLTEp+WCH6Hdv70U093GVTjT+9by1jlL1tN4JoVIFj9hOylgqFAk6pX4sXBQKck0bW0wvCKCIhNgE/N2QgErzUOVHqbzXEw2kfaQXQtDBCQKcDCqEe1hA/gC+V8BTjI2zkwBqVZ96Sn+2owE98dtLCcf7pONuZNevpRbU7tO6bCAL0DFvmQHaCTAR2w3x+LEQChgDofiCJhGDbgd/CURRhfq6O+YWU6sM5C99Rxz46KtC7xLXfy3SsY+hgR1sg/RFcOkQUgVIBczB+gwLzBwgiYjEBHVPIIoX9kVYRt2e3lvoVjv/U1np72rb4Qxj+FlwAlwNOizynA07tvTPoKeM8wNA+C1IoGYQ4CBB3EIMEZzsIChSZ/UjI/NDg96dEvh0OabSFljhKOQTlYGUhD2kUGUYEeG0kHUS6fnciC23IILQ8f1DB3Sv5rxjUfz+hxwmGKHlL6fkJcg6BUsiZAjoJtEUhaD/4BAUaHhAtdCApiyyAkMP43AP1BGgJJv/URn8+sCB+aP1iSmgOM8wfGhswsM8o4M4fIGBDqZiGATZAtuDas9soNRcfzmX75wzsxea3Dzb75vURcDk/CchZyCEACgIXRBCbGX/UKWUcaaBBfsmsBmqnFCZnt9pvw/+RnO43jCw2EbXWUk4C4hzESSxE0CyfJvQvMkIaIRdQx1UAY+XomQc1CAr18FnzNb/JXx5ubDeeZArr82oERwapAD5APO0X02timNMoYAJoG1FAyc884woEx/isSWd8PNPUcGZyrqcH9kEjE4QRkGZkCIoUkdYfXRdSHBEo96dPOOW3CkaO4LNhknlG/mGj1ffTK/px3mPj995vZQfwo2+uHlrEgDtHfh4KwrpQhJLgAKIECI4U+PuIKwgnOIBjiMCmzo7Amd8G+gOneT4293Mz8ulSoriQECUEIXgAGSgaBo4b4kLqz4hWPixEEfLvByNne3egqPhHtvEbdOZnKk4cUwBQTzH3y2D8/28URyHjQgd+Sypgb0BmjQghFlTMMhQiq+LTGaETQoP9zrjzB1qCR/0PQnEIibg/lSQIwSeagIENY2oIZxYYLJaWhQJT642XhT4fdnYbgeGQf6pP2LH0E2PMwIBl8sQIO+DnRoOlUjBh8IMA85wJSxQBQ+YAXpiCMH4zmKEsdGena5nyRyL9xxhhv+MzzuBAcAu+nxtDrMQwniziCOgA1yw+XxEZsE19/gwh0MO3XPo/zZSr3pZ/OkFzjqIx4DKCYQs/A0eU8BanlPn/27vW3riOI/tXtFoskEVIo98PA4tdPkTnYSdG5GARJP5Q/bIGokiDpGJ4gf3ve+qOSN7HXKklk7K1HisZzvTM3OnuW3Wqqrv6lHHOx0ZeE1OnasQmrlUE1a2X1d1Zq8xjLpK+133VSapscK3sSRNCLUQgCYY9YsDMOFCb0K3olENrXnT7sNZbCMdHv6/aibVbe8iUPvdrVxFRp9fRZq7FYRKnh6UIAefkTQTLZPCm9B422Gifu9cVbNB+yWX489xbZsQxfN4UARenfCrFnKAlmcTra/Croh6OcMeWKoS526NyMNfhEXcvf4rOVgRjJidmJmO6b62ybpoG510VmJMqSi3AK/jF7IB1W1vesg0f1eVYv6+IIuDNh6J9rQNnmeCszaGcidHkEJM1eFkhVZEkxdYdW8NVlvGjyi6srTzk9djFWsIYhi0n1xQDYCJoq0tWMB+6QDCTiRBpI7qufIgjM190/7I6XGX3mMkp73VLS0ZUEyz+UHRNGcqORCIdc/aQZCYn1uSrg5flk+2GI+iqecxEgx239M1S+ruWOkPMcHoBJFU4Prbcmk0SZjTzEQTOv5EZwQIJPjEOTO1OrXAuBv1RDc/6XR2OEduAG6kRxtXKbJceXnIUMisi5gzBOD2CgdjgNHWn8nkfYL5+aYvXnF8RlYXjwP5uFsVoNxwuaAmBrQ6pQHgtM+vYapLolmHeEIqPGOh8YACfBBTSAzCbthGDDiRrKXxiw8DNz9FlxPKOCR9C47X77uEGpePPsV7x1purWzI+kXMlhlK9U5qLebkUnYX3SwpCrWFOdUyckN7Ncs8cl+IxAep9litMKY4XbUUVOrvoM3MOFlzUIZSDW1EUJV9bNdk2Rbnb348aMPyIhmbHHS10Uzft1mM6+MfTv/3j6dxvevqvfzr66tl/juCKDwUpo5qJtoTGsboVKdfIucZZMeN8Mw3mKUoZVNPd4zfRm48r0adH3zw7/f3ZOyfgr1/9y2g9v5Gu1UVEPTaJWrxv5GyBj8U0SCkZnTE1wWlej2uhO46PnvMIf6bxywOeg388/XE5/hERWSBXaosaI2emmiKUJ98M5B42K8IFAZQTZMNaWSul3iS/iIDZ9GQwv+e68biIgE1GMhOt1hVyxiwytkYEdnz0pTQVQspStugtIYC1ncTEXkJq1856m3HPpyv1J0NlblxuW4h6bakbYCm9SfBmrQtF1NBy4Zeu1qDwMkRpOTvZCMv8v52C5pk+0c8t5dCXuZQ5d6LlMxsPJRD40BzBAETnjw6lOT49MmdHWp+dzXhLF6xanAsy16g3bbeAIovV1QrHDGEuw/bLpAAeGj6sCg4BONCWilKOOa+7TeR2nPNNwAca59mucYYd4wwj4FDwYhUnZiKqrKWVVEpVSacED96VUhB3RtxPJgQhIeYsCSvaw75FECva80EyOMkq4xPjRfL+CnM44xEeKDycZFPNWhM81JJqa8LYBCPYqzZRiTXmjEmXp/p+QueZ8+BwyXfx8SX4yjYEyYk3IWc41aa2AtUGanpoj3KVAFN4h/mQfa+R4kodfpEx8EAy9cXnX0yEarU0KRCX77kJzDDk4YQojnUxq54QL8DTdCE1gaFSNlXrXi9rO7h5UPRQg9ulMHGHwsRRvUyfQ3GG65dJXbWlbCvETakMOCBqIcEFBk7A56gUugMjPzCkfrRxnm5aq1cVRmo+2sk7d3skkXkW+ABN5qWomqB+STCnGAVJCP4BDjWhnY89yF6QgH1WfiUH68M1brKl7IiPJXqVizWNN/wNp+jYjCcOWqe5rNKwmdcK5U7KAPTbGrVyUuZhkMIjIG1wCqA5Ek6ADa2lILhSTwO+MXFUyzFUDwwJQejepW2vrPKLoqwPJWT68y/M0p37+3+xwfn2cPgrvt0SD+4b9437xl2N0yhHDGTXMQwElM4LsSVWZE5EqweuS+tMZBLLw4Hd0lnPHzXGu+F7TODIix13HwhqW/FRDozXNm7L0ISBzVMzR+b2NbCRr2YG7kjpw8A9Kd+8GjoRxJa1cls7Ug7lIt1A5BmZ52EgkxwoK2EKtyVy7JsvWOcGbk+zLUDpt4UizbYkkDFDiRxpBn5NY99wPW6L9SDCu/dbPQL6AmvrGyLa5Jga0sIkt9xiDky9kZstwtnEjEOqdw12i5CP5J9/sUzN77j/dxFJisxeZjNGTF4X3hbTnvlC2YIV6WopFFyN3uSQUmfNEgxWxLUTOw9ihGHGENUySUtLzcJJwBQHWUxzxWlmWCFlRINLJXJJvttdV0yW3tPv6QnpgUDg+slfLn9Yt75a++YCMSdfbcrC+lJoEOcKv9aQFEqWaiOzjsD1S6l389GrAI9jvmD4QLJ1bNTnv1vSRw/DRePsf//x/K/H3/z5m6MvfyNFPPj77Ymxf/t2sc60+wL2MwDFHeOqdDonrv2Eu0wqDhNmNGGqgo1C1qRsiTEjzPShuk7uyKHqT5d32HeDx+su1QtHCCETVQeQMBlxPiLHoLLQwnD1GVUbhkW5xOo6qeDQYc42fBSJ5IxrPumQEaNnk6gVZoLgE+oEBJQx8s4aZxwihrAyzw9SrU4x11nocWTfe4q9IJscM4f6kjntBngMb7z5KpgrsgRvgQg6ugyMI+pW+mhUWCEa+4lTnAJxMptNqpCFt60FrA4iVddSjSzYtqSimb/VwMi23gqRvP6sF+cXHmrBZwdf/FSzB+uyk08o3lsWPpSHWIxgsJVzrTTMQ7WWGvSXKHpreWECgJcrANz3hndacK7ZY0hXaLYVIbiyqi2cIGyrTcax2XPOA7ULYQyhNucykLqTRIgZpGTsUYcpA8JRwV3fXF7Q+ZNbq8jMNJuLJz1y54qy2QQ/pGmxLudcOB2NSxMLtCoP9QnM8FCCTbHbkdHK3ZNtPfSC6tvlzhxsD9st6zVoqcz9QQsa1kq0qDlqgHFhgnkrZZMNkW5tXLykaMquRKMFbnL30DXTYj/O0HfY2PHQ5duMqfhMai4sE/z28f4QuTMUDNcebMITJ+5z6TadG9ROGk7vUpaqZgreZrPwnXsY8Fa4iM9HEOixcTUhVZezwW0MshKVWgEk3sfWBNd0Z8YmEj5Xzg7p3tTQhivodAxlyrnw/PLqZmD5fMe2hom4UAT284lqPjABYxCiYppMmANbEQkZ5VNMuHPWLiht13ttlf7YiAJLhf4XiUjBG07KJ2LeQONrLiIyc1RUyQm4os0HsXBvVoUJkebaCZDHEqYQWh0mMUSfQ84piwDXPCHgzDXJIEnyWnPgSs46xk6+Uq95b3DlTMgHCtOYqx5qyrUsOIEc+gt5gRfhSHqDaAJxGyJoVypXzoIzk2Sve8kkf7LH95kyQpxtzpkeuUMHROPaWVrBG47oo0EAFF2AG8EnaKR2pKSMTVrPxB4IjnonOzI53wP3exxfwiwqJQOvwnsgDi9UJ7gHZAzXrSpCJoi+jCLVkNOCa3V1uqNxa4S8dn0H6x0Eph5eVom+wbFCtF4cU1moXHwyUjoREgRTy8ZMTloW3+1kMv2unUeWX2/+eXkzzJ2cmb3ojp+Fo2enh2rYqD9xZ4fROi52aFw8Pn2mz5SdhZfq89MlgcWbcJBXsj7Vp7OEmp+7Ow8woLsTnrWRAvIEGC04k8Y2rqsdMsQM8pKESJ5iNjZJqE33eWzG2XvC7b2o7UXt86cRXkQQxVAKDo4ewi5jTasu1pSEMpnD5eLIVrTp4rpzJQx8/kVOyF7Ufs2ihvgwlMLZ1bI6Vzmz0ciWC1z2zMSocNsd1RZ0KLmV/lUagzjJzpf9H1jUuG7xTNTg+z75klI9vx5G+yc4mC84a+zmis5HLV+//q7ePHnONQruWytd39y/+qG+efV1vdhcXOMXhlf4zuyK25b5FYfWuysOr+6u+MUVXZSttz6XrE+w/7dpHMHoBoeXhEUkEV1sqjBDcDUK5tCHrEVTIjuluVhFmi8hrTm7iOrdWg2T9/IaxxStGRFPIIgoPGnykHAnBDpWis7onmdx1z6Jkp1rqnUejEdXgxcry3OTrr4XQ3+CR2GyyI20t9ApLWpAVJFyy7UVhEIuEaYoGVuzkr0rc4g8lVzJzfpgZxzQoREj1JYoFK6wI4xQIRdbZa22uNQSAAVhgxBBqNKbM+35jOTicM4DY8nJW7Hk4OnA+3tHAPzjDu08MLv180BPNfTATnV0+/69lm7fn+rpgdutqdvfvNfV0Xe31zZzfT1gquU1yPl/NszbY4A5aWY3VFXAP09wm1Tj7G1EhVIaYqIFL6JKRQgJp6rbcbeOmR73YrkXyw8SS9N8ZdKmSCFqFSVc+iK14FM0PkkRVCjGCZ9jMNmG2MkrAxth5NpS3IcaTObuSbrw5qI0IbUiY40xcG1vVxoT+uHqJGprWhdtew9DeD6ityA1uNcgNdMgc3wazZkTh8denhwafxwOg/Hu8MyacOy1hrE53ccjn+bTu6Qcx4nm1Qiu9kQ6IDqppsFtbBAuiikAM0UMweagdJbdWc/4kojr8ciDiNo+Hvkl9P+O8EBURKFcaAHAFCBClIwzklQhPnNSALxGVjgElYqlbqvPfKRhvhf6wIL0bFnLYDCCQ1m3O6N4q0ITS/lVvbm6xN8/XV48uX0+mZ+l5Ryr4w4Dunh7a+sWzVuTN24eWdVx88y4Lt9a/fmRqV00L39+YnjXkXM/rQ8yrXdJlVzzPFTlLXkuHiIzF8epgSs4WcuHGiScGc6PSVa7XoIGqF30b3G2H0vt5o7n44mLwr81H1YdyIUfq9E692XvPjcSEXlgdvq0Bp9e82vv+jKSDIVfnPu3mq++kAklD2RYOvT7qfwpU3m7HFRyzIKEEilH0rrxsb2cLdc2aFzrxThJmVIIxjYTupdr+eDOgnBzr16/bJnYq9dDq5fztlroVKoeGqSIz1oEeJLZqyrJkW7SpKY5bylwDNwZkzvtV4vEvNfK8JjG3TrDJXfIRjtkOujGGcJktHHV5dakat5KqsKk6mJnKT50NXi5Uopn0lX1HgvDOceQo5aFSa0d5iK42owolHJFr9FWNO9tOsyyirH7iKezwtg5YeA9aukZagV1fOq1ODoUz87koTFH+vDYnJ4cMjfaiXQANbFfP/hEn975nyI2XlLTsJC6uJhraTGJYlTMZAtFKZPEDU4G5rOZ7q1zxxlo6wlBDyJq+/WDX0L/b02BtqIWOFJKSS+SbcGHymTDxmdTU6nM9kkms2EQ3vaSnEKQVFyQYT6wIO3XD/brB5/atN7iN28rWOVKMLw5Lw3TwzDzaimkQrZSJGW9SwqwHmzsPqgPz0679dSnx1K7569fsU8+rlB4W0buseRGfCaFPRiORuBRabciQOIz4R0/WsWfVmEmSfiu4CtIG/E4usz2lt7+jDD8dDhWPJYsfoO/pzx/eTgqPZcw7tzQUckd0MaviBr/0tBFrYbvzP19/FQMQ0e5K8qqmfDhHa+H4Q7f33Z1IoUSAzD8qBBPfKacm2n5/i5+onfxluCIi64oCsCTmqzmfB9nSAkTQgGQVBloYIAdDiV700sEDFCJakEE/Pigclv39KOLJMeA/MfZ4c9AR7AilDrcCaXAzI7+8wsJFc4PNzba7f1dyOjt75rhIejxfysSi2tuu6rDTqEVvP08/N1qjw/zi+6UYV4k46tuvxTsUoi3v27lpJNDkzALkcbvTqbmTr6Fk2op4fwFpqKQUWwft0NU458yB7vq907gbC8/e/l5T/m53VQlinwAWNjkOaWPi8BLE2O0XNmDeb28DVSrjNkXlfq9M6569sgLOXsg3SvCHkj38vOLAFKrh5J5nB/vdSopRU0pIfi1iTlSLR+dNpxGLVMrtnanSntEAOKRlyn3QLpXhD2Q7uXnFwGkynFVOaEFxQro9FGbSLnWrI2LrjHJtFJSZ80R/6gu1zt2bL2SwfdkUb9rG3S0Y1tJe0HK+ZhTq0TweHOJXBQiF5dTdaSazLk60UIOvpcSwyuuSdDR1SmNxL1RME9XN26rpZStc6nWEqxXpEWDt59wk3Os1jUVGqZWZR29C92FWbzXxrj1dBMzM1NHZ0enJ8E/O5TaikNzemQOj9VZOHT62ZG2/lg+U3K/cftpPr2vehSLbVbkEEholbmAMCmmo2JCNqddLtk1oxrTqsvYvUbnnY53bBmPJGrHSw6j2cbnUaFX1+PTK0fXlzebi3HLMaD8ctJy8qKe07TlnKCnr2ZNVy8nDWws04ambT+cb27+Z9x0evn6O3R23HRWr65+nDQAql+eT7v5BV21TT0vkzZ87mbW8OP1k9/RVbq8Grf//vqcwX/U8gfO9r+6ng78j5uL76avb67p+1nLzeZm2v0/nm/ySzROevJl/WEz+dSXmwuA3eTnvqLZ7//5JV1cfjed+q8pb9omT5oqxvLnq7o5P6+T9k29ypOW57jWH15PL/j8JX23uZm1vKKL6Z17fnH54vLV5vrFpPH7S/Rw+gs39Z/1YjLSb168vrqeidR/04uXG3r5+tW0EUL1ZPs4bn5BN/ly+skXm5tX02H8jV5uXtFcGvrSAfZasdeKX6dW3LJ6qpijI8cUXGysRDY2GMGZ8ioV2WpwvuokUtY2kutO5/XeerF+2ulBjN7JW43ewe2m6TFlKOzl1W+XGn/Au4FuqfdoVwNv9kz70a6XCMCfdnoHDvAbdgEG3Bp3IcJwHbsDF7ibTu5AB35joA6fYgQ3e7sLKYYr6V14wT+uF6AxfN6vQQe/u90mnQIIT5MyO2GE34pxDiZotUIvIYU/LcMuYOF37E50GSY9LDBm6KvZgTT8+e39mODNMIdhF+rcT/oMe4avrAHQwbAPvoSh4abvwiK8YbY/M0WkYXxuFy4Nt1DtRKdhIvUOjBqE0exAqmGUbhde8bWM2YlawwzIFewafkruQDC+4HZJYYZjwxSYJZoN9zLOMe1AIkpX/m2nuPeIsEeEPSL8+hDhvsx6top0NaEYJrHJiRnYLfwfUsxIXJPI0vrYKETbXVLTByGkXGcR+CjOzmgBew9ve3jbw9uvAN54Yvx4V+Jtvs8eIPYAsQeIXz1A3O5aeq8FkUG7Za7EXMiJoooQwTRpTBXS12A9yWqqyd0sCcFI9RbWzQdwhSRcoUX6x1/qd5tLLlj1m6Pz83+/297ZIsd2hvYAuAfAPQDuAXDqIe1xY48be9zY40a349RstE1mLjAomoCrJFPMPsfWVLDVSa1zDpyzlIiSEt30gPC1onrUhCQ4TtKsO05fvT6/2XwPKfv9TX11/b5Y+H7gto496yCzG0s+RJnXtfCtotYrOFou9iD2k/wok3xXWj1Rit554FJowtbKNWkFFytVrvrggtE5CC1tYhrP3ipHwcGQrFRn+pC0xnGBI+dTNBSrDLFmWVJVyVWjIt6QuVXtuLiGdqERl7Kf93gtERNfj2vMu27c4ynz7rPyOm9LeL1Jcz55QVc36zmZlERyEuFi4ipeHPOl6hwfZTVJWDJOJCljyEFZERzRDAKHqz85KmWGgDEgKJ0fwRr3iFexbn78vt41n5y/vr6pV8N1rm9+5NHCMN72UlVlZCYFRyhqCwmxXMaaK6ZBJoR0NSGutVFQs1QWFSVXpCJIHcNaRcmfOMcjAeEa2jpbLpZSo4hW5VJi5LNvDn95wpUWWqliU7JUOwUkwFqtFluddH5KA/X15fe3Rd76JETFZqqHkBhVNUE/tZPVRFN4+muQSZriWhWheaVtm5eBXJGQIC3+zRcX3iohz28ov5zIR/S3B2CSt5CJrEQWxdZCWXOBTQmIIF89nuZsW2GTbmS1nfVsA1c4l48jH+MZtg3q0pxN0uamfbZGRJGaka1WXRS6nFVOhprk+ta6E/MGjTUrFQEfTrpN9A1YXQ20MtRMJekMvC4UTdQlWPiEcLIMMCY401JnDUDAB0zASh76T5XuUe8LpIMr00rvlZUENCCTvHel+VKaTCkAvb0RyQLcS+nVTRWEcSvV6Sa9VytTj2DgXVKDvmoLkE4+mVpLNkrinzDwX3EPqGTtCc+sIBeNK3NK4jW9VFHIBXKPu/NGJ9E00kR7i9RSVAcDnQIVUxRXAsroZ2FhhlxwKWBmPVIB9lFlleaMWeu9ilYsd2W7e5VJc4nzokrwTVYPMyJyslXVQLIKJo7TzrgkfZHF9QoprgmAePjbPFavoKVS0ngvqISWoy1cWjyoOjgIsdbG1VyqbohhQug85hG4gHHo8S6m/hAg+KY+QaT8TukkWAbmtCpOcqXjplXSCvde6gJDkhNxqRwHX67BtXBWd8qBUVYtiNfv+zOyGdw4EgV1ayogS7gocQ4kINcJVQmykTVCQziX6OlwnqSiPdjou10JgJw0Dz2h4+M+8H+bl15UYYUtTpA2CnOpa8gScp0FfFxArkVA64JwvXIQne/ygD5UDoKuNkjXFEJrcvB+4LQX6E3SWlvl4V02SIIO8HUpYTjd0x1t6AHYD5xuhF2O02aV0q1IxywvRLCnEj4wnxrB/4XAhwB2UcCT6Zxu6KhzK/WnJt2eVrbdxpx03jXj8Mqc3lZwzoHghQdf4DZwXy3JpoRvuVDNDhBMlouYfvu//wd7WCFYbY0BAA==</properties>
</file>

<file path=customXml/item5.xml><?xml version="1.0" encoding="utf-8"?>
<properties xmlns="http://schemas.myeducator.com/symphony/msoffice/properties/submission">HQmNR@Voh#F(oQ1Bk/DK,"Xb:3))8S@l?;9@j3HJF(KE6Bl@m'A0O&amp;YCi+H=DDuJj@5D_7@6&amp;4IH8fSQCbT`bFDPkO3I,9q+tOpIF_PZ&amp;,!$ohFCAWpAKlO</properties>
</file>

<file path=customXml/item6.xml><?xml version="1.0" encoding="utf-8"?>
<properties xmlns="http://schemas.myeducator.com/properties/myeducator/atlas_meta_I8fVp8z64qaY">H4sIAAAAAAAAA91aa2+bSBT9K7N82VaKqgBlXVttJceO7ThpWuWxu9Wmsqbm2kEdA2KgCdv1f987w9uxB0xaqU0UWQPzunPvOXfmAN80yrmzdFfghlrPjRg70FaeHTHQet/S0syNVp8h0HraIf5ZhqkdaAHe51rvH2wDnNMlNtdGDmNgk88xWUTuPHQ8Fxu6dCXqLm8BQgL3Dg85oa5N5sAYlgIgc2/lMwgBG/MQ/GTUfISexkXXGfaZyT7YzKcBXXFhYEDdJcxoENAYu2nTDtZOu+JH1+WvKX8t+SsrdVkr1zA15H1D3jfkfVPXPh2kM6aWj1JLuLZef1pjbUj5l8RI23Nyp906woFF6/+kLY6N9/r9wg9XXkgZ8T0/YlS0I8ah/kosycP+OKp+iL4F7uMIMPKCFTbDXm/Eyi/S28/yOX6bdp5XYpFOJ+YrwnJ1C+QrZREQx5VuJ9MOcThxvRB9HwQwDwv7sCpty0uVmXUvRYhoGGFRw9isD/Ipjx5MuUisL09qe1CZlsUkgAUE4M6BDDu94UurYslFVsmL2swUc6cpg52mRBzh2cwJc88NqeNycnn9TjGrgAPci8APKJuLmAIJccZwM8xOEunS7C9w2FtgfgYg23NBwGlBGYcD7atjg5fV3a+YWFxygaYtnGXeDdBOZEV6ieuB/ALXfUkFk5NLP/AWk9KMyG5nEWdX5XXhFYRR2lC4Vo30bo70IzXSO+2R3t2G9KNapHd3B7nbCulHDZDeVSN90OkNKkjvlpGe19Yi/agp0pVO+DFI75Rmf0JIl7tK4v1B4cXB++vzqz45l9sk8RZk4EVu6AAvw13fC+66vg3vg1q86/ruWGNdG8QPGiAeh1ZCftLpTSqQxw4lzOfV9cY0xXyNI3LUJ7FrBPxrnkA+DXd2RCH4L26fuPMAKLZZOMBs8ixZ1HNkCM6GeJCN3Bwj8xQjwmRRcxkKSpXsf0q0MXPaDDdoU2JN5sDH0MbcRpthPW1MBVrMVrQZNqGNuS9tzHa0GTamjdoRVdrsz5qCNM7jSHPnhLeoI3CYtD+OV9qEFoG3SrYhHKh68NLNp0QsKyfWcRGp/lcIMNDk2gWUVl4sxV17TlnbOHVczylLASWrFaeOm3DKUnNq3OmNq5yyypzKq+uNacwptSNyTvX/PL7oj49bHMJoGvCoFHASVPcT6ynBvtDWo8KZ7+g9+eChK8KYXFD5QKGl2NC36upRPeQVmlJvp6xHTSBfI61Hnd6oCvmKts6raxXHqDHk1Y7IIf+u/3cLuDMaLIGHmPCTYPsQzBHxggEboH9KKlsvZPa4BHrHdVbRCoGfbX6PgP1WkT2uh71CYOrtZPa4CexrdPaDJ0p6t90jpXFj2KsdUcD+5LwF7PmKMpbgvjjoeMHm+eYX09vZLNprj5Ew9uENJTyMGby50Xxq24677B3eaG9fM+ftIH1UTGIvCsg89U56nEyWb5gvRMs8ztJztnAhHh+T5IEexHTBI17qJdWWmn9GIWImJf5hTG/F2HLcgRy3PQONrfplUstAQ3FsN9rpl0kDBho1+gX9WjWkRL+krpZ7k6bcq3FBwb3351eTvZSL7FEoFyFNKrxcZRDYgNd34uGvQjzrhxGvEDknRVA/Ag2+H++2apyTet4pjvZGO41z0oR3NRpng3dWC96dNOad2gU57z4e9y/2op3ooGBdnMZ/A1o/N+fUOC9UzbT8HsWm8e94XHmUojG2KpppPcAVB3lDqWisXcia7gb4BrLUc+fIuno/7H9UzPwQWrJHBVs4DkoJLCXOtisywvjFZMQ+mf2q8nwNV88Jd7L0XUnZPMnoziLLMp8hvANwmyZ6+dp/p4OFLSdJEBR7TDdptyAuzAWCgvhAgocmDwplK4zmZ2En9xmNEU8Rrmcpq8fgQkBZ2qPBxlMortMCe0Pho0vpo0dvO1sF12k9KxU6w2gnuE6bbDs1gmtj2+m22HZOd287e5jRUZjRabQJVZVXE4I8odNeNSeIjbZdUsi36DLpZRbYvX8/OFB+YHSuOneaumx27slYUZk+yJ2DVS6ArTg3bGQiOUOKtfrUYBYvgs+qZ9LducHYKzeYW98An9XmBlPx4tNUvgHeScqzBrnBrHkDXCWlqTcnZWFGg9xQb4alMKPR06CzYcPzS00k9j8Z70pKCob+xFmpWNdVcoCg2Zv0m4JpNxq584Iv8ou8wmOVz02S3Tx9EQ90fpu8JYxFIP6iHLm7DD33Bck1rPxsRXzEJ5IDdSmL/wXi0zCEwM1fxwt7hPNCJ2TVzwArq0gvZphBwbWjVe4+BtSNdvjED2AZULvwYJ4hLOlOcbSZIVEdO3mgmzZL4Ifzw72PaAJ7tkoe/s6SzyDBdpJR1tk3nLMAqI3ThkGEweYIQ5jNvWJi6QW8wxj1Ebrii8rDrLWeFYysYGaFl1nBygp/ZIVOVniVFbr5gMXQ6djrzIIFrgNDLAxYr/8HBnngq5MqAAA=</properties>
</file>

<file path=customXml/item7.xml><?xml version="1.0" encoding="utf-8"?>
<properties xmlns="http://schemas.myeducator.com/properties/myeducator/atlas_meta">H4sIAAAAAAAAAz3JTQrDIBBA4bvMukIycabqVUqRsWYRYhH8IYuQuzdQ8K0+eCdIS1J9baV/Wi8ruBOOXPaQ8+63CA444DIhahWCtkqb2SixT1KWmIkiGxEDD/jm2NPq01YbuBdMd4R4j7+WIT1EQzw0w/u6fp/Y+cuWAAAA</properties>
</file>

<file path=customXml/item8.xml><?xml version="1.0" encoding="utf-8"?>
<properties xmlns="http://schemas.myeducator.com/properties/myeducator/atlas_meta_I8fVp8BzrLbi">H4sIAAAAAAAAA+VabW/bNhD+K5w+tUCaxl68tkZbILas2AW6Fe2GYliGgJbONheK1CgqiZflv+9IiZL8ItlOV7Ro+6Gg+HJ3vnvuIY/MnUfTlM1FDEJ7fZFxfuTFMso4eP27onUpsngKyut7J/iv1+14R56m6VXq9f+48yLJypULZqR4gVQx1em/56c4k0XYc3aGLUFjlOpNRApKk6HkWSywO5G4CmX1jjyF2nKpxSqzLIY0pXOz8tcFkGvKMyBMkBA4J+NTwlIipCahVApCXanBoWLu+oSawlRTnWHTk8K7/xN/FtzqykSKi4yRZAr6BkAQjQaEMhN6SYwWQkVk+xTMmRTH5CyKqkULoBETc3LhDfMlE//CIzOp7BIBN8XEYzRpATxxTlSQJhINMF7MOHXdkRRgPD2jPIUj75pFIN3YbcyNw/KPUIoZm5fLQFPGU/eJnoDyA235QE2k889Eydm4ZghGn82W7qvuKvwCnRUT749aQTDulSAYVNEJGOdrsV//2d4rE+L3RfejQt4P495jbxMpg1Wk/CKAoKNjqQrEpBYyeWDGhGL3VtAM3YxikZl4CHB+S8FGd4Y/j8wA56AALVF5CSgLBQye0GzGQBm7zIoSI85KAxSg4cItQY1KGzzdML0gCAaLPiZCBSZ5zch0afvLlWkWhugSdl2itlCm6ZTDOu6+boA5Ld5LyYleJvCKokuWHF5deAmNTKb1Ty681y85e214ImVxwoEkMkEwacxOgtr/wjiaJlLClKYQobusP+Q1KIoRmyt5g85VVEOZqMYsODZi32Zcs4QvbXf3pPO8Ln09XEUsEp6llZgVBY7D/K6VbqBDEzQyUcwMKzCSr/Mw02mKqMBeu0LBDBSI0AAUyQ0gwp+SStRDNVnKjIRU4KTMgTHPKIPDUBqv6Lz/Q+4i/CUvalTUksp+lcrDes4UMmvyHpba/tbUHu7aBPxe4yaAQ+UmsJnH3bU8PipVDjZUOifWlEYSVtQiMsrIkGFvxYr3VcjsiDOh02jC8JNN8LtNJtiR3Sb4TSZYNlVUzFFJr++f/lgyqkVdVNdrhwO3bigTZsebtFdcOmzHKpGz/53LvhbyKjhkhS1yGklAhcj2GBESLmwA1olnpmRs/PTM5LthqWMndXOtyQrKQ8NhyCAYnkfrtPYkF1X1PH661vGFyKvYL89zF+1FX6OKvvwt9LUpdesRdU8uG23lMn8Xl42auWz0MC7zd3PZaAeRDHorVtSIZLAXl/m7uWyXCcNGE/ajU38fLhv1+qMWLiuGH8RlLstqJcST6fLJZqJ/U0yGSF2lGDwVxcUpyhxYtx2k1g9O27hQ1BnvCxHQREQMo5FRfsAJKqgoaNRAQTW57/ITK5r3rvLPp5BSsJWURrtIKWgmpeBhpDTaTUrBAYwQPIARRrtJaZcJo0YTRvuZsA8pBb1+0EJKxfCnkxKrcJeUuKvlJRpkcP6V81Nz6p11ytQLKve9pVdAxkAjULibSR55rRdSwWqqvLcRGpSXUNNcQCG7PmpGWsNSgiIYbFHht6rwD1Ux3KIiaFURHKrC36Ji3KpifKiK0RYVk1YVk/1UVCli4WGyY2EhQnATcldDRgp5NDjtT04ff+NXeLXUOV9LnUGXTDTlLGT/wI7cOd+aO10XL1YXs5pBdg5rUNMWOcviZnl97fcRqHHteIFFH2K3YLn2II3bCS60oraEyM6oje7M3nE7zTUp8g9X1E52TYqCwxW1U16TovHhitqJr0nRZF9FtRNCjpztBPjdcd+kllL5/YlxzJSGV1icZFhnYAkglbmXWrlf25Jlk80Tt30xyAWYGx2/Sxa02MjMy1N+YVO/WOvWluzFiDtsdnfR5HcsgWK6JKYAomKJNognNwumN5d9E6GvKtopl+HV3xnqef0z/tfH8y7J3WpPDcUbYKfbs0Vlp4ej7BZ4SiJIQNi3PuneCM0PyVR+ckbnYlmpbPmIVag6fvm0pqq9YKw9ob6pJTSkuJkVpSA5Jx9ZpBftkHuzCrlyaUEaykqMqjJn403svJyDlXDn5GQvzBWGGp/cGBst0Jy8+gVufllZuPvz4upzAKn6xSaXI6qpg0IRSHIj1VW6ADCVpEDICVPizeygwQidykyv3OMWT3X5uxG66iNNERtzbd6ZVy4M7FO88R8i1LB1LjS/LUbPmRtfB0Mbh9IQg2KcDCFNi+lVtYefaXH3wvLHU1f8aaY5lAg1746rvig+LmkUYVJkcRkEDlRkDZ5FQ+cKN5jy2yHrxMbEvGJe4rbDImudm5UjG9XDbWLr1cuYCRZn8aUtnS8hYkbI6b37m4ZLhbsYKtUqQ8CkCHa4DGWl1roSeziniamy+3feiZvdcY2ua/zoGqeu0XONn1zjmWs8d40XeePeaZuhyRgPo+z+/j/P1SKEjyEAAA==</properties>
</file>

<file path=customXml/item9.xml><?xml version="1.0" encoding="utf-8"?>
<properties xmlns="http://schemas.myeducator.com/properties/myeducator/atlas_meta_I8fVp8Z4qgfz">H4sIAAAAAAAAA9VVy27cIBT9FYTU3TSajJrN7CaR0m5aVUmqLprIumOubRQMiMc0Vup/78XYHuelKst6Yy6c+zoc4JGD97LWLerAtzoqteKtEVEh3z6Oo0LHdo+Ob/mavrPNhq+4o3nPt78euYaWsPwKdI3sfLP9/OmUSc+8cQEFsw7LBst7cvEBbXapoi6DNJrcXHIrpC8yvljgLThofSojrRWVRCWy/4VRfLvu71Z5ZYhBsXJyPs76AI5a2ozmb+PufYNIU/yaJhhowS6lCtRY39+lYAH8fU4gjJzZaKR+xefPLiWSglZ2OxqNLHxLPyrdkBOFOj1bMjWiE7xF72Eo+qZBdgAV0TOpmVuyCA6ZNmGisjSOyAmqO6YbgdcD4Fle6j9EGnPieegOH+Y+AiUVEIAZPYxvn7d3y9lM2An74ZEBa6MK8qPCA6qhJBbM+J+i7Tt2hTVtbGoFfIlaSF0z4wS6ITghdUJ9Nwd0oWMfElDgU+QJNdKgstMGOPTWaI+XxlEJME0LozHtUgXK44ofpEAzrT20KpGdjdLoStazGwaQyk8m8YuzURl3DUn52bTOVF8WhdBpkFU3WUt+ycIQR2C/eq+Azt8W0PqlgM5fCqgaQqZjl/QC1ir5umBybrYbERcLxDLlG9oZvd+lnqQSIb1V0BFedeRhSE6liTpIEn1oIAxKTzJwck9VgWdfMTgzg/57RRwpvPknX1Qc1aN9phj2JuYTZo2lXtO1yUzFEMom89OlM5QAKT2mtZ/gSXN1MPqEdri1Cmk+IYYLbj62KX/1dEcT0UGG1PCLS/JJR6NRgBB0dGM7M6sQdHyDH7rbawfiyOaouM3ZwGxJki7oKpQC8uOQUVn0lB4fLGmV3ohWatnGNt/7BQqZgqz76eEqHIKgpMFFUoGnU4BFaY5pBxZoRimwnq5NemDWE/o0D/oJVVEq2pYE6vu/VP0H6CwHAAA=</properties>
</file>

<file path=customXml/itemProps1.xml><?xml version="1.0" encoding="utf-8"?>
<ds:datastoreItem xmlns:ds="http://schemas.openxmlformats.org/officeDocument/2006/customXml" ds:itemID="{63EF1421-5753-4135-8440-B1E8018DC188}">
  <ds:schemaRefs>
    <ds:schemaRef ds:uri="http://schemas.myeducator.com/properties/myeducator/atlas_integrity"/>
  </ds:schemaRefs>
</ds:datastoreItem>
</file>

<file path=customXml/itemProps10.xml><?xml version="1.0" encoding="utf-8"?>
<ds:datastoreItem xmlns:ds="http://schemas.openxmlformats.org/officeDocument/2006/customXml" ds:itemID="{8577A954-9816-4589-99A3-9695D18A8B16}">
  <ds:schemaRefs>
    <ds:schemaRef ds:uri="http://schemas.myeducator.com/properties/myeducator/atlas_meta_I8fVpAZRPSTi"/>
  </ds:schemaRefs>
</ds:datastoreItem>
</file>

<file path=customXml/itemProps11.xml><?xml version="1.0" encoding="utf-8"?>
<ds:datastoreItem xmlns:ds="http://schemas.openxmlformats.org/officeDocument/2006/customXml" ds:itemID="{54BE0648-6D59-45D1-8102-880C7B392D95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0E651D4C-1C41-4B92-8E89-2C857EBE4C11}">
  <ds:schemaRefs>
    <ds:schemaRef ds:uri="http://schemas.myeducator.com/properties/myeducator/atlas_meta_I8hGEWp18bXv"/>
  </ds:schemaRefs>
</ds:datastoreItem>
</file>

<file path=customXml/itemProps3.xml><?xml version="1.0" encoding="utf-8"?>
<ds:datastoreItem xmlns:ds="http://schemas.openxmlformats.org/officeDocument/2006/customXml" ds:itemID="{61C2C98C-9B48-4586-AE47-060AD3ED08F0}">
  <ds:schemaRefs>
    <ds:schemaRef ds:uri="http://schemas.myeducator.com/properties/myeducator/atlas_meta_I8fVp9XueifS"/>
  </ds:schemaRefs>
</ds:datastoreItem>
</file>

<file path=customXml/itemProps4.xml><?xml version="1.0" encoding="utf-8"?>
<ds:datastoreItem xmlns:ds="http://schemas.openxmlformats.org/officeDocument/2006/customXml" ds:itemID="{4C1225B2-E336-42DF-95A4-31BABFDC92F5}">
  <ds:schemaRefs>
    <ds:schemaRef ds:uri="http://schemas.myeducator.com/properties/myeducator/atlas_log_common"/>
  </ds:schemaRefs>
</ds:datastoreItem>
</file>

<file path=customXml/itemProps5.xml><?xml version="1.0" encoding="utf-8"?>
<ds:datastoreItem xmlns:ds="http://schemas.openxmlformats.org/officeDocument/2006/customXml" ds:itemID="{41CB37E4-0A4C-4846-91DC-136361083394}">
  <ds:schemaRefs>
    <ds:schemaRef ds:uri="http://schemas.myeducator.com/symphony/msoffice/properties/submission"/>
  </ds:schemaRefs>
</ds:datastoreItem>
</file>

<file path=customXml/itemProps6.xml><?xml version="1.0" encoding="utf-8"?>
<ds:datastoreItem xmlns:ds="http://schemas.openxmlformats.org/officeDocument/2006/customXml" ds:itemID="{8A823123-A7B8-4D0D-B19F-E62E0D17DE8B}">
  <ds:schemaRefs>
    <ds:schemaRef ds:uri="http://schemas.myeducator.com/properties/myeducator/atlas_meta_I8fVp8z64qaY"/>
  </ds:schemaRefs>
</ds:datastoreItem>
</file>

<file path=customXml/itemProps7.xml><?xml version="1.0" encoding="utf-8"?>
<ds:datastoreItem xmlns:ds="http://schemas.openxmlformats.org/officeDocument/2006/customXml" ds:itemID="{7790C256-0745-492A-BA98-EA27C781F587}">
  <ds:schemaRefs>
    <ds:schemaRef ds:uri="http://schemas.myeducator.com/properties/myeducator/atlas_meta"/>
  </ds:schemaRefs>
</ds:datastoreItem>
</file>

<file path=customXml/itemProps8.xml><?xml version="1.0" encoding="utf-8"?>
<ds:datastoreItem xmlns:ds="http://schemas.openxmlformats.org/officeDocument/2006/customXml" ds:itemID="{EFFB4E35-D55C-4433-AA5B-CD7B40C5E7B5}">
  <ds:schemaRefs>
    <ds:schemaRef ds:uri="http://schemas.myeducator.com/properties/myeducator/atlas_meta_I8fVp8BzrLbi"/>
  </ds:schemaRefs>
</ds:datastoreItem>
</file>

<file path=customXml/itemProps9.xml><?xml version="1.0" encoding="utf-8"?>
<ds:datastoreItem xmlns:ds="http://schemas.openxmlformats.org/officeDocument/2006/customXml" ds:itemID="{8B918B60-56AD-4046-B169-01FB46DFC68F}">
  <ds:schemaRefs>
    <ds:schemaRef ds:uri="http://schemas.myeducator.com/properties/myeducator/atlas_meta_I8fVp8Z4qgfz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Sort and Filter</vt:lpstr>
      <vt:lpstr>Functions</vt:lpstr>
      <vt:lpstr>Tables</vt:lpstr>
      <vt:lpstr>PivotData</vt:lpstr>
      <vt:lpstr>PivotTable1</vt:lpstr>
      <vt:lpstr>PivotTable2</vt:lpstr>
      <vt:lpstr>PivotTable3</vt:lpstr>
      <vt:lpstr>PivotTable4</vt:lpstr>
      <vt:lpstr>Column Charts</vt:lpstr>
      <vt:lpstr>Pie Chart</vt:lpstr>
      <vt:lpstr>Line Charts</vt:lpstr>
      <vt:lpstr>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Howard</dc:creator>
  <cp:lastModifiedBy>14043</cp:lastModifiedBy>
  <cp:lastPrinted>2021-08-27T20:21:23Z</cp:lastPrinted>
  <dcterms:created xsi:type="dcterms:W3CDTF">2021-06-01T22:11:09Z</dcterms:created>
  <dcterms:modified xsi:type="dcterms:W3CDTF">2021-08-27T20:21:38Z</dcterms:modified>
</cp:coreProperties>
</file>