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24226"/>
  <mc:AlternateContent xmlns:mc="http://schemas.openxmlformats.org/markup-compatibility/2006">
    <mc:Choice Requires="x15">
      <x15ac:absPath xmlns:x15ac="http://schemas.microsoft.com/office/spreadsheetml/2010/11/ac" url="C:\Users\POOYA\Desktop\"/>
    </mc:Choice>
  </mc:AlternateContent>
  <xr:revisionPtr revIDLastSave="0" documentId="13_ncr:1_{5B8ACF87-26A3-4396-834C-5BBFFA16A4DD}" xr6:coauthVersionLast="46" xr6:coauthVersionMax="46" xr10:uidLastSave="{00000000-0000-0000-0000-000000000000}"/>
  <bookViews>
    <workbookView xWindow="-28920" yWindow="-120" windowWidth="29040" windowHeight="15840" tabRatio="586" xr2:uid="{00000000-000D-0000-FFFF-FFFF00000000}"/>
  </bookViews>
  <sheets>
    <sheet name="IR" sheetId="9" r:id="rId1"/>
    <sheet name="Analysis" sheetId="16" r:id="rId2"/>
    <sheet name="کمربند شمالی" sheetId="17" r:id="rId3"/>
    <sheet name="ک.ج2" sheetId="10" r:id="rId4"/>
    <sheet name="Fig" sheetId="12" r:id="rId5"/>
    <sheet name="ک_ج" sheetId="11" r:id="rId6"/>
    <sheet name="کمربند سبز- 1399" sheetId="13" r:id="rId7"/>
    <sheet name="گزارش آبی، 1399" sheetId="14" r:id="rId8"/>
    <sheet name="Sheet1" sheetId="18" r:id="rId9"/>
  </sheets>
  <externalReferences>
    <externalReference r:id="rId10"/>
    <externalReference r:id="rId11"/>
    <externalReference r:id="rId12"/>
    <externalReference r:id="rId13"/>
  </externalReferences>
  <definedNames>
    <definedName name="_xlnm._FilterDatabase" localSheetId="8" hidden="1">Sheet1!$B$2:$G$33</definedName>
    <definedName name="_Key1" localSheetId="3" hidden="1">'[1]ضغد ءب آظنé '!#REF!</definedName>
    <definedName name="_Key1" localSheetId="5" hidden="1">'[1]ضغد ءب آظنé '!#REF!</definedName>
    <definedName name="_Key1" hidden="1">'[1]ضغد ءب آظنé '!#REF!</definedName>
    <definedName name="_Order1" hidden="1">255</definedName>
    <definedName name="_Sort" localSheetId="5" hidden="1">'[1]ضغد ءب آظنé '!#REF!</definedName>
    <definedName name="_Sort" hidden="1">'[1]ضغد ءب آظنé '!#REF!</definedName>
    <definedName name="çسçر76" localSheetId="3">[2]çسçرءهآس!$C$2:$J$39</definedName>
    <definedName name="çسçر76" localSheetId="5">[3]çسçرءهآس!$C$2:$J$39</definedName>
    <definedName name="çسçر76">[3]çسçرءهآس!$C$2:$J$39</definedName>
    <definedName name="_xlnm.Print_Area" localSheetId="3">ک.ج2!$A$1:$AI$17</definedName>
    <definedName name="_xlnm.Print_Area" localSheetId="5">ک_ج!$A$1:$AQ$14</definedName>
    <definedName name="_xlnm.Print_Area" localSheetId="6">'کمربند سبز- 1399'!$A$1:$AH$11</definedName>
    <definedName name="بسوآهè" localSheetId="3">[2]çسçرءهآس!$CY$83:$DD$97</definedName>
    <definedName name="بسوآهè" localSheetId="5">[3]çسçرءهآس!$CY$83:$DD$97</definedName>
    <definedName name="بسوآهè">[3]çسçرءهآس!$CY$83:$DD$97</definedName>
    <definedName name="مشآسطçسçرهآèآوè" localSheetId="3">[2]çسçرءهآس!$T$6:$AA$23</definedName>
    <definedName name="مشآسطçسçرهآèآوè" localSheetId="5">[3]çسçرءهآس!$T$6:$AA$23</definedName>
    <definedName name="مشآسطçسçرهآèآوè">[3]çسçرءهآس!$T$6:$AA$23</definedName>
  </definedNames>
  <calcPr calcId="191029"/>
</workbook>
</file>

<file path=xl/calcChain.xml><?xml version="1.0" encoding="utf-8"?>
<calcChain xmlns="http://schemas.openxmlformats.org/spreadsheetml/2006/main">
  <c r="K7" i="9" l="1"/>
  <c r="G3" i="9"/>
  <c r="O20" i="9" l="1"/>
  <c r="P20" i="9"/>
  <c r="Q20" i="9"/>
  <c r="B20" i="9"/>
  <c r="K8" i="9"/>
  <c r="K9" i="9"/>
  <c r="K10" i="9"/>
  <c r="K11" i="9"/>
  <c r="K12" i="9"/>
  <c r="K13" i="9"/>
  <c r="K14" i="9"/>
  <c r="K15" i="9"/>
  <c r="K16" i="9"/>
  <c r="K17" i="9"/>
  <c r="K18" i="9"/>
  <c r="K19" i="9"/>
  <c r="K20" i="9"/>
  <c r="J7" i="9"/>
  <c r="W8" i="9"/>
  <c r="W9" i="9"/>
  <c r="W10" i="9"/>
  <c r="W11" i="9"/>
  <c r="W12" i="9"/>
  <c r="W13" i="9"/>
  <c r="W14" i="9"/>
  <c r="W15" i="9"/>
  <c r="W16" i="9"/>
  <c r="W17" i="9"/>
  <c r="W18" i="9"/>
  <c r="W19" i="9"/>
  <c r="J20" i="9"/>
  <c r="I20" i="9"/>
  <c r="H8" i="9"/>
  <c r="H29" i="16" l="1"/>
  <c r="I29" i="16"/>
  <c r="G14" i="16"/>
  <c r="AG14" i="13"/>
  <c r="O12" i="13"/>
  <c r="AG4" i="13"/>
  <c r="R14" i="13"/>
  <c r="AV6" i="11"/>
  <c r="Q16" i="10"/>
  <c r="R23" i="11"/>
  <c r="I32" i="16"/>
  <c r="I31" i="16"/>
  <c r="H7" i="9"/>
  <c r="H20" i="9" s="1"/>
  <c r="I14" i="16"/>
  <c r="I10" i="16"/>
  <c r="C20" i="9"/>
  <c r="H9" i="9"/>
  <c r="H14" i="9"/>
  <c r="C8" i="9"/>
  <c r="C9" i="9"/>
  <c r="C10" i="9"/>
  <c r="C11" i="9"/>
  <c r="C12" i="9"/>
  <c r="C13" i="9"/>
  <c r="C14" i="9"/>
  <c r="C15" i="9"/>
  <c r="C16" i="9"/>
  <c r="C17" i="9"/>
  <c r="C18" i="9"/>
  <c r="C19" i="9"/>
  <c r="C7" i="9"/>
  <c r="I34" i="16"/>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 i="18"/>
  <c r="I36" i="16"/>
  <c r="R24" i="10"/>
  <c r="F12" i="17" l="1"/>
  <c r="I9" i="16" l="1"/>
  <c r="I7" i="16"/>
  <c r="I6" i="16"/>
  <c r="I5" i="16"/>
  <c r="N44" i="16"/>
  <c r="F63" i="16"/>
  <c r="P5" i="16"/>
  <c r="Q5" i="16"/>
  <c r="R5" i="16"/>
  <c r="P7" i="16"/>
  <c r="Q7" i="16"/>
  <c r="R7" i="16"/>
  <c r="P9" i="16"/>
  <c r="Q9" i="16"/>
  <c r="P10" i="16"/>
  <c r="Q10" i="16"/>
  <c r="R10" i="16"/>
  <c r="P11" i="16"/>
  <c r="Q11" i="16"/>
  <c r="R11" i="16"/>
  <c r="P12" i="16"/>
  <c r="Q12" i="16"/>
  <c r="R12" i="16"/>
  <c r="P13" i="16"/>
  <c r="Q13" i="16"/>
  <c r="R13" i="16"/>
  <c r="P15" i="16"/>
  <c r="Q15" i="16"/>
  <c r="R15" i="16"/>
  <c r="Q3" i="16"/>
  <c r="M52" i="16"/>
  <c r="M58" i="16" s="1"/>
  <c r="R16" i="16" s="1"/>
  <c r="R9" i="16" l="1"/>
  <c r="I39" i="16"/>
  <c r="G5" i="16"/>
  <c r="G6" i="16"/>
  <c r="G7" i="16"/>
  <c r="I35" i="16"/>
  <c r="I8" i="16"/>
  <c r="I42" i="16"/>
  <c r="F43" i="16"/>
  <c r="E43" i="16"/>
  <c r="C43" i="16"/>
  <c r="B43" i="16"/>
  <c r="F42" i="16"/>
  <c r="E42" i="16"/>
  <c r="C42" i="16"/>
  <c r="B42" i="16"/>
  <c r="F39" i="16"/>
  <c r="G39" i="16" s="1"/>
  <c r="E39" i="16"/>
  <c r="D39" i="16"/>
  <c r="C39" i="16"/>
  <c r="B39" i="16"/>
  <c r="F37" i="16"/>
  <c r="E37" i="16"/>
  <c r="D37" i="16"/>
  <c r="C37" i="16"/>
  <c r="B37" i="16"/>
  <c r="F36" i="16"/>
  <c r="E36" i="16"/>
  <c r="D36" i="16"/>
  <c r="C36" i="16"/>
  <c r="B36" i="16"/>
  <c r="F8" i="16"/>
  <c r="G8" i="16" s="1"/>
  <c r="E8" i="16"/>
  <c r="D8" i="16"/>
  <c r="C8" i="16"/>
  <c r="B8" i="16"/>
  <c r="F35" i="16"/>
  <c r="G35" i="16" s="1"/>
  <c r="E35" i="16"/>
  <c r="D35" i="16"/>
  <c r="C35" i="16"/>
  <c r="B35" i="16"/>
  <c r="F34" i="16"/>
  <c r="E34" i="16"/>
  <c r="D34" i="16"/>
  <c r="C34" i="16"/>
  <c r="B34" i="16"/>
  <c r="F32" i="16"/>
  <c r="G32" i="16" s="1"/>
  <c r="H32" i="16" s="1"/>
  <c r="E32" i="16"/>
  <c r="D32" i="16"/>
  <c r="C32" i="16"/>
  <c r="B32" i="16"/>
  <c r="F31" i="16"/>
  <c r="G31" i="16" s="1"/>
  <c r="H31" i="16" s="1"/>
  <c r="E31" i="16"/>
  <c r="D31" i="16"/>
  <c r="C31" i="16"/>
  <c r="B31" i="16"/>
  <c r="F9" i="16"/>
  <c r="E9" i="16"/>
  <c r="D9" i="16"/>
  <c r="C9" i="16"/>
  <c r="B9" i="16"/>
  <c r="F28" i="16"/>
  <c r="G28" i="16" s="1"/>
  <c r="H28" i="16" s="1"/>
  <c r="E28" i="16"/>
  <c r="D28" i="16"/>
  <c r="C28" i="16"/>
  <c r="B28" i="16"/>
  <c r="F14" i="16"/>
  <c r="E14" i="16"/>
  <c r="D14" i="16"/>
  <c r="C14" i="16"/>
  <c r="B14" i="16"/>
  <c r="G34" i="16" l="1"/>
  <c r="H34" i="16" s="1"/>
  <c r="G9" i="16"/>
  <c r="F44" i="16"/>
  <c r="I44" i="16"/>
  <c r="G42" i="16"/>
  <c r="H42" i="16" s="1"/>
  <c r="G36" i="16"/>
  <c r="H36" i="16" s="1"/>
  <c r="H39" i="16"/>
  <c r="H8" i="16"/>
  <c r="H35" i="16"/>
  <c r="AN4" i="10"/>
  <c r="AG17" i="13"/>
  <c r="AG15" i="13"/>
  <c r="AV4" i="11"/>
  <c r="G44" i="16" l="1"/>
  <c r="H44" i="16" s="1"/>
  <c r="H9" i="16"/>
  <c r="H10" i="16"/>
  <c r="V16" i="10" l="1"/>
  <c r="R37" i="13" s="1"/>
  <c r="Q37" i="13"/>
  <c r="P37" i="13"/>
  <c r="O37" i="13"/>
  <c r="Q36" i="13"/>
  <c r="P36" i="13"/>
  <c r="O36" i="13"/>
  <c r="Q35" i="13"/>
  <c r="P35" i="13"/>
  <c r="O35" i="13"/>
  <c r="Q34" i="13"/>
  <c r="P34" i="13"/>
  <c r="O34" i="13"/>
  <c r="Q33" i="13"/>
  <c r="O33" i="13"/>
  <c r="Q32" i="13"/>
  <c r="P32" i="13"/>
  <c r="O32" i="13"/>
  <c r="Q31" i="13"/>
  <c r="P31" i="13"/>
  <c r="O31" i="13"/>
  <c r="Q30" i="13"/>
  <c r="P30" i="13"/>
  <c r="O30" i="13"/>
  <c r="Q29" i="13"/>
  <c r="P29" i="13"/>
  <c r="O29" i="13"/>
  <c r="Q28" i="13"/>
  <c r="P28" i="13"/>
  <c r="O28" i="13"/>
  <c r="Q27" i="13"/>
  <c r="P27" i="13"/>
  <c r="O27" i="13"/>
  <c r="Q26" i="13"/>
  <c r="P26" i="13"/>
  <c r="O26" i="13"/>
  <c r="Q25" i="13"/>
  <c r="P25" i="13"/>
  <c r="O25" i="13"/>
  <c r="J6" i="14" l="1"/>
  <c r="N18" i="14"/>
  <c r="O17" i="14"/>
  <c r="D17" i="14"/>
  <c r="E17" i="14" s="1"/>
  <c r="O16" i="14"/>
  <c r="D16" i="14"/>
  <c r="E16" i="14" s="1"/>
  <c r="O15" i="14"/>
  <c r="D15" i="14"/>
  <c r="E15" i="14" s="1"/>
  <c r="O14" i="14"/>
  <c r="D14" i="14"/>
  <c r="E14" i="14" s="1"/>
  <c r="O13" i="14"/>
  <c r="D13" i="14"/>
  <c r="E13" i="14" s="1"/>
  <c r="O12" i="14"/>
  <c r="D12" i="14"/>
  <c r="C12" i="14"/>
  <c r="C18" i="14" s="1"/>
  <c r="O11" i="14"/>
  <c r="F11" i="14"/>
  <c r="F12" i="14" s="1"/>
  <c r="D11" i="14"/>
  <c r="E11" i="14" s="1"/>
  <c r="I11" i="14" s="1"/>
  <c r="O10" i="14"/>
  <c r="G10" i="14"/>
  <c r="L10" i="14" s="1"/>
  <c r="D10" i="14"/>
  <c r="E10" i="14" s="1"/>
  <c r="I8" i="14"/>
  <c r="P12" i="14" l="1"/>
  <c r="P14" i="14"/>
  <c r="I13" i="14"/>
  <c r="I15" i="14"/>
  <c r="E12" i="14"/>
  <c r="I12" i="14" s="1"/>
  <c r="J10" i="14"/>
  <c r="I17" i="14"/>
  <c r="I6" i="14"/>
  <c r="O18" i="14"/>
  <c r="K11" i="14"/>
  <c r="P11" i="14"/>
  <c r="P16" i="14"/>
  <c r="G12" i="14"/>
  <c r="F13" i="14"/>
  <c r="K14" i="14"/>
  <c r="I14" i="14"/>
  <c r="K12" i="14"/>
  <c r="K16" i="14"/>
  <c r="I16" i="14"/>
  <c r="I10" i="14"/>
  <c r="K10" i="14"/>
  <c r="P10" i="14"/>
  <c r="K15" i="14"/>
  <c r="K17" i="14"/>
  <c r="P13" i="14"/>
  <c r="P17" i="14"/>
  <c r="G11" i="14"/>
  <c r="K13" i="14"/>
  <c r="P15" i="14"/>
  <c r="R5" i="13"/>
  <c r="R6" i="13"/>
  <c r="R8" i="13"/>
  <c r="R9" i="13"/>
  <c r="R10" i="13"/>
  <c r="Q11" i="13"/>
  <c r="Q21" i="13"/>
  <c r="O21" i="13"/>
  <c r="R19" i="13"/>
  <c r="R18" i="13"/>
  <c r="P17" i="13"/>
  <c r="R17" i="13" s="1"/>
  <c r="R16" i="13"/>
  <c r="P14" i="13"/>
  <c r="E18" i="14" l="1"/>
  <c r="I18" i="14" s="1"/>
  <c r="R21" i="13"/>
  <c r="J11" i="14"/>
  <c r="L11" i="14"/>
  <c r="J12" i="14"/>
  <c r="L12" i="14"/>
  <c r="K18" i="14"/>
  <c r="F14" i="14"/>
  <c r="G13" i="14"/>
  <c r="P18" i="14"/>
  <c r="P21" i="13"/>
  <c r="L13" i="14" l="1"/>
  <c r="J13" i="14"/>
  <c r="G14" i="14"/>
  <c r="F15" i="14"/>
  <c r="AE11" i="13"/>
  <c r="AC11" i="13"/>
  <c r="AB11" i="13"/>
  <c r="AA11" i="13"/>
  <c r="Y11" i="13"/>
  <c r="X11" i="13"/>
  <c r="W11" i="13"/>
  <c r="U11" i="13"/>
  <c r="T11" i="13"/>
  <c r="S11" i="13"/>
  <c r="O11" i="13"/>
  <c r="M11" i="13"/>
  <c r="L11" i="13"/>
  <c r="K11" i="13"/>
  <c r="J11" i="13"/>
  <c r="I11" i="13"/>
  <c r="H11" i="13"/>
  <c r="G11" i="13"/>
  <c r="F11" i="13"/>
  <c r="AD10" i="13"/>
  <c r="Z10" i="13"/>
  <c r="V10" i="13"/>
  <c r="AD9" i="13"/>
  <c r="Z9" i="13"/>
  <c r="V9" i="13"/>
  <c r="N9" i="13"/>
  <c r="AD8" i="13"/>
  <c r="Z8" i="13"/>
  <c r="V8" i="13"/>
  <c r="N8" i="13"/>
  <c r="AD7" i="13"/>
  <c r="Z7" i="13"/>
  <c r="V7" i="13"/>
  <c r="P7" i="13"/>
  <c r="R7" i="13" s="1"/>
  <c r="N7" i="13"/>
  <c r="AD6" i="13"/>
  <c r="Z6" i="13"/>
  <c r="V6" i="13"/>
  <c r="N6" i="13"/>
  <c r="AD5" i="13"/>
  <c r="Z5" i="13"/>
  <c r="V5" i="13"/>
  <c r="N5" i="13"/>
  <c r="AD4" i="13"/>
  <c r="Z4" i="13"/>
  <c r="V4" i="13"/>
  <c r="P4" i="13"/>
  <c r="P11" i="13" s="1"/>
  <c r="N4" i="13"/>
  <c r="N11" i="13" l="1"/>
  <c r="Z11" i="13"/>
  <c r="V11" i="13"/>
  <c r="AD11" i="13"/>
  <c r="L14" i="14"/>
  <c r="J14" i="14"/>
  <c r="F16" i="14"/>
  <c r="G15" i="14"/>
  <c r="R4" i="13"/>
  <c r="R11" i="13" l="1"/>
  <c r="J15" i="14"/>
  <c r="L15" i="14"/>
  <c r="G16" i="14"/>
  <c r="F17" i="14"/>
  <c r="G17" i="14" s="1"/>
  <c r="I3" i="9"/>
  <c r="G33" i="9"/>
  <c r="I33" i="9"/>
  <c r="R33" i="9" s="1"/>
  <c r="T33" i="9" s="1"/>
  <c r="G91" i="9"/>
  <c r="I59" i="9"/>
  <c r="J16" i="14" l="1"/>
  <c r="L16" i="14"/>
  <c r="L17" i="14"/>
  <c r="J17" i="14"/>
  <c r="G18" i="14"/>
  <c r="H6" i="14" s="1"/>
  <c r="S33" i="9"/>
  <c r="L18" i="14" l="1"/>
  <c r="J18" i="14"/>
  <c r="Q49" i="9"/>
  <c r="R49" i="9"/>
  <c r="P49" i="9"/>
  <c r="AA8" i="9"/>
  <c r="AA9" i="9"/>
  <c r="AA10" i="9"/>
  <c r="AA11" i="9"/>
  <c r="AA12" i="9"/>
  <c r="AA13" i="9"/>
  <c r="AA14" i="9"/>
  <c r="AA20" i="9"/>
  <c r="AA7" i="9"/>
  <c r="V57" i="10" l="1"/>
  <c r="L74" i="9" l="1"/>
  <c r="L73" i="9" l="1"/>
  <c r="L72" i="9"/>
  <c r="L70" i="9"/>
  <c r="H29" i="9" l="1"/>
  <c r="H24" i="9"/>
  <c r="R14" i="10" l="1"/>
  <c r="V14" i="10"/>
  <c r="P34" i="10"/>
  <c r="R34" i="10" l="1"/>
  <c r="E34" i="10" s="1"/>
  <c r="C35" i="13" s="1"/>
  <c r="AG9" i="13" s="1"/>
  <c r="AG19" i="13" s="1"/>
  <c r="R35" i="13"/>
  <c r="I17" i="9"/>
  <c r="J17" i="9" s="1"/>
  <c r="L17" i="9" s="1"/>
  <c r="M17" i="9" s="1"/>
  <c r="AV226" i="11"/>
  <c r="AU226" i="11"/>
  <c r="AT226" i="11"/>
  <c r="AS226" i="11"/>
  <c r="AV225" i="11"/>
  <c r="AU225" i="11"/>
  <c r="AT225" i="11"/>
  <c r="AS225" i="11"/>
  <c r="AV224" i="11"/>
  <c r="AU224" i="11"/>
  <c r="AT224" i="11"/>
  <c r="AS224" i="11"/>
  <c r="AV223" i="11"/>
  <c r="AU223" i="11"/>
  <c r="AT223" i="11"/>
  <c r="AS223" i="11"/>
  <c r="AV222" i="11"/>
  <c r="AU222" i="11"/>
  <c r="AT222" i="11"/>
  <c r="AS222" i="11"/>
  <c r="AV221" i="11"/>
  <c r="AU221" i="11"/>
  <c r="AT221" i="11"/>
  <c r="AS221" i="11"/>
  <c r="AV220" i="11"/>
  <c r="AU220" i="11"/>
  <c r="AT220" i="11"/>
  <c r="AS220" i="11"/>
  <c r="AV219" i="11"/>
  <c r="AU219" i="11"/>
  <c r="AT219" i="11"/>
  <c r="AS219" i="11"/>
  <c r="AV218" i="11"/>
  <c r="AU218" i="11"/>
  <c r="AT218" i="11"/>
  <c r="AS218" i="11"/>
  <c r="AV217" i="11"/>
  <c r="AU217" i="11"/>
  <c r="AT217" i="11"/>
  <c r="AS217" i="11"/>
  <c r="AV216" i="11"/>
  <c r="AU216" i="11"/>
  <c r="AT216" i="11"/>
  <c r="AS216" i="11"/>
  <c r="AV215" i="11"/>
  <c r="AU215" i="11"/>
  <c r="AT215" i="11"/>
  <c r="AS215" i="11"/>
  <c r="AV214" i="11"/>
  <c r="AU214" i="11"/>
  <c r="AT214" i="11"/>
  <c r="AS214" i="11"/>
  <c r="AV213" i="11"/>
  <c r="AU213" i="11"/>
  <c r="AT213" i="11"/>
  <c r="AS213" i="11"/>
  <c r="AV212" i="11"/>
  <c r="AU212" i="11"/>
  <c r="AT212" i="11"/>
  <c r="AS212" i="11"/>
  <c r="AV211" i="11"/>
  <c r="AU211" i="11"/>
  <c r="AT211" i="11"/>
  <c r="AS211" i="11"/>
  <c r="AV210" i="11"/>
  <c r="AU210" i="11"/>
  <c r="AT210" i="11"/>
  <c r="AS210" i="11"/>
  <c r="AV209" i="11"/>
  <c r="AU209" i="11"/>
  <c r="AT209" i="11"/>
  <c r="AS209" i="11"/>
  <c r="AV208" i="11"/>
  <c r="AU208" i="11"/>
  <c r="AT208" i="11"/>
  <c r="AS208" i="11"/>
  <c r="AV207" i="11"/>
  <c r="AU207" i="11"/>
  <c r="AT207" i="11"/>
  <c r="AS207" i="11"/>
  <c r="AV206" i="11"/>
  <c r="AU206" i="11"/>
  <c r="AT206" i="11"/>
  <c r="AS206" i="11"/>
  <c r="AV205" i="11"/>
  <c r="AU205" i="11"/>
  <c r="AT205" i="11"/>
  <c r="AS205" i="11"/>
  <c r="AV204" i="11"/>
  <c r="AU204" i="11"/>
  <c r="AT204" i="11"/>
  <c r="AS204" i="11"/>
  <c r="AV203" i="11"/>
  <c r="AU203" i="11"/>
  <c r="AT203" i="11"/>
  <c r="AS203" i="11"/>
  <c r="AV202" i="11"/>
  <c r="AU202" i="11"/>
  <c r="AT202" i="11"/>
  <c r="AS202" i="11"/>
  <c r="AV201" i="11"/>
  <c r="AU201" i="11"/>
  <c r="AT201" i="11"/>
  <c r="AS201" i="11"/>
  <c r="AV200" i="11"/>
  <c r="AU200" i="11"/>
  <c r="AT200" i="11"/>
  <c r="AS200" i="11"/>
  <c r="AV199" i="11"/>
  <c r="AU199" i="11"/>
  <c r="AT199" i="11"/>
  <c r="AS199" i="11"/>
  <c r="AV198" i="11"/>
  <c r="AU198" i="11"/>
  <c r="AT198" i="11"/>
  <c r="AS198" i="11"/>
  <c r="AV197" i="11"/>
  <c r="AU197" i="11"/>
  <c r="AT197" i="11"/>
  <c r="AS197" i="11"/>
  <c r="AV196" i="11"/>
  <c r="AU196" i="11"/>
  <c r="AT196" i="11"/>
  <c r="AS196" i="11"/>
  <c r="AV195" i="11"/>
  <c r="AU195" i="11"/>
  <c r="AT195" i="11"/>
  <c r="AS195" i="11"/>
  <c r="AV194" i="11"/>
  <c r="AU194" i="11"/>
  <c r="AT194" i="11"/>
  <c r="AS194" i="11"/>
  <c r="AV193" i="11"/>
  <c r="AU193" i="11"/>
  <c r="AT193" i="11"/>
  <c r="AS193" i="11"/>
  <c r="AV192" i="11"/>
  <c r="AU192" i="11"/>
  <c r="AT192" i="11"/>
  <c r="AS192" i="11"/>
  <c r="AV191" i="11"/>
  <c r="AU191" i="11"/>
  <c r="AT191" i="11"/>
  <c r="AS191" i="11"/>
  <c r="AV190" i="11"/>
  <c r="AU190" i="11"/>
  <c r="AT190" i="11"/>
  <c r="AS190" i="11"/>
  <c r="AV189" i="11"/>
  <c r="AU189" i="11"/>
  <c r="AT189" i="11"/>
  <c r="AS189" i="11"/>
  <c r="AV188" i="11"/>
  <c r="AU188" i="11"/>
  <c r="AT188" i="11"/>
  <c r="AS188" i="11"/>
  <c r="AV187" i="11"/>
  <c r="AU187" i="11"/>
  <c r="AT187" i="11"/>
  <c r="AS187" i="11"/>
  <c r="AV186" i="11"/>
  <c r="AU186" i="11"/>
  <c r="AT186" i="11"/>
  <c r="AS186" i="11"/>
  <c r="AV185" i="11"/>
  <c r="AU185" i="11"/>
  <c r="AT185" i="11"/>
  <c r="AS185" i="11"/>
  <c r="AV184" i="11"/>
  <c r="AU184" i="11"/>
  <c r="AT184" i="11"/>
  <c r="AS184" i="11"/>
  <c r="AV183" i="11"/>
  <c r="AU183" i="11"/>
  <c r="AT183" i="11"/>
  <c r="AS183" i="11"/>
  <c r="AV182" i="11"/>
  <c r="AU182" i="11"/>
  <c r="AT182" i="11"/>
  <c r="AS182" i="11"/>
  <c r="AV181" i="11"/>
  <c r="AU181" i="11"/>
  <c r="AT181" i="11"/>
  <c r="AS181" i="11"/>
  <c r="AV180" i="11"/>
  <c r="AU180" i="11"/>
  <c r="AT180" i="11"/>
  <c r="AS180" i="11"/>
  <c r="AV179" i="11"/>
  <c r="AU179" i="11"/>
  <c r="AT179" i="11"/>
  <c r="AS179" i="11"/>
  <c r="AV178" i="11"/>
  <c r="AU178" i="11"/>
  <c r="AT178" i="11"/>
  <c r="AS178" i="11"/>
  <c r="AV177" i="11"/>
  <c r="AU177" i="11"/>
  <c r="AT177" i="11"/>
  <c r="AS177" i="11"/>
  <c r="AV176" i="11"/>
  <c r="AU176" i="11"/>
  <c r="AT176" i="11"/>
  <c r="AS176" i="11"/>
  <c r="AV175" i="11"/>
  <c r="AU175" i="11"/>
  <c r="AT175" i="11"/>
  <c r="AS175" i="11"/>
  <c r="AV174" i="11"/>
  <c r="AU174" i="11"/>
  <c r="AT174" i="11"/>
  <c r="AS174" i="11"/>
  <c r="AV173" i="11"/>
  <c r="AU173" i="11"/>
  <c r="AT173" i="11"/>
  <c r="AS173" i="11"/>
  <c r="AV172" i="11"/>
  <c r="AU172" i="11"/>
  <c r="AT172" i="11"/>
  <c r="AS172" i="11"/>
  <c r="AV171" i="11"/>
  <c r="AU171" i="11"/>
  <c r="AT171" i="11"/>
  <c r="AS171" i="11"/>
  <c r="AV170" i="11"/>
  <c r="AU170" i="11"/>
  <c r="AT170" i="11"/>
  <c r="AS170" i="11"/>
  <c r="AV169" i="11"/>
  <c r="AU169" i="11"/>
  <c r="AT169" i="11"/>
  <c r="AS169" i="11"/>
  <c r="AV168" i="11"/>
  <c r="AU168" i="11"/>
  <c r="AT168" i="11"/>
  <c r="AS168" i="11"/>
  <c r="AV167" i="11"/>
  <c r="AU167" i="11"/>
  <c r="AT167" i="11"/>
  <c r="AS167" i="11"/>
  <c r="AV166" i="11"/>
  <c r="AU166" i="11"/>
  <c r="AT166" i="11"/>
  <c r="AS166" i="11"/>
  <c r="AV165" i="11"/>
  <c r="AU165" i="11"/>
  <c r="AT165" i="11"/>
  <c r="AS165" i="11"/>
  <c r="AV164" i="11"/>
  <c r="AU164" i="11"/>
  <c r="AT164" i="11"/>
  <c r="AS164" i="11"/>
  <c r="AV163" i="11"/>
  <c r="AU163" i="11"/>
  <c r="AT163" i="11"/>
  <c r="AS163" i="11"/>
  <c r="AV162" i="11"/>
  <c r="AU162" i="11"/>
  <c r="AT162" i="11"/>
  <c r="AS162" i="11"/>
  <c r="AV161" i="11"/>
  <c r="AU161" i="11"/>
  <c r="AT161" i="11"/>
  <c r="AS161" i="11"/>
  <c r="AV160" i="11"/>
  <c r="AU160" i="11"/>
  <c r="AT160" i="11"/>
  <c r="AS160" i="11"/>
  <c r="AV159" i="11"/>
  <c r="AU159" i="11"/>
  <c r="AT159" i="11"/>
  <c r="AS159" i="11"/>
  <c r="II57" i="11"/>
  <c r="IH57" i="11"/>
  <c r="IG57" i="11"/>
  <c r="IF57" i="11"/>
  <c r="IE57" i="11"/>
  <c r="ID57" i="11"/>
  <c r="IC57" i="11"/>
  <c r="IB57" i="11"/>
  <c r="IA57" i="11"/>
  <c r="HZ57" i="11"/>
  <c r="HY57" i="11"/>
  <c r="HX57" i="11"/>
  <c r="HV57" i="11"/>
  <c r="HU57" i="11"/>
  <c r="HT57" i="11"/>
  <c r="HS57" i="11"/>
  <c r="HR57" i="11"/>
  <c r="HQ57" i="11"/>
  <c r="HP57" i="11"/>
  <c r="HO57" i="11"/>
  <c r="HN57" i="11"/>
  <c r="HM57" i="11"/>
  <c r="HL57" i="11"/>
  <c r="HK57" i="11"/>
  <c r="HI57" i="11"/>
  <c r="HH57" i="11"/>
  <c r="HG57" i="11"/>
  <c r="HF57" i="11"/>
  <c r="HE57" i="11"/>
  <c r="HD57" i="11"/>
  <c r="HC57" i="11"/>
  <c r="HB57" i="11"/>
  <c r="HA57" i="11"/>
  <c r="GZ57" i="11"/>
  <c r="GY57" i="11"/>
  <c r="GX57" i="11"/>
  <c r="GV57" i="11"/>
  <c r="GU57" i="11"/>
  <c r="GT57" i="11"/>
  <c r="GS57" i="11"/>
  <c r="GR57" i="11"/>
  <c r="GQ57" i="11"/>
  <c r="GP57" i="11"/>
  <c r="GO57" i="11"/>
  <c r="GN57" i="11"/>
  <c r="GM57" i="11"/>
  <c r="GL57" i="11"/>
  <c r="GK57" i="11"/>
  <c r="GI57" i="11"/>
  <c r="GH57" i="11"/>
  <c r="GG57" i="11"/>
  <c r="GF57" i="11"/>
  <c r="GE57" i="11"/>
  <c r="GD57" i="11"/>
  <c r="GC57" i="11"/>
  <c r="GB57" i="11"/>
  <c r="GA57" i="11"/>
  <c r="FZ57" i="11"/>
  <c r="FY57" i="11"/>
  <c r="FX57" i="11"/>
  <c r="FV57" i="11"/>
  <c r="FU57" i="11"/>
  <c r="FT57" i="11"/>
  <c r="FS57" i="11"/>
  <c r="FR57" i="11"/>
  <c r="FQ57" i="11"/>
  <c r="FP57" i="11"/>
  <c r="FO57" i="11"/>
  <c r="FN57" i="11"/>
  <c r="FM57" i="11"/>
  <c r="FL57" i="11"/>
  <c r="FK57" i="11"/>
  <c r="FI57" i="11"/>
  <c r="FH57" i="11"/>
  <c r="FG57" i="11"/>
  <c r="FF57" i="11"/>
  <c r="FE57" i="11"/>
  <c r="FD57" i="11"/>
  <c r="FC57" i="11"/>
  <c r="FB57" i="11"/>
  <c r="FA57" i="11"/>
  <c r="EZ57" i="11"/>
  <c r="EY57" i="11"/>
  <c r="EX57" i="11"/>
  <c r="EV57" i="11"/>
  <c r="EU57" i="11"/>
  <c r="ET57" i="11"/>
  <c r="ES57" i="11"/>
  <c r="ER57" i="11"/>
  <c r="EQ57" i="11"/>
  <c r="EP57" i="11"/>
  <c r="EO57" i="11"/>
  <c r="EN57" i="11"/>
  <c r="EM57" i="11"/>
  <c r="EL57" i="11"/>
  <c r="EK57" i="11"/>
  <c r="EI57" i="11"/>
  <c r="EH57" i="11"/>
  <c r="EG57" i="11"/>
  <c r="EF57" i="11"/>
  <c r="EE57" i="11"/>
  <c r="ED57" i="11"/>
  <c r="EC57" i="11"/>
  <c r="EB57" i="11"/>
  <c r="EA57" i="11"/>
  <c r="DZ57" i="11"/>
  <c r="DY57" i="11"/>
  <c r="DX57" i="11"/>
  <c r="DV57" i="11"/>
  <c r="DU57" i="11"/>
  <c r="DT57" i="11"/>
  <c r="DS57" i="11"/>
  <c r="DR57" i="11"/>
  <c r="DQ57" i="11"/>
  <c r="DP57" i="11"/>
  <c r="DO57" i="11"/>
  <c r="DN57" i="11"/>
  <c r="DM57" i="11"/>
  <c r="DL57" i="11"/>
  <c r="DK57" i="11"/>
  <c r="DI57" i="11"/>
  <c r="DH57" i="11"/>
  <c r="DG57" i="11"/>
  <c r="DF57" i="11"/>
  <c r="DE57" i="11"/>
  <c r="DD57" i="11"/>
  <c r="DC57" i="11"/>
  <c r="DB57" i="11"/>
  <c r="DA57" i="11"/>
  <c r="CZ57" i="11"/>
  <c r="CY57" i="11"/>
  <c r="CX57" i="11"/>
  <c r="CV57" i="11"/>
  <c r="CU57" i="11"/>
  <c r="CT57" i="11"/>
  <c r="CS57" i="11"/>
  <c r="CR57" i="11"/>
  <c r="CQ57" i="11"/>
  <c r="CP57" i="11"/>
  <c r="CO57" i="11"/>
  <c r="CN57" i="11"/>
  <c r="CM57" i="11"/>
  <c r="CL57" i="11"/>
  <c r="CK57" i="11"/>
  <c r="CI57" i="11"/>
  <c r="CH57" i="11"/>
  <c r="CG57" i="11"/>
  <c r="CF57" i="11"/>
  <c r="CE57" i="11"/>
  <c r="CD57" i="11"/>
  <c r="CC57" i="11"/>
  <c r="CB57" i="11"/>
  <c r="CA57" i="11"/>
  <c r="BZ57" i="11"/>
  <c r="BY57" i="11"/>
  <c r="BX57" i="11"/>
  <c r="BV57" i="11"/>
  <c r="BU57" i="11"/>
  <c r="BT57" i="11"/>
  <c r="BS57" i="11"/>
  <c r="BR57" i="11"/>
  <c r="BQ57" i="11"/>
  <c r="BP57" i="11"/>
  <c r="BO57" i="11"/>
  <c r="BN57" i="11"/>
  <c r="BM57" i="11"/>
  <c r="BL57" i="11"/>
  <c r="BK57" i="11"/>
  <c r="BI57" i="11"/>
  <c r="BH57" i="11"/>
  <c r="BG57" i="11"/>
  <c r="BF57" i="11"/>
  <c r="BE57" i="11"/>
  <c r="BD57" i="11"/>
  <c r="BC57" i="11"/>
  <c r="BB57" i="11"/>
  <c r="BA57" i="11"/>
  <c r="AZ57" i="11"/>
  <c r="AY57" i="11"/>
  <c r="AX57" i="11"/>
  <c r="AV57" i="11"/>
  <c r="AU57" i="11"/>
  <c r="AT57" i="11"/>
  <c r="AS57" i="11"/>
  <c r="AR57" i="11"/>
  <c r="AQ57" i="11"/>
  <c r="AP57" i="11"/>
  <c r="AO57" i="11"/>
  <c r="AN57" i="11"/>
  <c r="AM57" i="11"/>
  <c r="AL57" i="11"/>
  <c r="AK57" i="11"/>
  <c r="AJ57" i="11"/>
  <c r="AI57" i="11"/>
  <c r="AH57" i="11"/>
  <c r="AG57" i="11"/>
  <c r="AF57" i="11"/>
  <c r="AE57" i="11"/>
  <c r="AD57" i="11"/>
  <c r="AC57" i="11"/>
  <c r="AB57" i="11"/>
  <c r="AA57" i="11"/>
  <c r="Z57" i="11"/>
  <c r="Y57" i="11"/>
  <c r="X57" i="11"/>
  <c r="W57" i="11"/>
  <c r="V57" i="11"/>
  <c r="U57" i="11"/>
  <c r="S57" i="11"/>
  <c r="R57" i="11"/>
  <c r="Q57" i="11"/>
  <c r="IW56" i="11"/>
  <c r="IV56" i="11"/>
  <c r="IU56" i="11"/>
  <c r="IT56" i="11"/>
  <c r="IS56" i="11"/>
  <c r="IR56" i="11"/>
  <c r="IQ56" i="11"/>
  <c r="IP56" i="11"/>
  <c r="IO56" i="11"/>
  <c r="IN56" i="11"/>
  <c r="IM56" i="11"/>
  <c r="IL56" i="11"/>
  <c r="IJ56" i="11"/>
  <c r="HW56" i="11"/>
  <c r="HJ56" i="11"/>
  <c r="GW56" i="11"/>
  <c r="GJ56" i="11"/>
  <c r="FW56" i="11"/>
  <c r="FJ56" i="11"/>
  <c r="EW56" i="11"/>
  <c r="EJ56" i="11"/>
  <c r="DW56" i="11"/>
  <c r="DJ56" i="11"/>
  <c r="CW56" i="11"/>
  <c r="CJ56" i="11"/>
  <c r="BW56" i="11"/>
  <c r="BJ56" i="11"/>
  <c r="T56" i="11"/>
  <c r="P56" i="11"/>
  <c r="IW55" i="11"/>
  <c r="IV55" i="11"/>
  <c r="IU55" i="11"/>
  <c r="IT55" i="11"/>
  <c r="IS55" i="11"/>
  <c r="IR55" i="11"/>
  <c r="IQ55" i="11"/>
  <c r="IP55" i="11"/>
  <c r="IO55" i="11"/>
  <c r="IN55" i="11"/>
  <c r="IM55" i="11"/>
  <c r="IL55" i="11"/>
  <c r="IJ55" i="11"/>
  <c r="IJ57" i="11" s="1"/>
  <c r="HW55" i="11"/>
  <c r="HJ55" i="11"/>
  <c r="GW55" i="11"/>
  <c r="GJ55" i="11"/>
  <c r="FW55" i="11"/>
  <c r="FJ55" i="11"/>
  <c r="EW55" i="11"/>
  <c r="EJ55" i="11"/>
  <c r="DW55" i="11"/>
  <c r="DJ55" i="11"/>
  <c r="CW55" i="11"/>
  <c r="CJ55" i="11"/>
  <c r="BW55" i="11"/>
  <c r="BJ55" i="11"/>
  <c r="T55" i="11"/>
  <c r="P55" i="11"/>
  <c r="IW54" i="11"/>
  <c r="IW57" i="11" s="1"/>
  <c r="IV54" i="11"/>
  <c r="IU54" i="11"/>
  <c r="IT54" i="11"/>
  <c r="IT57" i="11" s="1"/>
  <c r="IS54" i="11"/>
  <c r="IR54" i="11"/>
  <c r="IQ54" i="11"/>
  <c r="IP54" i="11"/>
  <c r="IP57" i="11" s="1"/>
  <c r="IO54" i="11"/>
  <c r="IN54" i="11"/>
  <c r="IM54" i="11"/>
  <c r="IL54" i="11"/>
  <c r="IL57" i="11" s="1"/>
  <c r="IJ54" i="11"/>
  <c r="HW54" i="11"/>
  <c r="HJ54" i="11"/>
  <c r="GW54" i="11"/>
  <c r="GW57" i="11" s="1"/>
  <c r="GJ54" i="11"/>
  <c r="GJ57" i="11" s="1"/>
  <c r="FW54" i="11"/>
  <c r="FJ54" i="11"/>
  <c r="EW54" i="11"/>
  <c r="EW57" i="11" s="1"/>
  <c r="EJ54" i="11"/>
  <c r="DW54" i="11"/>
  <c r="DJ54" i="11"/>
  <c r="CW54" i="11"/>
  <c r="CW57" i="11" s="1"/>
  <c r="CJ54" i="11"/>
  <c r="BW54" i="11"/>
  <c r="BJ54" i="11"/>
  <c r="T54" i="11"/>
  <c r="T57" i="11" s="1"/>
  <c r="P54" i="11"/>
  <c r="IW53" i="11"/>
  <c r="IV53" i="11"/>
  <c r="IU53" i="11"/>
  <c r="IU57" i="11" s="1"/>
  <c r="IT53" i="11"/>
  <c r="IS53" i="11"/>
  <c r="IS57" i="11" s="1"/>
  <c r="IR53" i="11"/>
  <c r="IQ53" i="11"/>
  <c r="IQ57" i="11" s="1"/>
  <c r="IP53" i="11"/>
  <c r="IO53" i="11"/>
  <c r="IO57" i="11" s="1"/>
  <c r="IN53" i="11"/>
  <c r="IM53" i="11"/>
  <c r="IM57" i="11" s="1"/>
  <c r="IL53" i="11"/>
  <c r="IJ53" i="11"/>
  <c r="HW53" i="11"/>
  <c r="HJ53" i="11"/>
  <c r="HJ57" i="11" s="1"/>
  <c r="GW53" i="11"/>
  <c r="GJ53" i="11"/>
  <c r="FW53" i="11"/>
  <c r="FJ53" i="11"/>
  <c r="FJ57" i="11" s="1"/>
  <c r="EW53" i="11"/>
  <c r="EJ53" i="11"/>
  <c r="EJ57" i="11" s="1"/>
  <c r="DW53" i="11"/>
  <c r="DJ53" i="11"/>
  <c r="DJ57" i="11" s="1"/>
  <c r="CW53" i="11"/>
  <c r="CJ53" i="11"/>
  <c r="CJ57" i="11" s="1"/>
  <c r="BW53" i="11"/>
  <c r="BJ53" i="11"/>
  <c r="BJ57" i="11" s="1"/>
  <c r="T53" i="11"/>
  <c r="P53" i="11"/>
  <c r="IX46" i="11"/>
  <c r="IX42" i="11"/>
  <c r="AB36" i="11"/>
  <c r="H34" i="11"/>
  <c r="II31" i="11"/>
  <c r="IH31" i="11"/>
  <c r="IG31" i="11"/>
  <c r="IF31" i="11"/>
  <c r="IE31" i="11"/>
  <c r="ID31" i="11"/>
  <c r="IC31" i="11"/>
  <c r="IB31" i="11"/>
  <c r="IA31" i="11"/>
  <c r="HZ31" i="11"/>
  <c r="HY31" i="11"/>
  <c r="HX31" i="11"/>
  <c r="HV31" i="11"/>
  <c r="HU31" i="11"/>
  <c r="HT31" i="11"/>
  <c r="HS31" i="11"/>
  <c r="HR31" i="11"/>
  <c r="HQ31" i="11"/>
  <c r="HP31" i="11"/>
  <c r="HO31" i="11"/>
  <c r="HN31" i="11"/>
  <c r="HM31" i="11"/>
  <c r="HL31" i="11"/>
  <c r="HK31" i="11"/>
  <c r="HI31" i="11"/>
  <c r="HH31" i="11"/>
  <c r="HG31" i="11"/>
  <c r="HF31" i="11"/>
  <c r="HE31" i="11"/>
  <c r="HD31" i="11"/>
  <c r="HC31" i="11"/>
  <c r="HB31" i="11"/>
  <c r="HA31" i="11"/>
  <c r="GZ31" i="11"/>
  <c r="GY31" i="11"/>
  <c r="GX31" i="11"/>
  <c r="GV31" i="11"/>
  <c r="GU31" i="11"/>
  <c r="GT31" i="11"/>
  <c r="GS31" i="11"/>
  <c r="GR31" i="11"/>
  <c r="GQ31" i="11"/>
  <c r="GP31" i="11"/>
  <c r="GO31" i="11"/>
  <c r="GN31" i="11"/>
  <c r="GM31" i="11"/>
  <c r="GL31" i="11"/>
  <c r="GK31" i="11"/>
  <c r="GI31" i="11"/>
  <c r="GH31" i="11"/>
  <c r="GG31" i="11"/>
  <c r="GF31" i="11"/>
  <c r="GE31" i="11"/>
  <c r="GD31" i="11"/>
  <c r="GC31" i="11"/>
  <c r="GB31" i="11"/>
  <c r="GA31" i="11"/>
  <c r="FZ31" i="11"/>
  <c r="FY31" i="11"/>
  <c r="FX31" i="11"/>
  <c r="FV31" i="11"/>
  <c r="FU31" i="11"/>
  <c r="FT31" i="11"/>
  <c r="FS31" i="11"/>
  <c r="FR31" i="11"/>
  <c r="FQ31" i="11"/>
  <c r="FP31" i="11"/>
  <c r="FO31" i="11"/>
  <c r="FN31" i="11"/>
  <c r="FM31" i="11"/>
  <c r="FL31" i="11"/>
  <c r="FK31" i="11"/>
  <c r="FI31" i="11"/>
  <c r="FH31" i="11"/>
  <c r="FG31" i="11"/>
  <c r="FF31" i="11"/>
  <c r="FE31" i="11"/>
  <c r="FD31" i="11"/>
  <c r="FC31" i="11"/>
  <c r="FB31" i="11"/>
  <c r="FA31" i="11"/>
  <c r="EZ31" i="11"/>
  <c r="EY31" i="11"/>
  <c r="EX31" i="11"/>
  <c r="EV31" i="11"/>
  <c r="EU31" i="11"/>
  <c r="ET31" i="11"/>
  <c r="ES31" i="11"/>
  <c r="ER31" i="11"/>
  <c r="EQ31" i="11"/>
  <c r="EP31" i="11"/>
  <c r="EO31" i="11"/>
  <c r="EN31" i="11"/>
  <c r="EM31" i="11"/>
  <c r="EL31" i="11"/>
  <c r="EK31" i="11"/>
  <c r="EI31" i="11"/>
  <c r="EH31" i="11"/>
  <c r="EG31" i="11"/>
  <c r="EF31" i="11"/>
  <c r="EE31" i="11"/>
  <c r="ED31" i="11"/>
  <c r="EC31" i="11"/>
  <c r="EB31" i="11"/>
  <c r="EA31" i="11"/>
  <c r="DZ31" i="11"/>
  <c r="DY31" i="11"/>
  <c r="DX31" i="11"/>
  <c r="DV31" i="11"/>
  <c r="DU31" i="11"/>
  <c r="DT31" i="11"/>
  <c r="DS31" i="11"/>
  <c r="DR31" i="11"/>
  <c r="DQ31" i="11"/>
  <c r="DP31" i="11"/>
  <c r="DO31" i="11"/>
  <c r="DN31" i="11"/>
  <c r="DM31" i="11"/>
  <c r="DL31" i="11"/>
  <c r="DK31" i="11"/>
  <c r="DI31" i="11"/>
  <c r="DH31" i="11"/>
  <c r="DG31" i="11"/>
  <c r="DF31" i="11"/>
  <c r="DE31" i="11"/>
  <c r="DD31" i="11"/>
  <c r="DC31" i="11"/>
  <c r="DB31" i="11"/>
  <c r="DA31" i="11"/>
  <c r="CZ31" i="11"/>
  <c r="CY31" i="11"/>
  <c r="CX31" i="11"/>
  <c r="CV31" i="11"/>
  <c r="CU31" i="11"/>
  <c r="CT31" i="11"/>
  <c r="CS31" i="11"/>
  <c r="CR31" i="11"/>
  <c r="CQ31" i="11"/>
  <c r="CP31" i="11"/>
  <c r="CO31" i="11"/>
  <c r="CN31" i="11"/>
  <c r="CM31" i="11"/>
  <c r="CL31" i="11"/>
  <c r="CK31" i="11"/>
  <c r="CI31" i="11"/>
  <c r="CH31" i="11"/>
  <c r="CG31" i="11"/>
  <c r="CF31" i="11"/>
  <c r="CE31" i="11"/>
  <c r="CD31" i="11"/>
  <c r="CC31" i="11"/>
  <c r="CB31" i="11"/>
  <c r="CA31" i="11"/>
  <c r="BZ31" i="11"/>
  <c r="BY31" i="11"/>
  <c r="BX31" i="11"/>
  <c r="BV31" i="11"/>
  <c r="BU31" i="11"/>
  <c r="BT31" i="11"/>
  <c r="BS31" i="11"/>
  <c r="BR31" i="11"/>
  <c r="BQ31" i="11"/>
  <c r="BP31" i="11"/>
  <c r="BO31" i="11"/>
  <c r="BN31" i="11"/>
  <c r="BM31" i="11"/>
  <c r="BL31" i="11"/>
  <c r="BK31" i="11"/>
  <c r="BI31" i="11"/>
  <c r="BH31" i="11"/>
  <c r="BG31" i="11"/>
  <c r="BF31" i="11"/>
  <c r="BE31" i="11"/>
  <c r="BD31" i="11"/>
  <c r="BC31" i="11"/>
  <c r="BB31" i="11"/>
  <c r="BA31" i="11"/>
  <c r="AZ31" i="11"/>
  <c r="AY31" i="11"/>
  <c r="AX31" i="11"/>
  <c r="AR31" i="11"/>
  <c r="AQ31" i="11"/>
  <c r="AP31" i="11"/>
  <c r="AO31" i="11"/>
  <c r="AN31" i="11"/>
  <c r="AM31" i="11"/>
  <c r="AL31" i="11"/>
  <c r="AK31" i="11"/>
  <c r="AJ31" i="11"/>
  <c r="AI31" i="11"/>
  <c r="AH31" i="11"/>
  <c r="AG31" i="11"/>
  <c r="AE31" i="11"/>
  <c r="AD31" i="11"/>
  <c r="AC31" i="11"/>
  <c r="AA31" i="11"/>
  <c r="Z31" i="11"/>
  <c r="Y31" i="11"/>
  <c r="W31" i="11"/>
  <c r="V31" i="11"/>
  <c r="U31" i="11"/>
  <c r="O31" i="11"/>
  <c r="O57" i="11" s="1"/>
  <c r="N31" i="11"/>
  <c r="N57" i="11" s="1"/>
  <c r="M31" i="11"/>
  <c r="M57" i="11" s="1"/>
  <c r="L31" i="11"/>
  <c r="K31" i="11"/>
  <c r="J31" i="11"/>
  <c r="I31" i="11"/>
  <c r="H31" i="11"/>
  <c r="E31" i="11"/>
  <c r="F30" i="11"/>
  <c r="E30" i="11"/>
  <c r="G30" i="11" s="1"/>
  <c r="IW29" i="11"/>
  <c r="IV29" i="11"/>
  <c r="IU29" i="11"/>
  <c r="IT29" i="11"/>
  <c r="IS29" i="11"/>
  <c r="IR29" i="11"/>
  <c r="IQ29" i="11"/>
  <c r="IP29" i="11"/>
  <c r="IO29" i="11"/>
  <c r="IN29" i="11"/>
  <c r="IM29" i="11"/>
  <c r="IL29" i="11"/>
  <c r="IJ29" i="11"/>
  <c r="HW29" i="11"/>
  <c r="HJ29" i="11"/>
  <c r="GW29" i="11"/>
  <c r="GJ29" i="11"/>
  <c r="FW29" i="11"/>
  <c r="FJ29" i="11"/>
  <c r="EW29" i="11"/>
  <c r="EJ29" i="11"/>
  <c r="DW29" i="11"/>
  <c r="DJ29" i="11"/>
  <c r="CW29" i="11"/>
  <c r="CJ29" i="11"/>
  <c r="BW29" i="11"/>
  <c r="BJ29" i="11"/>
  <c r="AF29" i="11"/>
  <c r="AB29" i="11"/>
  <c r="X29" i="11"/>
  <c r="E29" i="11"/>
  <c r="IW28" i="11"/>
  <c r="IV28" i="11"/>
  <c r="IU28" i="11"/>
  <c r="IT28" i="11"/>
  <c r="IS28" i="11"/>
  <c r="IR28" i="11"/>
  <c r="IQ28" i="11"/>
  <c r="IP28" i="11"/>
  <c r="IO28" i="11"/>
  <c r="IN28" i="11"/>
  <c r="IM28" i="11"/>
  <c r="IL28" i="11"/>
  <c r="IJ28" i="11"/>
  <c r="HW28" i="11"/>
  <c r="HJ28" i="11"/>
  <c r="GW28" i="11"/>
  <c r="GJ28" i="11"/>
  <c r="FW28" i="11"/>
  <c r="FJ28" i="11"/>
  <c r="EW28" i="11"/>
  <c r="EJ28" i="11"/>
  <c r="DW28" i="11"/>
  <c r="DJ28" i="11"/>
  <c r="CW28" i="11"/>
  <c r="CJ28" i="11"/>
  <c r="BW28" i="11"/>
  <c r="BJ28" i="11"/>
  <c r="AF28" i="11"/>
  <c r="AB28" i="11"/>
  <c r="X28" i="11"/>
  <c r="P28" i="11"/>
  <c r="E28" i="11"/>
  <c r="IW27" i="11"/>
  <c r="IV27" i="11"/>
  <c r="IU27" i="11"/>
  <c r="IT27" i="11"/>
  <c r="IS27" i="11"/>
  <c r="IR27" i="11"/>
  <c r="IQ27" i="11"/>
  <c r="IP27" i="11"/>
  <c r="IO27" i="11"/>
  <c r="IN27" i="11"/>
  <c r="IM27" i="11"/>
  <c r="IL27" i="11"/>
  <c r="IJ27" i="11"/>
  <c r="HW27" i="11"/>
  <c r="HJ27" i="11"/>
  <c r="GW27" i="11"/>
  <c r="GJ27" i="11"/>
  <c r="FW27" i="11"/>
  <c r="FJ27" i="11"/>
  <c r="EW27" i="11"/>
  <c r="EJ27" i="11"/>
  <c r="DW27" i="11"/>
  <c r="DJ27" i="11"/>
  <c r="CW27" i="11"/>
  <c r="CJ27" i="11"/>
  <c r="BW27" i="11"/>
  <c r="BJ27" i="11"/>
  <c r="AF27" i="11"/>
  <c r="AB27" i="11"/>
  <c r="X27" i="11"/>
  <c r="P27" i="11"/>
  <c r="E27" i="11"/>
  <c r="F26" i="11"/>
  <c r="E26" i="11"/>
  <c r="IW25" i="11"/>
  <c r="IV25" i="11"/>
  <c r="IU25" i="11"/>
  <c r="IT25" i="11"/>
  <c r="IS25" i="11"/>
  <c r="IR25" i="11"/>
  <c r="IQ25" i="11"/>
  <c r="IP25" i="11"/>
  <c r="IO25" i="11"/>
  <c r="IN25" i="11"/>
  <c r="IM25" i="11"/>
  <c r="IL25" i="11"/>
  <c r="IJ25" i="11"/>
  <c r="HW25" i="11"/>
  <c r="HJ25" i="11"/>
  <c r="GW25" i="11"/>
  <c r="GJ25" i="11"/>
  <c r="FW25" i="11"/>
  <c r="FJ25" i="11"/>
  <c r="EW25" i="11"/>
  <c r="EJ25" i="11"/>
  <c r="DW25" i="11"/>
  <c r="DJ25" i="11"/>
  <c r="CW25" i="11"/>
  <c r="CJ25" i="11"/>
  <c r="BW25" i="11"/>
  <c r="BJ25" i="11"/>
  <c r="AF25" i="11"/>
  <c r="AB25" i="11"/>
  <c r="X25" i="11"/>
  <c r="P25" i="11"/>
  <c r="E25" i="11"/>
  <c r="IW24" i="11"/>
  <c r="IV24" i="11"/>
  <c r="IU24" i="11"/>
  <c r="IT24" i="11"/>
  <c r="IS24" i="11"/>
  <c r="IR24" i="11"/>
  <c r="IQ24" i="11"/>
  <c r="IP24" i="11"/>
  <c r="IO24" i="11"/>
  <c r="IN24" i="11"/>
  <c r="IM24" i="11"/>
  <c r="IL24" i="11"/>
  <c r="IJ24" i="11"/>
  <c r="HW24" i="11"/>
  <c r="HJ24" i="11"/>
  <c r="GW24" i="11"/>
  <c r="GJ24" i="11"/>
  <c r="FW24" i="11"/>
  <c r="FJ24" i="11"/>
  <c r="EW24" i="11"/>
  <c r="EJ24" i="11"/>
  <c r="DW24" i="11"/>
  <c r="DJ24" i="11"/>
  <c r="CW24" i="11"/>
  <c r="CJ24" i="11"/>
  <c r="BW24" i="11"/>
  <c r="BJ24" i="11"/>
  <c r="AF24" i="11"/>
  <c r="AB24" i="11"/>
  <c r="X24" i="11"/>
  <c r="P24" i="11"/>
  <c r="E24" i="11"/>
  <c r="IW23" i="11"/>
  <c r="IV23" i="11"/>
  <c r="IU23" i="11"/>
  <c r="IT23" i="11"/>
  <c r="IS23" i="11"/>
  <c r="IR23" i="11"/>
  <c r="IQ23" i="11"/>
  <c r="IP23" i="11"/>
  <c r="IO23" i="11"/>
  <c r="IN23" i="11"/>
  <c r="IM23" i="11"/>
  <c r="IL23" i="11"/>
  <c r="IJ23" i="11"/>
  <c r="HW23" i="11"/>
  <c r="HJ23" i="11"/>
  <c r="GW23" i="11"/>
  <c r="GJ23" i="11"/>
  <c r="FW23" i="11"/>
  <c r="FJ23" i="11"/>
  <c r="EW23" i="11"/>
  <c r="EJ23" i="11"/>
  <c r="DW23" i="11"/>
  <c r="DJ23" i="11"/>
  <c r="CW23" i="11"/>
  <c r="CJ23" i="11"/>
  <c r="BW23" i="11"/>
  <c r="BJ23" i="11"/>
  <c r="AF23" i="11"/>
  <c r="AB23" i="11"/>
  <c r="X23" i="11"/>
  <c r="P23" i="11"/>
  <c r="E23" i="11"/>
  <c r="F22" i="11"/>
  <c r="E22" i="11"/>
  <c r="IW21" i="11"/>
  <c r="IV21" i="11"/>
  <c r="IU21" i="11"/>
  <c r="IU31" i="11" s="1"/>
  <c r="IT21" i="11"/>
  <c r="IS21" i="11"/>
  <c r="IR21" i="11"/>
  <c r="IQ21" i="11"/>
  <c r="IP21" i="11"/>
  <c r="IO21" i="11"/>
  <c r="IN21" i="11"/>
  <c r="IM21" i="11"/>
  <c r="IL21" i="11"/>
  <c r="IJ21" i="11"/>
  <c r="HW21" i="11"/>
  <c r="HJ21" i="11"/>
  <c r="HJ31" i="11" s="1"/>
  <c r="GW21" i="11"/>
  <c r="GJ21" i="11"/>
  <c r="FW21" i="11"/>
  <c r="FJ21" i="11"/>
  <c r="FJ31" i="11" s="1"/>
  <c r="EW21" i="11"/>
  <c r="EJ21" i="11"/>
  <c r="DW21" i="11"/>
  <c r="DJ21" i="11"/>
  <c r="DJ31" i="11" s="1"/>
  <c r="CW21" i="11"/>
  <c r="CJ21" i="11"/>
  <c r="BW21" i="11"/>
  <c r="BJ21" i="11"/>
  <c r="BJ31" i="11" s="1"/>
  <c r="AF21" i="11"/>
  <c r="AB21" i="11"/>
  <c r="X21" i="11"/>
  <c r="P21" i="11"/>
  <c r="P31" i="11" s="1"/>
  <c r="E21" i="11"/>
  <c r="F20" i="11"/>
  <c r="HK19" i="11"/>
  <c r="HX19" i="11" s="1"/>
  <c r="GK19" i="11"/>
  <c r="FX19" i="11"/>
  <c r="EK19" i="11"/>
  <c r="EX19" i="11" s="1"/>
  <c r="CX19" i="11"/>
  <c r="DK19" i="11" s="1"/>
  <c r="AU16" i="11"/>
  <c r="AT16" i="11"/>
  <c r="AS16" i="11"/>
  <c r="T16" i="11"/>
  <c r="AP14" i="11"/>
  <c r="AO14" i="11"/>
  <c r="AN14" i="11"/>
  <c r="AM14" i="11"/>
  <c r="AL14" i="11"/>
  <c r="AK14" i="11"/>
  <c r="AJ14" i="11"/>
  <c r="AI14" i="11"/>
  <c r="AH14" i="11"/>
  <c r="AG14" i="11"/>
  <c r="AE14" i="11"/>
  <c r="AD14" i="11"/>
  <c r="AC14" i="11"/>
  <c r="AA14" i="11"/>
  <c r="Z14" i="11"/>
  <c r="Y14" i="11"/>
  <c r="W14" i="11"/>
  <c r="V14" i="11"/>
  <c r="U14" i="11"/>
  <c r="S14" i="11"/>
  <c r="R14" i="11"/>
  <c r="Q14" i="11"/>
  <c r="P14" i="11"/>
  <c r="O14" i="11"/>
  <c r="AU14" i="11" s="1"/>
  <c r="N14" i="11"/>
  <c r="M14" i="11"/>
  <c r="L14" i="11"/>
  <c r="K14" i="11"/>
  <c r="J14" i="11"/>
  <c r="IM37" i="11" s="1"/>
  <c r="IM48" i="11" s="1"/>
  <c r="I14" i="11"/>
  <c r="IW36" i="11" s="1"/>
  <c r="IW44" i="11" s="1"/>
  <c r="H14" i="11"/>
  <c r="IU35" i="11" s="1"/>
  <c r="E14" i="11"/>
  <c r="F13" i="11"/>
  <c r="E13" i="11"/>
  <c r="AU12" i="11"/>
  <c r="AT12" i="11"/>
  <c r="AS12" i="11"/>
  <c r="AF12" i="11"/>
  <c r="AB12" i="11"/>
  <c r="X12" i="11"/>
  <c r="T12" i="11"/>
  <c r="F12" i="11" s="1"/>
  <c r="E12" i="11"/>
  <c r="AU11" i="11"/>
  <c r="AT11" i="11"/>
  <c r="AS11" i="11"/>
  <c r="AF11" i="11"/>
  <c r="AB11" i="11"/>
  <c r="AV11" i="11" s="1"/>
  <c r="X11" i="11"/>
  <c r="T11" i="11"/>
  <c r="F11" i="11" s="1"/>
  <c r="E11" i="11"/>
  <c r="AU10" i="11"/>
  <c r="AT10" i="11"/>
  <c r="AS10" i="11"/>
  <c r="AF10" i="11"/>
  <c r="AB10" i="11"/>
  <c r="X10" i="11"/>
  <c r="T10" i="11"/>
  <c r="F10" i="11"/>
  <c r="E10" i="11"/>
  <c r="F9" i="11"/>
  <c r="E9" i="11"/>
  <c r="AU8" i="11"/>
  <c r="AT8" i="11"/>
  <c r="AS8" i="11"/>
  <c r="AF8" i="11"/>
  <c r="AB8" i="11"/>
  <c r="X8" i="11"/>
  <c r="T8" i="11"/>
  <c r="F8" i="11" s="1"/>
  <c r="E8" i="11"/>
  <c r="AU7" i="11"/>
  <c r="AT7" i="11"/>
  <c r="AS7" i="11"/>
  <c r="AF7" i="11"/>
  <c r="AB7" i="11"/>
  <c r="AV7" i="11" s="1"/>
  <c r="X7" i="11"/>
  <c r="T7" i="11"/>
  <c r="F7" i="11" s="1"/>
  <c r="E7" i="11"/>
  <c r="AU6" i="11"/>
  <c r="AT6" i="11"/>
  <c r="AS6" i="11"/>
  <c r="AF6" i="11"/>
  <c r="AB6" i="11"/>
  <c r="X6" i="11"/>
  <c r="T6" i="11"/>
  <c r="F6" i="11"/>
  <c r="E6" i="11"/>
  <c r="F5" i="11"/>
  <c r="E5" i="11"/>
  <c r="AU4" i="11"/>
  <c r="AT4" i="11"/>
  <c r="AS4" i="11"/>
  <c r="AF4" i="11"/>
  <c r="AB4" i="11"/>
  <c r="AB14" i="11" s="1"/>
  <c r="X4" i="11"/>
  <c r="T4" i="11"/>
  <c r="T14" i="11" s="1"/>
  <c r="F14" i="11" s="1"/>
  <c r="E4" i="11"/>
  <c r="F3" i="11"/>
  <c r="S54" i="10"/>
  <c r="Q54" i="10"/>
  <c r="P54" i="10"/>
  <c r="O54" i="10"/>
  <c r="S53" i="10"/>
  <c r="Q53" i="10"/>
  <c r="P53" i="10"/>
  <c r="O53" i="10"/>
  <c r="S52" i="10"/>
  <c r="Q52" i="10"/>
  <c r="P52" i="10"/>
  <c r="O52" i="10"/>
  <c r="S51" i="10"/>
  <c r="Q51" i="10"/>
  <c r="P51" i="10"/>
  <c r="O51" i="10"/>
  <c r="AM47" i="10"/>
  <c r="AL47" i="10"/>
  <c r="AK47" i="10"/>
  <c r="AH47" i="10"/>
  <c r="AD47" i="10"/>
  <c r="Z47" i="10"/>
  <c r="V47" i="10"/>
  <c r="R47" i="10"/>
  <c r="AM46" i="10"/>
  <c r="AL46" i="10"/>
  <c r="AK46" i="10"/>
  <c r="AH46" i="10"/>
  <c r="AD46" i="10"/>
  <c r="Z46" i="10"/>
  <c r="V46" i="10"/>
  <c r="R46" i="10"/>
  <c r="N46" i="10"/>
  <c r="AM45" i="10"/>
  <c r="AL45" i="10"/>
  <c r="AK45" i="10"/>
  <c r="AH45" i="10"/>
  <c r="AD45" i="10"/>
  <c r="Z45" i="10"/>
  <c r="V45" i="10"/>
  <c r="R45" i="10"/>
  <c r="N45" i="10"/>
  <c r="AM44" i="10"/>
  <c r="AL44" i="10"/>
  <c r="AK44" i="10"/>
  <c r="AH44" i="10"/>
  <c r="AD44" i="10"/>
  <c r="Z44" i="10"/>
  <c r="V44" i="10"/>
  <c r="R44" i="10"/>
  <c r="N44" i="10"/>
  <c r="D38" i="10"/>
  <c r="C38" i="10"/>
  <c r="B38" i="10"/>
  <c r="A38" i="10"/>
  <c r="E37" i="10"/>
  <c r="D37" i="10"/>
  <c r="C37" i="10"/>
  <c r="B37" i="10"/>
  <c r="A37" i="10"/>
  <c r="V41" i="10"/>
  <c r="Q41" i="10"/>
  <c r="P41" i="10"/>
  <c r="O41" i="10"/>
  <c r="D41" i="10"/>
  <c r="V40" i="10"/>
  <c r="S40" i="10"/>
  <c r="Q40" i="10"/>
  <c r="P40" i="10"/>
  <c r="O40" i="10"/>
  <c r="D40" i="10"/>
  <c r="V39" i="10"/>
  <c r="S39" i="10"/>
  <c r="Q39" i="10"/>
  <c r="P39" i="10"/>
  <c r="O39" i="10"/>
  <c r="S36" i="10"/>
  <c r="D19" i="9" s="1"/>
  <c r="P36" i="10"/>
  <c r="O36" i="10"/>
  <c r="S35" i="10"/>
  <c r="D18" i="9" s="1"/>
  <c r="Q35" i="10"/>
  <c r="P35" i="10"/>
  <c r="O35" i="10"/>
  <c r="S34" i="10"/>
  <c r="D17" i="9" s="1"/>
  <c r="Q34" i="10"/>
  <c r="O34" i="10"/>
  <c r="S33" i="10"/>
  <c r="D16" i="9" s="1"/>
  <c r="Q33" i="10"/>
  <c r="P33" i="10"/>
  <c r="O33" i="10"/>
  <c r="B33" i="10"/>
  <c r="S32" i="10"/>
  <c r="D15" i="9" s="1"/>
  <c r="Q32" i="10"/>
  <c r="O32" i="10"/>
  <c r="B32" i="10"/>
  <c r="S31" i="10"/>
  <c r="D14" i="9" s="1"/>
  <c r="Q31" i="10"/>
  <c r="P31" i="10"/>
  <c r="O31" i="10"/>
  <c r="S30" i="10"/>
  <c r="D13" i="9" s="1"/>
  <c r="Q30" i="10"/>
  <c r="P30" i="10"/>
  <c r="O30" i="10"/>
  <c r="S29" i="10"/>
  <c r="D12" i="9" s="1"/>
  <c r="Q29" i="10"/>
  <c r="P29" i="10"/>
  <c r="O29" i="10"/>
  <c r="S28" i="10"/>
  <c r="D11" i="9" s="1"/>
  <c r="Q28" i="10"/>
  <c r="P28" i="10"/>
  <c r="O28" i="10"/>
  <c r="S27" i="10"/>
  <c r="D10" i="9" s="1"/>
  <c r="Q27" i="10"/>
  <c r="P27" i="10"/>
  <c r="O27" i="10"/>
  <c r="S26" i="10"/>
  <c r="D9" i="9" s="1"/>
  <c r="Q26" i="10"/>
  <c r="O26" i="10"/>
  <c r="S25" i="10"/>
  <c r="D8" i="9" s="1"/>
  <c r="Q25" i="10"/>
  <c r="P25" i="10"/>
  <c r="O25" i="10"/>
  <c r="S24" i="10"/>
  <c r="D7" i="9" s="1"/>
  <c r="Q24" i="10"/>
  <c r="O24" i="10"/>
  <c r="AI17" i="10"/>
  <c r="AG17" i="10"/>
  <c r="AF17" i="10"/>
  <c r="AE17" i="10"/>
  <c r="AC17" i="10"/>
  <c r="AB17" i="10"/>
  <c r="AA17" i="10"/>
  <c r="Y17" i="10"/>
  <c r="X17" i="10"/>
  <c r="W17" i="10"/>
  <c r="U17" i="10"/>
  <c r="Q38" i="13" s="1"/>
  <c r="Q40" i="13" s="1"/>
  <c r="S17" i="10"/>
  <c r="O38" i="13" s="1"/>
  <c r="O40" i="13" s="1"/>
  <c r="O17" i="10"/>
  <c r="M17" i="10"/>
  <c r="L17" i="10"/>
  <c r="K17" i="10"/>
  <c r="J17" i="10"/>
  <c r="I17" i="10"/>
  <c r="H17" i="10"/>
  <c r="G17" i="10"/>
  <c r="F17" i="10"/>
  <c r="E21" i="10"/>
  <c r="S41" i="10" s="1"/>
  <c r="AL16" i="10"/>
  <c r="AK16" i="10"/>
  <c r="AJ16" i="10"/>
  <c r="Q17" i="10"/>
  <c r="AM15" i="10"/>
  <c r="AL15" i="10"/>
  <c r="AK15" i="10"/>
  <c r="AJ15" i="10"/>
  <c r="AH15" i="10"/>
  <c r="AD15" i="10"/>
  <c r="Z15" i="10"/>
  <c r="V15" i="10"/>
  <c r="R15" i="10"/>
  <c r="AM14" i="10"/>
  <c r="AL14" i="10"/>
  <c r="AK14" i="10"/>
  <c r="AJ14" i="10"/>
  <c r="AH14" i="10"/>
  <c r="AD14" i="10"/>
  <c r="Z14" i="10"/>
  <c r="N14" i="10"/>
  <c r="AM13" i="10"/>
  <c r="AL13" i="10"/>
  <c r="AK13" i="10"/>
  <c r="AJ13" i="10"/>
  <c r="AH13" i="10"/>
  <c r="AD13" i="10"/>
  <c r="Z13" i="10"/>
  <c r="V13" i="10"/>
  <c r="R34" i="13" s="1"/>
  <c r="R13" i="10"/>
  <c r="N13" i="10"/>
  <c r="AM12" i="10"/>
  <c r="AL12" i="10"/>
  <c r="AK12" i="10"/>
  <c r="AJ12" i="10"/>
  <c r="AH12" i="10"/>
  <c r="AD12" i="10"/>
  <c r="T12" i="10"/>
  <c r="R12" i="10"/>
  <c r="N12" i="10"/>
  <c r="AM11" i="10"/>
  <c r="AL11" i="10"/>
  <c r="AK11" i="10"/>
  <c r="AJ11" i="10"/>
  <c r="AH11" i="10"/>
  <c r="AD11" i="10"/>
  <c r="V11" i="10"/>
  <c r="R32" i="13" s="1"/>
  <c r="R11" i="10"/>
  <c r="N11" i="10"/>
  <c r="AM10" i="10"/>
  <c r="AL10" i="10"/>
  <c r="AK10" i="10"/>
  <c r="AJ10" i="10"/>
  <c r="AH10" i="10"/>
  <c r="AD10" i="10"/>
  <c r="V10" i="10"/>
  <c r="R31" i="13" s="1"/>
  <c r="R10" i="10"/>
  <c r="R20" i="10" s="1"/>
  <c r="N10" i="10"/>
  <c r="AM9" i="10"/>
  <c r="AL9" i="10"/>
  <c r="AK9" i="10"/>
  <c r="AJ9" i="10"/>
  <c r="AH9" i="10"/>
  <c r="AD9" i="10"/>
  <c r="Z9" i="10"/>
  <c r="V9" i="10"/>
  <c r="R30" i="13" s="1"/>
  <c r="R9" i="10"/>
  <c r="N9" i="10"/>
  <c r="AM8" i="10"/>
  <c r="AL8" i="10"/>
  <c r="AK8" i="10"/>
  <c r="AJ8" i="10"/>
  <c r="AH8" i="10"/>
  <c r="AD8" i="10"/>
  <c r="Z8" i="10"/>
  <c r="V8" i="10"/>
  <c r="R29" i="13" s="1"/>
  <c r="R8" i="10"/>
  <c r="N8" i="10"/>
  <c r="AM7" i="10"/>
  <c r="AL7" i="10"/>
  <c r="AK7" i="10"/>
  <c r="AJ7" i="10"/>
  <c r="AH7" i="10"/>
  <c r="AD7" i="10"/>
  <c r="Z7" i="10"/>
  <c r="V7" i="10"/>
  <c r="R28" i="13" s="1"/>
  <c r="R7" i="10"/>
  <c r="N7" i="10"/>
  <c r="AM6" i="10"/>
  <c r="AK6" i="10"/>
  <c r="AJ6" i="10"/>
  <c r="AH6" i="10"/>
  <c r="AD6" i="10"/>
  <c r="Z6" i="10"/>
  <c r="V6" i="10"/>
  <c r="R27" i="13" s="1"/>
  <c r="P6" i="10"/>
  <c r="P26" i="10" s="1"/>
  <c r="N6" i="10"/>
  <c r="AM5" i="10"/>
  <c r="AL5" i="10"/>
  <c r="AK5" i="10"/>
  <c r="AJ5" i="10"/>
  <c r="AH5" i="10"/>
  <c r="AD5" i="10"/>
  <c r="Z5" i="10"/>
  <c r="V5" i="10"/>
  <c r="R26" i="13" s="1"/>
  <c r="R5" i="10"/>
  <c r="N5" i="10"/>
  <c r="AM4" i="10"/>
  <c r="AK4" i="10"/>
  <c r="AJ4" i="10"/>
  <c r="AH4" i="10"/>
  <c r="AD4" i="10"/>
  <c r="Z4" i="10"/>
  <c r="V4" i="10"/>
  <c r="R25" i="13" s="1"/>
  <c r="P4" i="10"/>
  <c r="N4" i="10"/>
  <c r="L59" i="9"/>
  <c r="L60" i="9"/>
  <c r="U60" i="9" s="1"/>
  <c r="L61" i="9"/>
  <c r="U61" i="9" s="1"/>
  <c r="L62" i="9"/>
  <c r="U62" i="9" s="1"/>
  <c r="J66" i="9"/>
  <c r="L66" i="9" s="1"/>
  <c r="U66" i="9" s="1"/>
  <c r="F66" i="9"/>
  <c r="F62" i="9"/>
  <c r="R74" i="9"/>
  <c r="R36" i="13" l="1"/>
  <c r="R35" i="10"/>
  <c r="G5" i="11"/>
  <c r="AV8" i="11"/>
  <c r="G9" i="11"/>
  <c r="AV12" i="11"/>
  <c r="G13" i="11"/>
  <c r="AS14" i="11"/>
  <c r="X31" i="11"/>
  <c r="X61" i="11" s="1"/>
  <c r="BW31" i="11"/>
  <c r="DW31" i="11"/>
  <c r="FW31" i="11"/>
  <c r="HW31" i="11"/>
  <c r="IN31" i="11"/>
  <c r="IR31" i="11"/>
  <c r="IV31" i="11"/>
  <c r="IV32" i="11" s="1"/>
  <c r="IX23" i="11"/>
  <c r="IX24" i="11"/>
  <c r="IX25" i="11"/>
  <c r="G26" i="11"/>
  <c r="BW57" i="11"/>
  <c r="DW57" i="11"/>
  <c r="FW57" i="11"/>
  <c r="HW57" i="11"/>
  <c r="IN57" i="11"/>
  <c r="IR57" i="11"/>
  <c r="IV57" i="11"/>
  <c r="IX55" i="11"/>
  <c r="IX56" i="11"/>
  <c r="AV10" i="11"/>
  <c r="AT14" i="11"/>
  <c r="AB31" i="11"/>
  <c r="Y61" i="11" s="1"/>
  <c r="CJ31" i="11"/>
  <c r="EJ31" i="11"/>
  <c r="GJ31" i="11"/>
  <c r="IJ31" i="11"/>
  <c r="IO31" i="11"/>
  <c r="IS31" i="11"/>
  <c r="IW31" i="11"/>
  <c r="IX29" i="11"/>
  <c r="T17" i="10"/>
  <c r="P38" i="13" s="1"/>
  <c r="P40" i="13" s="1"/>
  <c r="P33" i="13"/>
  <c r="X14" i="11"/>
  <c r="G6" i="11"/>
  <c r="G10" i="11"/>
  <c r="AF31" i="11"/>
  <c r="Z61" i="11" s="1"/>
  <c r="CW31" i="11"/>
  <c r="EW31" i="11"/>
  <c r="GW31" i="11"/>
  <c r="IP31" i="11"/>
  <c r="IT31" i="11"/>
  <c r="G22" i="11"/>
  <c r="IX27" i="11"/>
  <c r="IX28" i="11"/>
  <c r="IX53" i="11"/>
  <c r="AN11" i="10"/>
  <c r="V31" i="10" s="1"/>
  <c r="O37" i="10"/>
  <c r="AL48" i="10"/>
  <c r="R52" i="10"/>
  <c r="AK48" i="10"/>
  <c r="P24" i="10"/>
  <c r="R4" i="10"/>
  <c r="AM48" i="10"/>
  <c r="G7" i="11"/>
  <c r="G11" i="11"/>
  <c r="G8" i="11"/>
  <c r="G12" i="11"/>
  <c r="AN15" i="10"/>
  <c r="V35" i="10" s="1"/>
  <c r="H18" i="9" s="1"/>
  <c r="R6" i="10"/>
  <c r="AN6" i="10" s="1"/>
  <c r="V26" i="10" s="1"/>
  <c r="V20" i="10"/>
  <c r="R40" i="10" s="1"/>
  <c r="AN47" i="10"/>
  <c r="V54" i="10" s="1"/>
  <c r="R54" i="10"/>
  <c r="AH17" i="10"/>
  <c r="AN5" i="10"/>
  <c r="V25" i="10" s="1"/>
  <c r="AN12" i="10"/>
  <c r="V32" i="10" s="1"/>
  <c r="H15" i="9" s="1"/>
  <c r="R19" i="10"/>
  <c r="R27" i="10"/>
  <c r="R29" i="10"/>
  <c r="Z17" i="10"/>
  <c r="V24" i="10"/>
  <c r="R25" i="10"/>
  <c r="I8" i="9" s="1"/>
  <c r="J8" i="9" s="1"/>
  <c r="L8" i="9" s="1"/>
  <c r="M8" i="9" s="1"/>
  <c r="AN7" i="10"/>
  <c r="V27" i="10" s="1"/>
  <c r="H10" i="9" s="1"/>
  <c r="R28" i="10"/>
  <c r="AN9" i="10"/>
  <c r="V29" i="10" s="1"/>
  <c r="R33" i="10"/>
  <c r="I16" i="9" s="1"/>
  <c r="J16" i="9" s="1"/>
  <c r="L16" i="9" s="1"/>
  <c r="M16" i="9" s="1"/>
  <c r="AN14" i="10"/>
  <c r="V34" i="10" s="1"/>
  <c r="H17" i="9" s="1"/>
  <c r="AN44" i="10"/>
  <c r="R53" i="10"/>
  <c r="R31" i="10"/>
  <c r="I14" i="9" s="1"/>
  <c r="J14" i="9" s="1"/>
  <c r="L14" i="9" s="1"/>
  <c r="M14" i="9" s="1"/>
  <c r="R21" i="10"/>
  <c r="N17" i="10"/>
  <c r="AD17" i="10"/>
  <c r="AN10" i="10"/>
  <c r="V30" i="10" s="1"/>
  <c r="H13" i="9" s="1"/>
  <c r="H12" i="9" s="1"/>
  <c r="AN13" i="10"/>
  <c r="V33" i="10" s="1"/>
  <c r="H16" i="9" s="1"/>
  <c r="V48" i="10"/>
  <c r="AN45" i="10"/>
  <c r="V52" i="10" s="1"/>
  <c r="AN46" i="10"/>
  <c r="V53" i="10" s="1"/>
  <c r="AK17" i="10"/>
  <c r="U59" i="9"/>
  <c r="G14" i="11"/>
  <c r="IU45" i="11"/>
  <c r="S33" i="11"/>
  <c r="V61" i="11"/>
  <c r="P57" i="11"/>
  <c r="IT38" i="11"/>
  <c r="IT47" i="11" s="1"/>
  <c r="IP38" i="11"/>
  <c r="IP47" i="11" s="1"/>
  <c r="IL38" i="11"/>
  <c r="IV38" i="11"/>
  <c r="IV47" i="11" s="1"/>
  <c r="IR38" i="11"/>
  <c r="IR47" i="11" s="1"/>
  <c r="IN38" i="11"/>
  <c r="IN47" i="11" s="1"/>
  <c r="IY38" i="11"/>
  <c r="IY47" i="11" s="1"/>
  <c r="IU38" i="11"/>
  <c r="IU47" i="11" s="1"/>
  <c r="IQ38" i="11"/>
  <c r="IQ47" i="11" s="1"/>
  <c r="IM38" i="11"/>
  <c r="IM47" i="11" s="1"/>
  <c r="AV16" i="11"/>
  <c r="IX21" i="11"/>
  <c r="IL31" i="11"/>
  <c r="IL32" i="11" s="1"/>
  <c r="IQ31" i="11"/>
  <c r="IQ32" i="11" s="1"/>
  <c r="K32" i="11"/>
  <c r="IN32" i="11"/>
  <c r="IT32" i="11"/>
  <c r="IP35" i="11"/>
  <c r="IM36" i="11"/>
  <c r="IM44" i="11" s="1"/>
  <c r="IU36" i="11"/>
  <c r="IU44" i="11" s="1"/>
  <c r="IU37" i="11"/>
  <c r="IU48" i="11" s="1"/>
  <c r="IW38" i="11"/>
  <c r="IW47" i="11" s="1"/>
  <c r="F4" i="11"/>
  <c r="G4" i="11" s="1"/>
  <c r="IW35" i="11"/>
  <c r="IS35" i="11"/>
  <c r="IO35" i="11"/>
  <c r="IV39" i="11"/>
  <c r="IV49" i="11" s="1"/>
  <c r="IR39" i="11"/>
  <c r="IR49" i="11" s="1"/>
  <c r="IN39" i="11"/>
  <c r="IN49" i="11" s="1"/>
  <c r="IT39" i="11"/>
  <c r="IT49" i="11" s="1"/>
  <c r="IP39" i="11"/>
  <c r="IP49" i="11" s="1"/>
  <c r="IL39" i="11"/>
  <c r="IW39" i="11"/>
  <c r="IW49" i="11" s="1"/>
  <c r="IS39" i="11"/>
  <c r="IS49" i="11" s="1"/>
  <c r="IO39" i="11"/>
  <c r="IO49" i="11" s="1"/>
  <c r="AF14" i="11"/>
  <c r="AV14" i="11" s="1"/>
  <c r="K57" i="11"/>
  <c r="IM31" i="11"/>
  <c r="IM32" i="11" s="1"/>
  <c r="L32" i="11"/>
  <c r="IP32" i="11"/>
  <c r="IU32" i="11"/>
  <c r="IL35" i="11"/>
  <c r="IQ35" i="11"/>
  <c r="IV35" i="11"/>
  <c r="IO36" i="11"/>
  <c r="IO44" i="11" s="1"/>
  <c r="IY37" i="11"/>
  <c r="IY48" i="11" s="1"/>
  <c r="IM39" i="11"/>
  <c r="IM49" i="11" s="1"/>
  <c r="IT36" i="11"/>
  <c r="IT44" i="11" s="1"/>
  <c r="IP36" i="11"/>
  <c r="IP44" i="11" s="1"/>
  <c r="IL36" i="11"/>
  <c r="I32" i="11"/>
  <c r="IV36" i="11"/>
  <c r="IV44" i="11" s="1"/>
  <c r="IR36" i="11"/>
  <c r="IR44" i="11" s="1"/>
  <c r="IN36" i="11"/>
  <c r="IN44" i="11" s="1"/>
  <c r="IY35" i="11"/>
  <c r="L57" i="11"/>
  <c r="H32" i="11"/>
  <c r="IM35" i="11"/>
  <c r="IR35" i="11"/>
  <c r="IQ36" i="11"/>
  <c r="IQ44" i="11" s="1"/>
  <c r="IO38" i="11"/>
  <c r="IO47" i="11" s="1"/>
  <c r="IQ39" i="11"/>
  <c r="IQ49" i="11" s="1"/>
  <c r="IV37" i="11"/>
  <c r="IV48" i="11" s="1"/>
  <c r="IR37" i="11"/>
  <c r="IR48" i="11" s="1"/>
  <c r="IN37" i="11"/>
  <c r="IN48" i="11" s="1"/>
  <c r="IT37" i="11"/>
  <c r="IT48" i="11" s="1"/>
  <c r="IP37" i="11"/>
  <c r="IP48" i="11" s="1"/>
  <c r="IL37" i="11"/>
  <c r="IW37" i="11"/>
  <c r="IW48" i="11" s="1"/>
  <c r="IS37" i="11"/>
  <c r="IS48" i="11" s="1"/>
  <c r="IO37" i="11"/>
  <c r="IO48" i="11" s="1"/>
  <c r="IO32" i="11"/>
  <c r="IS32" i="11"/>
  <c r="IW32" i="11"/>
  <c r="I57" i="11"/>
  <c r="IY36" i="11"/>
  <c r="IY44" i="11" s="1"/>
  <c r="J32" i="11"/>
  <c r="J57" i="11" s="1"/>
  <c r="IR32" i="11"/>
  <c r="IN35" i="11"/>
  <c r="IT35" i="11"/>
  <c r="IS36" i="11"/>
  <c r="IS44" i="11" s="1"/>
  <c r="IQ37" i="11"/>
  <c r="IQ48" i="11" s="1"/>
  <c r="IS38" i="11"/>
  <c r="IS47" i="11" s="1"/>
  <c r="IU39" i="11"/>
  <c r="IU49" i="11" s="1"/>
  <c r="IX54" i="11"/>
  <c r="IX57" i="11" s="1"/>
  <c r="V51" i="10"/>
  <c r="Q37" i="10"/>
  <c r="P32" i="10"/>
  <c r="V12" i="10"/>
  <c r="R30" i="10"/>
  <c r="I13" i="9" s="1"/>
  <c r="J13" i="9" s="1"/>
  <c r="L13" i="9" s="1"/>
  <c r="M13" i="9" s="1"/>
  <c r="AL6" i="10"/>
  <c r="AN8" i="10"/>
  <c r="V28" i="10" s="1"/>
  <c r="H11" i="9" s="1"/>
  <c r="R16" i="10"/>
  <c r="AN16" i="10" s="1"/>
  <c r="V36" i="10" s="1"/>
  <c r="H19" i="9" s="1"/>
  <c r="V19" i="10"/>
  <c r="P17" i="10"/>
  <c r="P37" i="10" s="1"/>
  <c r="Q36" i="10"/>
  <c r="R51" i="10"/>
  <c r="AL4" i="10"/>
  <c r="AM16" i="10"/>
  <c r="AM17" i="10" s="1"/>
  <c r="V17" i="10" l="1"/>
  <c r="R38" i="13" s="1"/>
  <c r="R40" i="13" s="1"/>
  <c r="R33" i="13"/>
  <c r="I7" i="9"/>
  <c r="E27" i="10"/>
  <c r="C28" i="13" s="1"/>
  <c r="AG5" i="13" s="1"/>
  <c r="I10" i="9"/>
  <c r="J10" i="9" s="1"/>
  <c r="L10" i="9" s="1"/>
  <c r="M10" i="9" s="1"/>
  <c r="AN48" i="10"/>
  <c r="E28" i="10"/>
  <c r="C29" i="13" s="1"/>
  <c r="AG6" i="13" s="1"/>
  <c r="AG16" i="13" s="1"/>
  <c r="I11" i="9"/>
  <c r="J11" i="9" s="1"/>
  <c r="L11" i="9" s="1"/>
  <c r="M11" i="9" s="1"/>
  <c r="R39" i="10"/>
  <c r="I18" i="9"/>
  <c r="J18" i="9" s="1"/>
  <c r="L18" i="9" s="1"/>
  <c r="M18" i="9" s="1"/>
  <c r="R26" i="10"/>
  <c r="I9" i="9" s="1"/>
  <c r="J9" i="9" s="1"/>
  <c r="L9" i="9" s="1"/>
  <c r="M9" i="9" s="1"/>
  <c r="E29" i="10"/>
  <c r="C30" i="13" s="1"/>
  <c r="AG7" i="13" s="1"/>
  <c r="I12" i="9"/>
  <c r="J12" i="9" s="1"/>
  <c r="L12" i="9" s="1"/>
  <c r="M12" i="9" s="1"/>
  <c r="AN17" i="10"/>
  <c r="V37" i="10" s="1"/>
  <c r="R36" i="10"/>
  <c r="I19" i="9" s="1"/>
  <c r="J19" i="9" s="1"/>
  <c r="L19" i="9" s="1"/>
  <c r="M19" i="9" s="1"/>
  <c r="R17" i="10"/>
  <c r="R37" i="10" s="1"/>
  <c r="IN40" i="11"/>
  <c r="IN45" i="11"/>
  <c r="IN50" i="11" s="1"/>
  <c r="IY45" i="11"/>
  <c r="IP50" i="11"/>
  <c r="IO40" i="11"/>
  <c r="IO45" i="11"/>
  <c r="IO50" i="11" s="1"/>
  <c r="IP40" i="11"/>
  <c r="IP45" i="11"/>
  <c r="IL48" i="11"/>
  <c r="IX48" i="11" s="1"/>
  <c r="IX37" i="11"/>
  <c r="H33" i="11"/>
  <c r="H57" i="11"/>
  <c r="IV40" i="11"/>
  <c r="IV45" i="11"/>
  <c r="IV50" i="11" s="1"/>
  <c r="IS40" i="11"/>
  <c r="IS45" i="11"/>
  <c r="IS50" i="11" s="1"/>
  <c r="IX38" i="11"/>
  <c r="IL47" i="11"/>
  <c r="IX47" i="11" s="1"/>
  <c r="IU40" i="11"/>
  <c r="IT40" i="11"/>
  <c r="IT45" i="11"/>
  <c r="IT50" i="11" s="1"/>
  <c r="IR40" i="11"/>
  <c r="IR45" i="11"/>
  <c r="IR50" i="11" s="1"/>
  <c r="IQ45" i="11"/>
  <c r="IQ50" i="11" s="1"/>
  <c r="IQ40" i="11"/>
  <c r="IL49" i="11"/>
  <c r="IX49" i="11" s="1"/>
  <c r="IX39" i="11"/>
  <c r="IW40" i="11"/>
  <c r="IW45" i="11"/>
  <c r="IW50" i="11" s="1"/>
  <c r="IU50" i="11"/>
  <c r="IM45" i="11"/>
  <c r="IM40" i="11"/>
  <c r="IX36" i="11"/>
  <c r="IL44" i="11"/>
  <c r="IL40" i="11"/>
  <c r="IL45" i="11"/>
  <c r="IX35" i="11"/>
  <c r="IM50" i="11"/>
  <c r="IX32" i="11"/>
  <c r="IX31" i="11"/>
  <c r="Q33" i="11"/>
  <c r="R31" i="11"/>
  <c r="AT31" i="11" s="1"/>
  <c r="T29" i="11"/>
  <c r="AV29" i="11" s="1"/>
  <c r="F29" i="11" s="1"/>
  <c r="G29" i="11" s="1"/>
  <c r="R28" i="11"/>
  <c r="AT28" i="11" s="1"/>
  <c r="Q27" i="11"/>
  <c r="AS27" i="11" s="1"/>
  <c r="S25" i="11"/>
  <c r="AU25" i="11" s="1"/>
  <c r="R24" i="11"/>
  <c r="AT24" i="11" s="1"/>
  <c r="Q31" i="11"/>
  <c r="AS31" i="11" s="1"/>
  <c r="T28" i="11"/>
  <c r="AV28" i="11" s="1"/>
  <c r="F28" i="11" s="1"/>
  <c r="G28" i="11" s="1"/>
  <c r="T27" i="11"/>
  <c r="AV27" i="11" s="1"/>
  <c r="F27" i="11" s="1"/>
  <c r="G27" i="11" s="1"/>
  <c r="R25" i="11"/>
  <c r="AT25" i="11" s="1"/>
  <c r="S24" i="11"/>
  <c r="AU24" i="11" s="1"/>
  <c r="T23" i="11"/>
  <c r="AV23" i="11" s="1"/>
  <c r="F23" i="11" s="1"/>
  <c r="G23" i="11" s="1"/>
  <c r="R21" i="11"/>
  <c r="AT21" i="11" s="1"/>
  <c r="S29" i="11"/>
  <c r="AU29" i="11" s="1"/>
  <c r="S28" i="11"/>
  <c r="AU28" i="11" s="1"/>
  <c r="S27" i="11"/>
  <c r="AU27" i="11" s="1"/>
  <c r="Q25" i="11"/>
  <c r="AS25" i="11" s="1"/>
  <c r="Q24" i="11"/>
  <c r="AS24" i="11" s="1"/>
  <c r="S23" i="11"/>
  <c r="AU23" i="11" s="1"/>
  <c r="Q21" i="11"/>
  <c r="AS21" i="11" s="1"/>
  <c r="T31" i="11"/>
  <c r="R29" i="11"/>
  <c r="AT29" i="11" s="1"/>
  <c r="Q28" i="11"/>
  <c r="AS28" i="11" s="1"/>
  <c r="R27" i="11"/>
  <c r="AT27" i="11" s="1"/>
  <c r="AT23" i="11"/>
  <c r="T21" i="11"/>
  <c r="AV21" i="11" s="1"/>
  <c r="S31" i="11"/>
  <c r="AU31" i="11" s="1"/>
  <c r="Q29" i="11"/>
  <c r="AS29" i="11" s="1"/>
  <c r="T25" i="11"/>
  <c r="AV25" i="11" s="1"/>
  <c r="F25" i="11" s="1"/>
  <c r="G25" i="11" s="1"/>
  <c r="T24" i="11"/>
  <c r="AV24" i="11" s="1"/>
  <c r="F24" i="11" s="1"/>
  <c r="G24" i="11" s="1"/>
  <c r="Q23" i="11"/>
  <c r="AS23" i="11" s="1"/>
  <c r="S21" i="11"/>
  <c r="AU21" i="11" s="1"/>
  <c r="AL17" i="10"/>
  <c r="V21" i="10"/>
  <c r="R41" i="10" s="1"/>
  <c r="R32" i="10"/>
  <c r="V49" i="10"/>
  <c r="V55" i="10"/>
  <c r="AN50" i="10"/>
  <c r="AM50" i="10" s="1"/>
  <c r="IX45" i="11" l="1"/>
  <c r="E24" i="10"/>
  <c r="C25" i="13" s="1"/>
  <c r="AG12" i="13" s="1"/>
  <c r="E32" i="10"/>
  <c r="C33" i="13" s="1"/>
  <c r="AG8" i="13" s="1"/>
  <c r="AG18" i="13" s="1"/>
  <c r="I15" i="9"/>
  <c r="J15" i="9" s="1"/>
  <c r="L15" i="9" s="1"/>
  <c r="M15" i="9" s="1"/>
  <c r="E35" i="10"/>
  <c r="C36" i="13" s="1"/>
  <c r="AG10" i="13" s="1"/>
  <c r="AG20" i="13" s="1"/>
  <c r="D48" i="10"/>
  <c r="H22" i="9"/>
  <c r="H30" i="9"/>
  <c r="IX40" i="11"/>
  <c r="IY39" i="11"/>
  <c r="F21" i="11"/>
  <c r="G21" i="11" s="1"/>
  <c r="W61" i="11"/>
  <c r="AV31" i="11"/>
  <c r="F31" i="11" s="1"/>
  <c r="G31" i="11" s="1"/>
  <c r="AV33" i="11"/>
  <c r="IL50" i="11"/>
  <c r="IX44" i="11"/>
  <c r="IX50" i="11" s="1"/>
  <c r="AV34" i="11"/>
  <c r="IX59" i="11" l="1"/>
  <c r="AG11" i="13"/>
  <c r="R12" i="13" s="1"/>
  <c r="AF11" i="13" s="1"/>
  <c r="I24" i="9"/>
  <c r="I30" i="9"/>
  <c r="J30" i="9" s="1"/>
  <c r="K30" i="9" s="1"/>
  <c r="IY49" i="11"/>
  <c r="IY50" i="11" s="1"/>
  <c r="IY40" i="11"/>
  <c r="JB40" i="11" s="1"/>
  <c r="AV32" i="11"/>
  <c r="IY32" i="11"/>
  <c r="R13" i="13" l="1"/>
  <c r="I25" i="9"/>
  <c r="J24" i="9"/>
  <c r="K24" i="9" s="1"/>
  <c r="R3" i="9"/>
  <c r="L20" i="9"/>
  <c r="JA40" i="11"/>
  <c r="S3" i="9" l="1"/>
  <c r="T3" i="9"/>
  <c r="M20" i="9"/>
  <c r="M21" i="9" s="1"/>
  <c r="L21" i="9"/>
  <c r="H25" i="9"/>
  <c r="I26" i="9"/>
  <c r="J25" i="9"/>
  <c r="K25" i="9" s="1"/>
  <c r="J63" i="9"/>
  <c r="L63" i="9" s="1"/>
  <c r="I63" i="9"/>
  <c r="F63" i="9"/>
  <c r="K59" i="9"/>
  <c r="F59" i="9"/>
  <c r="L93" i="9"/>
  <c r="L91" i="9"/>
  <c r="I92" i="9"/>
  <c r="J65" i="9"/>
  <c r="F65" i="9"/>
  <c r="F61" i="9"/>
  <c r="J64" i="9"/>
  <c r="F64" i="9"/>
  <c r="F60" i="9"/>
  <c r="J94" i="9"/>
  <c r="L94" i="9" s="1"/>
  <c r="F94" i="9"/>
  <c r="F93" i="9"/>
  <c r="J92" i="9"/>
  <c r="L92" i="9" s="1"/>
  <c r="K91" i="9"/>
  <c r="W91" i="9" s="1"/>
  <c r="G92" i="9"/>
  <c r="G93" i="9" s="1"/>
  <c r="G94" i="9" s="1"/>
  <c r="G59" i="9" s="1"/>
  <c r="F92" i="9"/>
  <c r="F91" i="9"/>
  <c r="H91" i="9" s="1"/>
  <c r="I27" i="9" l="1"/>
  <c r="J27" i="9" s="1"/>
  <c r="K27" i="9" s="1"/>
  <c r="H26" i="9"/>
  <c r="J26" i="9"/>
  <c r="K26" i="9" s="1"/>
  <c r="H59" i="9"/>
  <c r="J68" i="9"/>
  <c r="L64" i="9"/>
  <c r="U64" i="9" s="1"/>
  <c r="L65" i="9"/>
  <c r="U65" i="9" s="1"/>
  <c r="J69" i="9"/>
  <c r="L69" i="9" s="1"/>
  <c r="G63" i="9"/>
  <c r="G60" i="9" s="1"/>
  <c r="G64" i="9" s="1"/>
  <c r="G61" i="9" s="1"/>
  <c r="G65" i="9" s="1"/>
  <c r="G62" i="9" s="1"/>
  <c r="G66" i="9" s="1"/>
  <c r="F95" i="9"/>
  <c r="H92" i="9"/>
  <c r="M92" i="9" s="1"/>
  <c r="N92" i="9" s="1"/>
  <c r="H93" i="9"/>
  <c r="M93" i="9" s="1"/>
  <c r="P93" i="9" s="1"/>
  <c r="W59" i="9"/>
  <c r="U63" i="9"/>
  <c r="H94" i="9"/>
  <c r="M94" i="9" s="1"/>
  <c r="P94" i="9" s="1"/>
  <c r="M91" i="9"/>
  <c r="N91" i="9" s="1"/>
  <c r="I60" i="9"/>
  <c r="K63" i="9"/>
  <c r="W63" i="9" s="1"/>
  <c r="K92" i="9"/>
  <c r="W92" i="9" s="1"/>
  <c r="I93" i="9"/>
  <c r="L68" i="9" l="1"/>
  <c r="K68" i="9"/>
  <c r="H62" i="9"/>
  <c r="M62" i="9" s="1"/>
  <c r="T62" i="9" s="1"/>
  <c r="O62" i="9" s="1"/>
  <c r="H60" i="9"/>
  <c r="M60" i="9" s="1"/>
  <c r="P60" i="9" s="1"/>
  <c r="H61" i="9"/>
  <c r="M61" i="9" s="1"/>
  <c r="T61" i="9" s="1"/>
  <c r="L27" i="9"/>
  <c r="H64" i="9"/>
  <c r="M64" i="9" s="1"/>
  <c r="P64" i="9" s="1"/>
  <c r="H63" i="9"/>
  <c r="V63" i="9" s="1"/>
  <c r="H65" i="9"/>
  <c r="M65" i="9" s="1"/>
  <c r="T65" i="9" s="1"/>
  <c r="O65" i="9" s="1"/>
  <c r="H66" i="9"/>
  <c r="M66" i="9" s="1"/>
  <c r="P66" i="9" s="1"/>
  <c r="L30" i="9"/>
  <c r="L24" i="9"/>
  <c r="L25" i="9"/>
  <c r="L26" i="9"/>
  <c r="M59" i="9"/>
  <c r="P92" i="9"/>
  <c r="V59" i="9"/>
  <c r="X59" i="9" s="1"/>
  <c r="P91" i="9"/>
  <c r="R91" i="9"/>
  <c r="N93" i="9"/>
  <c r="O93" i="9" s="1"/>
  <c r="N94" i="9"/>
  <c r="O94" i="9" s="1"/>
  <c r="R92" i="9"/>
  <c r="O91" i="9"/>
  <c r="Q91" i="9"/>
  <c r="O92" i="9"/>
  <c r="Q92" i="9"/>
  <c r="V92" i="9"/>
  <c r="X92" i="9" s="1"/>
  <c r="Y92" i="9" s="1"/>
  <c r="V91" i="9"/>
  <c r="X91" i="9" s="1"/>
  <c r="Y91" i="9" s="1"/>
  <c r="T91" i="9"/>
  <c r="D59" i="9"/>
  <c r="V93" i="9"/>
  <c r="I94" i="9"/>
  <c r="D94" i="9" s="1"/>
  <c r="K93" i="9"/>
  <c r="P62" i="9" l="1"/>
  <c r="Q93" i="9"/>
  <c r="T60" i="9"/>
  <c r="O60" i="9" s="1"/>
  <c r="P65" i="9"/>
  <c r="P61" i="9"/>
  <c r="V60" i="9"/>
  <c r="M63" i="9"/>
  <c r="P63" i="9" s="1"/>
  <c r="T64" i="9"/>
  <c r="O64" i="9" s="1"/>
  <c r="U27" i="9"/>
  <c r="O27" i="9"/>
  <c r="R27" i="9" s="1"/>
  <c r="M27" i="9"/>
  <c r="Q62" i="9"/>
  <c r="Q94" i="9"/>
  <c r="T66" i="9"/>
  <c r="O66" i="9" s="1"/>
  <c r="U26" i="9"/>
  <c r="O26" i="9"/>
  <c r="R26" i="9" s="1"/>
  <c r="M26" i="9"/>
  <c r="U25" i="9"/>
  <c r="M25" i="9"/>
  <c r="O25" i="9"/>
  <c r="R25" i="9" s="1"/>
  <c r="U24" i="9"/>
  <c r="O24" i="9"/>
  <c r="R24" i="9" s="1"/>
  <c r="M24" i="9"/>
  <c r="O30" i="9"/>
  <c r="R30" i="9" s="1"/>
  <c r="M30" i="9"/>
  <c r="U30" i="9"/>
  <c r="O10" i="9"/>
  <c r="R10" i="9" s="1"/>
  <c r="U9" i="9"/>
  <c r="P9" i="9" s="1"/>
  <c r="O19" i="9"/>
  <c r="R19" i="9" s="1"/>
  <c r="U19" i="9"/>
  <c r="O14" i="9"/>
  <c r="R14" i="9" s="1"/>
  <c r="U14" i="9"/>
  <c r="O16" i="9"/>
  <c r="R16" i="9" s="1"/>
  <c r="U16" i="9"/>
  <c r="O13" i="9"/>
  <c r="R13" i="9" s="1"/>
  <c r="U13" i="9"/>
  <c r="O18" i="9"/>
  <c r="R18" i="9" s="1"/>
  <c r="U18" i="9"/>
  <c r="O12" i="9"/>
  <c r="R12" i="9" s="1"/>
  <c r="U12" i="9"/>
  <c r="O17" i="9"/>
  <c r="R17" i="9" s="1"/>
  <c r="U17" i="9"/>
  <c r="O9" i="9"/>
  <c r="R9" i="9" s="1"/>
  <c r="P59" i="9"/>
  <c r="T59" i="9"/>
  <c r="S75" i="9" s="1"/>
  <c r="N59" i="9"/>
  <c r="O8" i="9"/>
  <c r="R8" i="9" s="1"/>
  <c r="U8" i="9"/>
  <c r="O15" i="9"/>
  <c r="R15" i="9" s="1"/>
  <c r="U15" i="9"/>
  <c r="U11" i="9"/>
  <c r="O11" i="9"/>
  <c r="R11" i="9" s="1"/>
  <c r="U10" i="9"/>
  <c r="R20" i="9"/>
  <c r="U20" i="9"/>
  <c r="N20" i="9" s="1"/>
  <c r="Q65" i="9"/>
  <c r="Q60" i="9"/>
  <c r="Q61" i="9"/>
  <c r="O61" i="9"/>
  <c r="W93" i="9"/>
  <c r="X93" i="9" s="1"/>
  <c r="Y93" i="9" s="1"/>
  <c r="R93" i="9"/>
  <c r="S76" i="9"/>
  <c r="P29" i="9"/>
  <c r="X63" i="9"/>
  <c r="Y63" i="9" s="1"/>
  <c r="Y59" i="9"/>
  <c r="V94" i="9"/>
  <c r="K94" i="9"/>
  <c r="U21" i="9" l="1"/>
  <c r="O21" i="9"/>
  <c r="R21" i="9" s="1"/>
  <c r="R22" i="9" s="1"/>
  <c r="R78" i="9"/>
  <c r="Q64" i="9"/>
  <c r="N63" i="9"/>
  <c r="T63" i="9"/>
  <c r="O63" i="9" s="1"/>
  <c r="Q66" i="9"/>
  <c r="P27" i="9"/>
  <c r="N27" i="9"/>
  <c r="Q27" i="9" s="1"/>
  <c r="N26" i="9"/>
  <c r="Q26" i="9" s="1"/>
  <c r="P26" i="9"/>
  <c r="P30" i="9"/>
  <c r="N30" i="9"/>
  <c r="Q30" i="9" s="1"/>
  <c r="Q63" i="9"/>
  <c r="N25" i="9"/>
  <c r="Q25" i="9" s="1"/>
  <c r="P25" i="9"/>
  <c r="P24" i="9"/>
  <c r="N24" i="9"/>
  <c r="Q24" i="9" s="1"/>
  <c r="P15" i="9"/>
  <c r="N15" i="9"/>
  <c r="Q15" i="9" s="1"/>
  <c r="P19" i="9"/>
  <c r="N19" i="9"/>
  <c r="Q19" i="9" s="1"/>
  <c r="N17" i="9"/>
  <c r="Q17" i="9" s="1"/>
  <c r="P17" i="9"/>
  <c r="P13" i="9"/>
  <c r="N13" i="9"/>
  <c r="Q13" i="9" s="1"/>
  <c r="P11" i="9"/>
  <c r="N11" i="9"/>
  <c r="Q11" i="9" s="1"/>
  <c r="N9" i="9"/>
  <c r="Q9" i="9" s="1"/>
  <c r="P14" i="9"/>
  <c r="N14" i="9"/>
  <c r="Q14" i="9" s="1"/>
  <c r="P10" i="9"/>
  <c r="N10" i="9"/>
  <c r="Q10" i="9" s="1"/>
  <c r="N8" i="9"/>
  <c r="Q8" i="9" s="1"/>
  <c r="P8" i="9"/>
  <c r="O59" i="9"/>
  <c r="Q59" i="9"/>
  <c r="N12" i="9"/>
  <c r="Q12" i="9" s="1"/>
  <c r="P12" i="9"/>
  <c r="P18" i="9"/>
  <c r="N18" i="9"/>
  <c r="Q18" i="9" s="1"/>
  <c r="N16" i="9"/>
  <c r="Q16" i="9" s="1"/>
  <c r="P16" i="9"/>
  <c r="W94" i="9"/>
  <c r="X94" i="9" s="1"/>
  <c r="Y94" i="9" s="1"/>
  <c r="R94" i="9"/>
  <c r="K60" i="9"/>
  <c r="I64" i="9"/>
  <c r="V64" i="9" s="1"/>
  <c r="P21" i="9" l="1"/>
  <c r="N21" i="9"/>
  <c r="Q21" i="9" s="1"/>
  <c r="Q22" i="9" s="1"/>
  <c r="W60" i="9"/>
  <c r="X60" i="9" s="1"/>
  <c r="Y60" i="9" s="1"/>
  <c r="N60" i="9"/>
  <c r="I61" i="9"/>
  <c r="V61" i="9" s="1"/>
  <c r="K64" i="9"/>
  <c r="W64" i="9" l="1"/>
  <c r="X64" i="9" s="1"/>
  <c r="Y64" i="9" s="1"/>
  <c r="N64" i="9"/>
  <c r="I65" i="9"/>
  <c r="K61" i="9"/>
  <c r="I86" i="9"/>
  <c r="H86" i="9"/>
  <c r="H89" i="9"/>
  <c r="I89" i="9"/>
  <c r="H88" i="9"/>
  <c r="I88" i="9"/>
  <c r="I62" i="9" l="1"/>
  <c r="V62" i="9" s="1"/>
  <c r="V65" i="9"/>
  <c r="W61" i="9"/>
  <c r="X61" i="9" s="1"/>
  <c r="Y61" i="9" s="1"/>
  <c r="N61" i="9"/>
  <c r="K62" i="9"/>
  <c r="J86" i="9"/>
  <c r="L86" i="9" s="1"/>
  <c r="M86" i="9" s="1"/>
  <c r="J88" i="9"/>
  <c r="L88" i="9" s="1"/>
  <c r="M88" i="9" s="1"/>
  <c r="K65" i="9"/>
  <c r="J89" i="9"/>
  <c r="L89" i="9" s="1"/>
  <c r="M89" i="9" s="1"/>
  <c r="I66" i="9" l="1"/>
  <c r="V66" i="9" s="1"/>
  <c r="N86" i="9"/>
  <c r="W62" i="9"/>
  <c r="N62" i="9"/>
  <c r="W65" i="9"/>
  <c r="X65" i="9" s="1"/>
  <c r="Y65" i="9" s="1"/>
  <c r="N65" i="9"/>
  <c r="X62" i="9"/>
  <c r="Y62" i="9" s="1"/>
  <c r="N88" i="9"/>
  <c r="N89" i="9"/>
  <c r="K66" i="9" l="1"/>
  <c r="W66" i="9" s="1"/>
  <c r="X66" i="9" s="1"/>
  <c r="Y66" i="9" s="1"/>
  <c r="H87" i="9"/>
  <c r="I87" i="9"/>
  <c r="N66" i="9" l="1"/>
  <c r="J87" i="9"/>
  <c r="L87" i="9" s="1"/>
  <c r="M87" i="9" l="1"/>
  <c r="N87" i="9"/>
  <c r="L7" i="9"/>
  <c r="W7" i="9"/>
  <c r="M7" i="9" l="1"/>
  <c r="U7" i="9"/>
  <c r="O7" i="9"/>
  <c r="R7" i="9" s="1"/>
  <c r="N7" i="9" l="1"/>
  <c r="Q7" i="9" s="1"/>
  <c r="P7" i="9"/>
</calcChain>
</file>

<file path=xl/sharedStrings.xml><?xml version="1.0" encoding="utf-8"?>
<sst xmlns="http://schemas.openxmlformats.org/spreadsheetml/2006/main" count="1352" uniqueCount="463">
  <si>
    <t>گونه</t>
  </si>
  <si>
    <t>m2</t>
  </si>
  <si>
    <t>مترمربع</t>
  </si>
  <si>
    <t>گستره سبز</t>
  </si>
  <si>
    <t>سهم فضای زنده</t>
  </si>
  <si>
    <t>فضای سبز</t>
  </si>
  <si>
    <t>هکتار</t>
  </si>
  <si>
    <t>سطح درخت</t>
  </si>
  <si>
    <t>تعداد درخت</t>
  </si>
  <si>
    <t>مصرف درخت</t>
  </si>
  <si>
    <t>لیتردرثانیه</t>
  </si>
  <si>
    <t>لیتردر روز</t>
  </si>
  <si>
    <t>لیتردرثانیه درهکتار</t>
  </si>
  <si>
    <t>m/s</t>
  </si>
  <si>
    <t>حداقل قطر داخلی</t>
  </si>
  <si>
    <t>م.م.</t>
  </si>
  <si>
    <t>سرعت</t>
  </si>
  <si>
    <t>mm/M</t>
  </si>
  <si>
    <t>mm/d</t>
  </si>
  <si>
    <t xml:space="preserve">ETo </t>
  </si>
  <si>
    <t>مشاور 1382 و 1387</t>
  </si>
  <si>
    <t>مشاور 1398</t>
  </si>
  <si>
    <t>دسته</t>
  </si>
  <si>
    <t>وضعیت</t>
  </si>
  <si>
    <t>ضریب</t>
  </si>
  <si>
    <t>نیاز رطوبتی</t>
  </si>
  <si>
    <t>خیلی کم‌نیاز</t>
  </si>
  <si>
    <t>کم‌نیاز</t>
  </si>
  <si>
    <t>متوسط‌نیاز</t>
  </si>
  <si>
    <t>پُرنیاز</t>
  </si>
  <si>
    <t>سطح برگ</t>
  </si>
  <si>
    <t>تراکم</t>
  </si>
  <si>
    <t>تُنُک/ کم‌تراکم</t>
  </si>
  <si>
    <t>پُرپشت/ متراکم</t>
  </si>
  <si>
    <t xml:space="preserve">تأثیر بر </t>
  </si>
  <si>
    <t>تبخیرتعرّق</t>
  </si>
  <si>
    <t xml:space="preserve"> خُرداقلیم</t>
  </si>
  <si>
    <t>کاهنده</t>
  </si>
  <si>
    <t>افزاینده</t>
  </si>
  <si>
    <t>خرداقلیم</t>
  </si>
  <si>
    <t>جنگل‌کاری</t>
  </si>
  <si>
    <t>کمربندی</t>
  </si>
  <si>
    <t>مبنا</t>
  </si>
  <si>
    <t>%</t>
  </si>
  <si>
    <t>Shading</t>
  </si>
  <si>
    <t>A_formal</t>
  </si>
  <si>
    <t>IR</t>
  </si>
  <si>
    <t>tree/ha</t>
  </si>
  <si>
    <t>A_tree</t>
  </si>
  <si>
    <t>شعاع درخت</t>
  </si>
  <si>
    <t>m3/ha</t>
  </si>
  <si>
    <t>m3/d/ha</t>
  </si>
  <si>
    <t>lit/m2/d</t>
  </si>
  <si>
    <t>lit/d</t>
  </si>
  <si>
    <t>(S1*S2)</t>
  </si>
  <si>
    <r>
      <t>K</t>
    </r>
    <r>
      <rPr>
        <vertAlign val="subscript"/>
        <sz val="11"/>
        <color theme="1"/>
        <rFont val="Calibri"/>
        <family val="2"/>
        <scheme val="minor"/>
      </rPr>
      <t>sh</t>
    </r>
  </si>
  <si>
    <t>ETL</t>
  </si>
  <si>
    <t>Q_HM</t>
  </si>
  <si>
    <t>lit/s/ha</t>
  </si>
  <si>
    <t>ساعات کار</t>
  </si>
  <si>
    <t>K_L</t>
  </si>
  <si>
    <t>Annually</t>
  </si>
  <si>
    <t>lit/s</t>
  </si>
  <si>
    <t>Max</t>
  </si>
  <si>
    <t>وسعت کمربندی</t>
  </si>
  <si>
    <t>میلیون مترمکعب‌</t>
  </si>
  <si>
    <t>Avg</t>
  </si>
  <si>
    <t>IRg</t>
  </si>
  <si>
    <t>سهم ماه اوج</t>
  </si>
  <si>
    <t>IR_tree</t>
  </si>
  <si>
    <t>ردیف</t>
  </si>
  <si>
    <t>پارک جنگلی</t>
  </si>
  <si>
    <t>پیمانی/امانی</t>
  </si>
  <si>
    <t>کمربند سبز</t>
  </si>
  <si>
    <t>آدرس</t>
  </si>
  <si>
    <t>لکه فضای سبز (باعدد 1 مشخص شود)</t>
  </si>
  <si>
    <t>مساحت فضای سبز زنده</t>
  </si>
  <si>
    <t>لچکی</t>
  </si>
  <si>
    <t>میدان</t>
  </si>
  <si>
    <t>بوستان</t>
  </si>
  <si>
    <t>خیابان</t>
  </si>
  <si>
    <t>جنگل کاری</t>
  </si>
  <si>
    <t>چمن (مترمربع)</t>
  </si>
  <si>
    <t>درخت  (مترمربع)</t>
  </si>
  <si>
    <t>درخت و درختچه (اصله)</t>
  </si>
  <si>
    <t>پرچین (مترمربع)</t>
  </si>
  <si>
    <t>گل دائم (مترمربع)</t>
  </si>
  <si>
    <t>گل فصل (مترمربع)</t>
  </si>
  <si>
    <t>منبع تامین آب (باعدد 1 مشخص شود)</t>
  </si>
  <si>
    <t>تحت فشار</t>
  </si>
  <si>
    <t>شلنگی</t>
  </si>
  <si>
    <t>تانکری</t>
  </si>
  <si>
    <t>جمع کل</t>
  </si>
  <si>
    <t>چاه</t>
  </si>
  <si>
    <t>کوهستان وچهل بوستان</t>
  </si>
  <si>
    <t>پیمانی</t>
  </si>
  <si>
    <t>قدیم</t>
  </si>
  <si>
    <t>نگهداری قدیم -زون 1 الی11</t>
  </si>
  <si>
    <t>توسعه</t>
  </si>
  <si>
    <t>اراضی منابع طبیعی-ملی</t>
  </si>
  <si>
    <t>اراضی قهوه خانه وکوهسنگی</t>
  </si>
  <si>
    <t>اراضی آبشر</t>
  </si>
  <si>
    <t>قرارداد جدید نگهداری</t>
  </si>
  <si>
    <t>اراضی مینوش ومغان با افزایش 25%</t>
  </si>
  <si>
    <t>اراضی مینوش ومغان(ترک تشریفات)</t>
  </si>
  <si>
    <t>سوران و و یرانی</t>
  </si>
  <si>
    <t>بزرگراه آسیایی بعد از نیروگاه توس</t>
  </si>
  <si>
    <t>جزایر میانی بهشت رضا(ع)</t>
  </si>
  <si>
    <t>حد فاصل مسیر رفت و برگشت جاده بهشت رضا (ع)</t>
  </si>
  <si>
    <t>توسعه  سال 98جاده بهشت رضا (ع)</t>
  </si>
  <si>
    <t>نگهداری قدیم -زون 1 الی11_2</t>
  </si>
  <si>
    <t>اراضی آبشر_2</t>
  </si>
  <si>
    <t>مساحت هر درخت</t>
  </si>
  <si>
    <t>مترمربع هر درخت</t>
  </si>
  <si>
    <t>منطقه</t>
  </si>
  <si>
    <t>وسعت؛ هکتار</t>
  </si>
  <si>
    <t>پیش بینی توسعه 99-1400 (حدود 100 تا 150 هزار اصله در سال)</t>
  </si>
  <si>
    <t>اراضی معجونی</t>
  </si>
  <si>
    <t>باغ عنبر</t>
  </si>
  <si>
    <t>زکریا</t>
  </si>
  <si>
    <t>خلج</t>
  </si>
  <si>
    <t>توضیحات</t>
  </si>
  <si>
    <t>نگهداری</t>
  </si>
  <si>
    <t>تطبیق دو بانک اطلاعاتی</t>
  </si>
  <si>
    <t>حجم مصرف سال 96</t>
  </si>
  <si>
    <t>مساحت تحت آبیاری</t>
  </si>
  <si>
    <t>مساحت کل فضای سبز</t>
  </si>
  <si>
    <t xml:space="preserve">انشعاب </t>
  </si>
  <si>
    <t xml:space="preserve">علمی </t>
  </si>
  <si>
    <t>خط نتقال</t>
  </si>
  <si>
    <t>سایر منابع</t>
  </si>
  <si>
    <t>خط انتقال</t>
  </si>
  <si>
    <t>پروژه نگهداری</t>
  </si>
  <si>
    <t>بند گلستان</t>
  </si>
  <si>
    <t>جدید</t>
  </si>
  <si>
    <t>تامین از هفت حوض</t>
  </si>
  <si>
    <t>المی نامجو</t>
  </si>
  <si>
    <t>اراضی مینوش ومغان</t>
  </si>
  <si>
    <t>المی نمایشگاه</t>
  </si>
  <si>
    <t>المی اباصلت</t>
  </si>
  <si>
    <t>مساحت زنده درخت و درختچه (متر مربع)</t>
  </si>
  <si>
    <t xml:space="preserve"> کمربند سبز جنوبی</t>
  </si>
  <si>
    <t xml:space="preserve">نیاز ناخالص آبیاری؛ مترمکعب        </t>
  </si>
  <si>
    <t>درخت و درختچه (مترمربع)</t>
  </si>
  <si>
    <t>چمن</t>
  </si>
  <si>
    <t>1- تحت‌فشار</t>
  </si>
  <si>
    <t>سالانه</t>
  </si>
  <si>
    <t>2- شلنگی</t>
  </si>
  <si>
    <t>3- تانکری</t>
  </si>
  <si>
    <t>درخت و درختچه</t>
  </si>
  <si>
    <t>پرچین</t>
  </si>
  <si>
    <t>گل دائم</t>
  </si>
  <si>
    <t>گل فصل</t>
  </si>
  <si>
    <t>مجموع</t>
  </si>
  <si>
    <t>فروردین</t>
  </si>
  <si>
    <t>اردیبهشت</t>
  </si>
  <si>
    <t>خرداد</t>
  </si>
  <si>
    <t>تیر</t>
  </si>
  <si>
    <t>مرداد</t>
  </si>
  <si>
    <t>شهریور</t>
  </si>
  <si>
    <t>مهر</t>
  </si>
  <si>
    <t>آبان</t>
  </si>
  <si>
    <t>آذر</t>
  </si>
  <si>
    <t>دی</t>
  </si>
  <si>
    <t>بهمن</t>
  </si>
  <si>
    <t>اسفند</t>
  </si>
  <si>
    <t>هزار مترمکعب</t>
  </si>
  <si>
    <t xml:space="preserve"> مترمکعب</t>
  </si>
  <si>
    <t>ارضی آبشر</t>
  </si>
  <si>
    <t>نسبت سطح سبز به سطح آبیاری</t>
  </si>
  <si>
    <t>نوع</t>
  </si>
  <si>
    <t>نیاز آبی؛ مترمکعب‌ در ماه و میلیون مترمکعب‌ برای مجموع سالانه</t>
  </si>
  <si>
    <t>سطح</t>
  </si>
  <si>
    <t>سطح آبیاری هر درخت</t>
  </si>
  <si>
    <t>لکّه</t>
  </si>
  <si>
    <t>مجموع:</t>
  </si>
  <si>
    <t>روزهای ماه</t>
  </si>
  <si>
    <t>منطقه:</t>
  </si>
  <si>
    <t xml:space="preserve">وسط بلوار </t>
  </si>
  <si>
    <t>جزایر میانی</t>
  </si>
  <si>
    <t>اراضی دو طرف کمربند جنوبی</t>
  </si>
  <si>
    <t>حاشیه بلوار نماز</t>
  </si>
  <si>
    <t>نیاز هر درخت</t>
  </si>
  <si>
    <t>آبدهی واحد (هیدرومدول)</t>
  </si>
  <si>
    <t>ضریب سایه‌انداز</t>
  </si>
  <si>
    <t>نیاز آبیاری
سالانه</t>
  </si>
  <si>
    <t>نیاز آبیاری
روزانه</t>
  </si>
  <si>
    <t>سطح إسمی درخت</t>
  </si>
  <si>
    <t>درصد سایه‌انداز</t>
  </si>
  <si>
    <t>سطح سایه‌انداز</t>
  </si>
  <si>
    <t>تبخیرتعرق مرجع
درروز و در ماه</t>
  </si>
  <si>
    <t>تبخیرتعرق
منظرسبز</t>
  </si>
  <si>
    <t>ضریب گیاهی منظرسبز</t>
  </si>
  <si>
    <r>
      <rPr>
        <b/>
        <u/>
        <sz val="12"/>
        <color theme="1"/>
        <rFont val="B Mitra"/>
        <charset val="178"/>
      </rPr>
      <t xml:space="preserve">توسعه 98 </t>
    </r>
    <r>
      <rPr>
        <b/>
        <sz val="12"/>
        <color theme="1"/>
        <rFont val="B Mitra"/>
        <charset val="178"/>
      </rPr>
      <t>با  افزایش25% (حاشیه کمربند جنوبی)</t>
    </r>
  </si>
  <si>
    <r>
      <rPr>
        <b/>
        <u/>
        <sz val="12"/>
        <color theme="1"/>
        <rFont val="B Mitra"/>
        <charset val="178"/>
      </rPr>
      <t xml:space="preserve">توسعه 98 </t>
    </r>
    <r>
      <rPr>
        <b/>
        <sz val="12"/>
        <color theme="1"/>
        <rFont val="B Mitra"/>
        <charset val="178"/>
      </rPr>
      <t>(استعلام انتهای لادن)</t>
    </r>
  </si>
  <si>
    <r>
      <rPr>
        <b/>
        <u/>
        <sz val="12"/>
        <color theme="1"/>
        <rFont val="B Mitra"/>
        <charset val="178"/>
      </rPr>
      <t xml:space="preserve">توسعه 98 </t>
    </r>
    <r>
      <rPr>
        <b/>
        <sz val="12"/>
        <color theme="1"/>
        <rFont val="B Mitra"/>
        <charset val="178"/>
      </rPr>
      <t>(تکمیل آبشر)</t>
    </r>
  </si>
  <si>
    <r>
      <rPr>
        <b/>
        <u/>
        <sz val="12"/>
        <color theme="1"/>
        <rFont val="B Mitra"/>
        <charset val="178"/>
      </rPr>
      <t xml:space="preserve">توسعه 98 </t>
    </r>
    <r>
      <rPr>
        <b/>
        <sz val="12"/>
        <color theme="1"/>
        <rFont val="B Mitra"/>
        <charset val="178"/>
      </rPr>
      <t>با ابلاغ افزایش25% (حاشیه بلوار نماز)</t>
    </r>
  </si>
  <si>
    <t>حدفاصل مسیر رفت‌وبرگشت جاده بهشت رضا(ع)</t>
  </si>
  <si>
    <t>سطح إسمی درختان</t>
  </si>
  <si>
    <t>وسعت پهنه</t>
  </si>
  <si>
    <t>ha</t>
  </si>
  <si>
    <t>آبدهی واحد (هیدرومدول)
متوسط 9ماهه و ماه اوج</t>
  </si>
  <si>
    <t>آبدهی موردنیاز
 ماه اوج</t>
  </si>
  <si>
    <t>پهنه‌های کمربند سبز جنوبی</t>
  </si>
  <si>
    <t>مجموع در سال 1398</t>
  </si>
  <si>
    <t>مقدار توسعه تا سال 1400</t>
  </si>
  <si>
    <t>مقدار مفروض تا سال 1425</t>
  </si>
  <si>
    <t>عدد در دو سال</t>
  </si>
  <si>
    <t>مقدار مفروض توسعه سالانه</t>
  </si>
  <si>
    <t>برآورد نیازآبیاری و شدت جریان ماه اوج مصرف در کمربند سبز مشهد.</t>
  </si>
  <si>
    <t xml:space="preserve"> طرح مجموعه شهری</t>
  </si>
  <si>
    <t>MCM</t>
  </si>
  <si>
    <t>جمع کمربند جنوبی</t>
  </si>
  <si>
    <t>کمربند شمالی</t>
  </si>
  <si>
    <t>مجموع کمربند سبز شهر مشهد</t>
  </si>
  <si>
    <t>-</t>
  </si>
  <si>
    <t>کل عرصه</t>
  </si>
  <si>
    <t>باقیمانده کل عرصه</t>
  </si>
  <si>
    <t>عرصه لادن تا دلاوران</t>
  </si>
  <si>
    <t>یال 5 اراضی قهوه خانه و کوهسنگی</t>
  </si>
  <si>
    <t>یال 4 اراضی قهوه خانه و کوهسنگی</t>
  </si>
  <si>
    <t>یال 3 اراضی قهوه خانه و کوهسنگی</t>
  </si>
  <si>
    <t>یال 2 اراضی قهوه خانه و کوهسنگی</t>
  </si>
  <si>
    <t>یال 1 اراضی قهوه خانه و کوهسنگی</t>
  </si>
  <si>
    <t>اراضی زکریا</t>
  </si>
  <si>
    <t>ناحیه</t>
  </si>
  <si>
    <t>نیاز آبی با 20 ساعت پمپاژ (لیتر بر ثانیه)</t>
  </si>
  <si>
    <t>مساحت (هکتار)</t>
  </si>
  <si>
    <t>Ksp</t>
  </si>
  <si>
    <t>Kd</t>
  </si>
  <si>
    <t>Kmc</t>
  </si>
  <si>
    <t>Ao</t>
  </si>
  <si>
    <t>QHM</t>
  </si>
  <si>
    <t>Lf</t>
  </si>
  <si>
    <t>IR; mm/d</t>
  </si>
  <si>
    <t>مقادیر منتخب</t>
  </si>
  <si>
    <t xml:space="preserve">ETc </t>
  </si>
  <si>
    <t>Kage</t>
  </si>
  <si>
    <t>Kstress</t>
  </si>
  <si>
    <t>Eff</t>
  </si>
  <si>
    <t>Atree</t>
  </si>
  <si>
    <r>
      <t>Q</t>
    </r>
    <r>
      <rPr>
        <b/>
        <vertAlign val="subscript"/>
        <sz val="12"/>
        <color rgb="FF660033"/>
        <rFont val="Cambria"/>
        <family val="1"/>
        <scheme val="major"/>
      </rPr>
      <t>HM</t>
    </r>
  </si>
  <si>
    <t>سال خشک</t>
  </si>
  <si>
    <t>توسعه 98 با  افزایش25% (حاشیه کمربند جنوبی)</t>
  </si>
  <si>
    <t>توسعه 98 (استعلام انتهای لادن)</t>
  </si>
  <si>
    <t>توسعه 98 (تکمیل آبشر)</t>
  </si>
  <si>
    <t>توسعه 98 با ابلاغ افزایش25% (حاشیه بلوار نماز)</t>
  </si>
  <si>
    <t>خطا!</t>
  </si>
  <si>
    <t>دبی (l/s)</t>
  </si>
  <si>
    <t>هد (m)</t>
  </si>
  <si>
    <t>مستخرج از گزارش نیاز آبی</t>
  </si>
  <si>
    <t xml:space="preserve">نام مخزن </t>
  </si>
  <si>
    <t>مساحت تحت پوشش (هکتار)</t>
  </si>
  <si>
    <t>هیدرومدول</t>
  </si>
  <si>
    <t>دبی موردنیاز
 (لیتربرثانیه)</t>
  </si>
  <si>
    <t>دبی موردنیاز (لیتربرثانیه)</t>
  </si>
  <si>
    <t>حجم؛
مترمکعب</t>
  </si>
  <si>
    <t>دبی موردنیاز-16 ساعته (لیتربرثانیه)</t>
  </si>
  <si>
    <t>دبی موردنیاز-24 ساعته (لیتربرثانیه)</t>
  </si>
  <si>
    <t>دبی موردنیاز-8 ساعته (لیتربرثانیه)</t>
  </si>
  <si>
    <t>شناسه لکه‌های کمربند</t>
  </si>
  <si>
    <t>مخزن 3</t>
  </si>
  <si>
    <t>مخزن شاهین</t>
  </si>
  <si>
    <t>مخزن قله زو</t>
  </si>
  <si>
    <t>مخزن 5</t>
  </si>
  <si>
    <t>مخزن زکریا</t>
  </si>
  <si>
    <t>مخزن 2 آبشر</t>
  </si>
  <si>
    <t xml:space="preserve">مخزن بتنی جدید </t>
  </si>
  <si>
    <t>مخزن 1 آیشر</t>
  </si>
  <si>
    <t>8 ساعت عملیات آبیاری و 24 ساعت خط انتقال</t>
  </si>
  <si>
    <t>آبدهی واحد</t>
  </si>
  <si>
    <t>عملیات آبیاری</t>
  </si>
  <si>
    <t>ساعات کارکرد</t>
  </si>
  <si>
    <t>وسعت کلّ</t>
  </si>
  <si>
    <t>مساحت</t>
  </si>
  <si>
    <t>wkt_geom</t>
  </si>
  <si>
    <t>fid</t>
  </si>
  <si>
    <t>Area_m2</t>
  </si>
  <si>
    <t>Polygon ((59.54303170300004666 36.24574521000005234, 59.53692021200004092 36.2480682400000731, 59.5342289350000371 36.24917946200002916, 59.5313503470000569 36.25050125400002798, 59.53134862300004215 36.2505020460000722, 59.5290311290000318 36.25052371800006767, 59.52693516900006898 36.25058850400006349, 59.52379029400003674 36.24789651500004339, 59.51824451300007013 36.24417282700005671, 59.51514121200006002 36.24454625600004221, 59.51085503100006235 36.24105010400006677, 59.50938457800003789 36.23777281900004255, 59.5112940090000393 36.2363695200000393, 59.51258565200004114 36.23554081200006749, 59.514773223000077 36.23392887900008219, 59.52101621300005263 36.22959719500005349, 59.52397502800005213 36.22456099900006166, 59.52416497500008319 36.22320501500008305, 59.52653792800003885 36.22035458000004837, 59.52667086900004279 36.22019488900002671, 59.5279831740000418 36.2186185240000782, 59.52838282500005107 36.21813845600007653, 59.52846140700007282 36.21804406200004678, 59.52847590100004282 36.21804876100002701, 59.53442183500005314 36.21997652700002845, 59.5384375880000789 36.22050774200005208, 59.53860681400004751 36.22089697600006275, 59.53941896600002792 36.22299420700006323, 59.53979126400002997 36.22550510600007101, 59.54116630400005761 36.22761265000003306, 59.54116688500005239 36.23342979900007776, 59.54349200800003672 36.23640024700006279, 59.54464856400006312 36.2378776940000833, 59.54804098300007809 36.24101147900007192, 59.54303170300004666 36.24574521000005234))</t>
  </si>
  <si>
    <t>Polygon ((59.40218155289564095 36.45918090066201955, 59.39826935791506912 36.46118105668747944, 59.39032756861374196 36.45421324849800726, 59.38400045997588705 36.44856397360690181, 59.38529341708211717 36.4455248785227468, 59.38328664244436084 36.44406969107510008, 59.38346047060421284 36.44392908502498329, 59.38585836792338313 36.44537906876396249, 59.38467039950290172 36.44803298461933849, 59.38598522819467718 36.44719966990130899, 59.38767884900912719 36.44538402947438271, 59.38970760807021776 36.44730255018117759, 59.39267048953357175 36.44987607470380198, 59.39520126386216248 36.45175641740039651, 59.39737699845534991 36.45334017274048222, 59.40079684853876785 36.45704189981214682, 59.40180025093454219 36.45816635814352225, 59.40218155289564095 36.45918090066201955))</t>
  </si>
  <si>
    <t>Polygon ((59.46868149596051012 36.31024506747041869, 59.46898253047798732 36.310800435530588, 59.46951716237928309 36.31128731375351748, 59.46944861315594721 36.31142854308936307, 59.46945658353222797 36.31220563863440987, 59.46945524349858658 36.31221053957884237, 59.46933374812965667 36.31215486531038295, 59.46925064113833059 36.3116015322277832, 59.46916243392445267 36.31158938293106786, 59.4687594482340387 36.31176178265646826, 59.46875956369122207 36.31201808047723034, 59.4689256623343212 36.3123166973499707, 59.4690684041000921 36.31242713298355085, 59.46929369927939746 36.31252377819996724, 59.46930512170156646 36.31253267106549742, 59.46882712870198873 36.31248511145651747, 59.46876939182939736 36.31241329682571717, 59.46844329325980283 36.31247158683633813, 59.4682775861470887 36.31217506232888326, 59.46731966398741065 36.31257133700717077, 59.46744912766070712 36.31275238911027259, 59.46742687156355345 36.31299218944086249, 59.46692184262734315 36.31328388406711127, 59.46699059258892106 36.31362601839502702, 59.46694292915206148 36.31413275190455181, 59.46659642401459678 36.31435900818647866, 59.46604120580270347 36.31436314487476125, 59.46561544506098329 36.31415184760871284, 59.46482005343533217 36.31464412360246286, 59.46492883195602275 36.31398045015434661, 59.4650567939288166 36.31324704550455351, 59.46517349118119711 36.31284921146489353, 59.46527557935831965 36.31269621446399753, 59.4659156568592735 36.31194373344325754, 59.46567014325378864 36.31176751652122903, 59.4659596181768606 36.31152236518501297, 59.4665839071103477 36.31065090352151259, 59.46726415946989164 36.3098640158655499, 59.4679351681542272 36.30972491684565284, 59.46794758206988973 36.30972701755141685, 59.46861686550973047 36.30977305915806141, 59.46863876555593009 36.30976742334855345, 59.46867147877438242 36.30975895805770648, 59.46887793935997024 36.30992584035101345, 59.46868149596051012 36.31024506747041869))</t>
  </si>
  <si>
    <t>Polygon ((59.55866736852011201 36.25381643656530173, 59.55840334012788873 36.25351668855841325, 59.55870593483405884 36.25316783390689324, 59.55950848180216184 36.2531974490502904, 59.5600236501254372 36.2534313593215316, 59.56019497374479243 36.25399907893824292, 59.56115491732072087 36.2539023229420323, 59.56166791680031736 36.25404283412454731, 59.56127520036925915 36.25478075445366954, 59.56125889087672221 36.25544687084411066, 59.56174212293966974 36.25586289181978827, 59.56234497142862239 36.25613296438299216, 59.56244166318634115 36.25657036183775261, 59.56162283369283017 36.25671944869583285, 59.56121141614715953 36.25699916541304191, 59.56109704956374173 36.25751543335474025, 59.56043191039373141 36.25751680316680137, 59.55914676787494955 36.25769101581880705, 59.55921324483973223 36.25841034371104143, 59.55823205254870345 36.25867678872860722, 59.55605978113703713 36.25874951855673345, 59.55387426430478826 36.25906847763867091, 59.55194744875556978 36.25943068993066731, 59.55039315497315044 36.25979778954894073, 59.54889649726799661 36.25984195023511347, 59.5476870097939468 36.25969630064165727, 59.54713390601553158 36.25919675967826805, 59.54652177883973252 36.25822687897193219, 59.54606822717138215 36.25769609905763247, 59.54587153057907045 36.25712321468625277, 59.54625259167426776 36.25657737248197776, 59.54711860901124965 36.25648623095006684, 59.54751640974121329 36.25619911856186661, 59.54769563728798687 36.25612349213491115, 59.54775399047027662 36.25598498562384719, 59.54777877201998848 36.25581003924988721, 59.54726903695254236 36.25541106615430209, 59.54677850054142141 36.25531635994625645, 59.54620264788975703 36.25570629636825259, 59.54571811265695658 36.25542782427479693, 59.54558512981532203 36.25486150965593168, 59.54572234466319003 36.25425191673920011, 59.54633946642213971 36.25368586545287997, 59.54670130676834816 36.25289081453917817, 59.54793623410599679 36.25237863335195954, 59.54846250942439667 36.25228023568394065, 59.54823739655076054 36.25265225034446104, 59.54918828973365663 36.25304507066756798, 59.54962590239893672 36.25355290732039748, 59.55065093117180197 36.25326769782198255, 59.55140968276609215 36.25308250148383848, 59.55205754267849017 36.25292480335402701, 59.55253204298539771 36.25312544872411991, 59.55256972419852701 36.25363189236819039, 59.55310519622693732 36.25389928390775651, 59.55403714158634898 36.25384934184378238, 59.55557811275696167 36.25372416296504241, 59.55689001326491194 36.25400913153985272, 59.55772707987426884 36.2539745992328335, 59.55866736852011201 36.25381643656530173))</t>
  </si>
  <si>
    <t>توسعه 98 با افزایش25% (حاشیه کمربند جنوبی)</t>
  </si>
  <si>
    <t>کشت جدید آبشر</t>
  </si>
  <si>
    <t>Polygon ((59.4748418020744225 36.29684762670549247, 59.47464937819999165 36.29659561003934698, 59.47435728384880349 36.2965053029916831, 59.47424092004749241 36.2963227207550716, 59.47391481934614887 36.2962318004030422, 59.47310027153795176 36.2963533556744693, 59.47331401359914338 36.29584103695840724, 59.47353546186982243 36.2953629432889926, 59.47390577602711659 36.29489387549808299, 59.47412322225744674 36.29463040934845708, 59.47436103630300863 36.2942775922481573, 59.47509576670112352 36.29362430194716893, 59.47593911574516312 36.29335914468730806, 59.47637940064112172 36.29313099924854669, 59.47670715768320093 36.2930237020398323, 59.47695719820482907 36.29278327736751208, 59.4774349929807471 36.29280995685582667, 59.47779273904929909 36.29271587064860682, 59.47799035323205885 36.29249570968173799, 59.47840219220312719 36.29243165541699767, 59.47889807743683832 36.29217846715935281, 59.47958029484961173 36.29195444532859938, 59.48018209813797341 36.29180393362005219, 59.48075147421293707 36.29156402371358325, 59.48155752723639722 36.29125603951599288, 59.48209303016187732 36.29116653830575245, 59.48245983643975876 36.2910957230902369, 59.48312483721910127 36.29075181548054729, 59.48372205894534659 36.29053734725619762, 59.48520008777680346 36.29006728303122742, 59.48582254704780325 36.28974882212563102, 59.48674442051952127 36.28954034569800058, 59.48743692752056944 36.28925457349715344, 59.48783509867914887 36.28949408442816349, 59.48812460033280303 36.28967578953650985, 59.48821531151517661 36.28996758266404044, 59.48854525711100649 36.29035736192089701, 59.48856741012166083 36.29036535985453327, 59.4886973844399165 36.29062398984409299, 59.48788496204777232 36.29089410086255185, 59.48726697090160798 36.29095088465638241, 59.48619509848177245 36.29123260528363204, 59.485223125961042 36.29151592022463291, 59.48461193741467667 36.29172212916215301, 59.48372545134908762 36.29188979304238671, 59.48311417558201697 36.29211555190987326, 59.48308423722902916 36.29213220750479252, 59.48238907958174337 36.29219768087458675, 59.48167991337181348 36.2925243698850224, 59.48051214502361717 36.29277679949291269, 59.47963413695214285 36.29301625362631256, 59.47983280811787665 36.2931974868825975, 59.48025853043090194 36.2933942138519825, 59.48091784555312245 36.29334990390623261, 59.48086649281376026 36.29355375031992281, 59.48057928981567244 36.29371982708568822, 59.47985622304086206 36.29384519120434049, 59.4794039960698484 36.29396858973890261, 59.47894082981282082 36.2941634937540627, 59.47863379107879211 36.29394104147173294, 59.47815015137838657 36.29405710353987047, 59.47756336451011805 36.29437401626943682, 59.47720163317924857 36.29467352544831016, 59.47671370023478232 36.29473500154777099, 59.4766771801556402 36.29475365934828091, 59.47667272152597917 36.29476301395560967, 59.47654114450241991 36.29503791832951975, 59.47632289565636654 36.29522835177032647, 59.47608669846324148 36.29551767194725898, 59.47571599866947878 36.29582132874124056, 59.47536211965520891 36.29597291023001304, 59.4748418020744225 36.29684762670549247))</t>
  </si>
  <si>
    <t>افزایش تراکم خورشید2 - شمالی</t>
  </si>
  <si>
    <t>Polygon ((59.47200494084314215 36.30202474628288911, 59.47129595638416077 36.30233590646618325, 59.47096499211731668 36.30209871019287959, 59.47076572449074661 36.30168202415782019, 59.47059745759892735 36.30152415949690692, 59.47062366181987869 36.30115148042379758, 59.47020896994786199 36.30164807020214113, 59.46963884282610735 36.3018309816062299, 59.46934173259810308 36.3021716483351824, 59.46911674722637287 36.30243580075701715, 59.46872578065285353 36.30260068806499163, 59.4685221433701372 36.30233290601420038, 59.46836393856324321 36.30193636286332293, 59.46848577678502323 36.30169512929561648, 59.4688389932297099 36.30137713038038783, 59.46919001948729289 36.30118835528306676, 59.46948955660622005 36.30124314149116316, 59.46986360524161341 36.30122547391807331, 59.47006453565673212 36.30127581436909168, 59.47034593765567223 36.30123057806652298, 59.47078507255636737 36.30080898894868113, 59.47077652210511189 36.30039324939672696, 59.47069928610891054 36.29986009248074197, 59.47123282256554688 36.29933444547454968, 59.47162355962986879 36.29874803319974319, 59.47185548144970113 36.29839893614794022, 59.47211305403718029 36.29797011983558974, 59.47176232903643722 36.29770222497059962, 59.47247160584100101 36.29696174678060316, 59.47310757481125165 36.29635239507418731, 59.47391275390547349 36.29619608719910673, 59.47425332606859882 36.29630712619812272, 59.47441944310600803 36.2964871841305623, 59.47468096612446686 36.29660419041937303, 59.47477268535193673 36.29677433664900121, 59.4747716876248802 36.29691582490234225, 59.47477474474420234 36.29712610895457203, 59.47471116860847928 36.29738204307088978, 59.47471320377943016 36.29741453085188141, 59.47454709303306686 36.29752839794247166, 59.47442970987074773 36.29760450209023048, 59.47423854101931795 36.29771561239645195, 59.4740977376548301 36.29785989592379281, 59.47389036444415211 36.29803139924865718, 59.47382093104371847 36.2981718544101426, 59.47386717724631211 36.29835990994450867, 59.47373125326667065 36.29842031051131812, 59.47387692871865283 36.29850321934146251, 59.47386423830592861 36.29856973141504284, 59.47368882324769146 36.29856887930156262, 59.47340226700146104 36.29848873427332023, 59.47319069762190225 36.29867048212759073, 59.47287851699289973 36.29888051931620652, 59.47250913328002042 36.29913237193928666, 59.47223451476678946 36.29929931911934204, 59.47222133560958213 36.29949248013377172, 59.4720321332707087 36.29968476057923965, 59.47177885535447217 36.29983030915310849, 59.47147658861892694 36.30021559336245218, 59.47169366658970802 36.30062696235639663, 59.47170748091028258 36.30063143483579324, 59.47163780401751865 36.30128051153325686, 59.47170228352614885 36.30165323995816351, 59.47190373782338213 36.30180661750424065, 59.47209106505749787 36.30193972012337156, 59.47200494084314215 36.30202474628288911))</t>
  </si>
  <si>
    <t>افزایش تراکم خورشید - شمالی</t>
  </si>
  <si>
    <t>Polygon ((59.50326114211385686 36.28528803939143188, 59.5027319236329717 36.285998634337993, 59.50174452046898921 36.28737188943237868, 59.50112865485964164 36.28817187917292841, 59.50047785881407236 36.28769459814583342, 59.4998296333109522 36.28743123596194664, 59.49962113262188268 36.2870594492536469, 59.49927583343090021 36.28673011723107322, 59.49888091916660926 36.28643020985891354, 59.49845778445703814 36.28629092534905709, 59.49821091712875898 36.28594026340311984, 59.49756557153771297 36.28612529382704821, 59.4970429372166123 36.2855971946951712, 59.4964449981385215 36.28506767109627162, 59.49560403772269268 36.28440136312867992, 59.49716778760016211 36.28341272101341275, 59.49856799651421824 36.28255697188450313, 59.49888244932292736 36.28244826230695708, 59.49915313958963026 36.28206933648404231, 59.4993201782624439 36.28239143754245788, 59.49948552811940061 36.28254133955176286, 59.49958465133040875 36.28284319881297648, 59.49977188406231932 36.28299412800578949, 59.50000317155468821 36.28327157061352182, 59.50119265008680713 36.28322496032434685, 59.50199981434784746 36.28376426075279682, 59.50197726620628202 36.28412296948901172, 59.50326114211385686 36.28528803939143188))</t>
  </si>
  <si>
    <t>بین سرافرازان و دلاوران - شمالی</t>
  </si>
  <si>
    <t>Polygon ((59.52719089737190217 36.28946035465901332, 59.52648530550457906 36.28978719661689212, 59.52598892408391151 36.28994880599722705, 59.52430943420492326 36.290087458094753, 59.52322611371732819 36.29003167677125674, 59.52220118381102054 36.29013268449561735, 59.52150091927298803 36.28970545484393284, 59.52035956060208832 36.28880228957039122, 59.51955802956708652 36.28780156406040192, 59.51929472960730294 36.28706247595187051, 59.51901923941505146 36.28613461228417947, 59.51826917074067325 36.28472634404627684, 59.51871625799053334 36.28346033611688171, 59.51815314856523287 36.28298377996819113, 59.51743960235440056 36.28281038956129123, 59.51696126901134676 36.28256058618647728, 59.5164245877185607 36.2823578178970223, 59.51624083063271087 36.28199860362394702, 59.51723996575628917 36.28148660664994196, 59.51821137294125919 36.28146583339805176, 59.51885502791669325 36.28217659534465156, 59.51887415090082811 36.28220683641430355, 59.5191205657224387 36.28273582282049148, 59.51955947357335219 36.28286935966144, 59.51975673455449112 36.28335354485398057, 59.52032791032063841 36.28356324291789292, 59.52101481354330303 36.28394565255877779, 59.52141313688977675 36.28491085784712311, 59.52166156240630102 36.28544333901260188, 59.52268077328049856 36.28623048529860284, 59.5234655450650223 36.28664051553567305, 59.52500551363183234 36.28678440467798794, 59.52719089737190217 36.28946035465901332))</t>
  </si>
  <si>
    <t>کشت جدید-حاشیه نماز - شمالی</t>
  </si>
  <si>
    <t>Polygon ((59.52184448300005215 36.26325278300004129, 59.52394099500003222 36.26421878200005722, 59.52410785700004681 36.26429566500007695, 59.52428756700003731 36.26476201200006244, 59.52416420300006195 36.26521117900006175, 59.52416087700004965 36.26522329000005129, 59.52363975000002227 36.26585610700004736, 59.52371270000003278 36.26607581400003255, 59.52401915900001939 36.26642291500007786, 59.5244146340000384 36.2671134140000504, 59.52464293400004181 36.26726812300007197, 59.52478259600007959 36.26749983400002719, 59.52504027200006931 36.26762654100002692, 59.52525632400004696 36.26780399600006177, 59.52536101700007976 36.26822018700004691, 59.52534623200006081 36.26843520200004178, 59.52560055500003955 36.26885066900006649, 59.52592547200003992 36.26910547600004975, 59.52605490500008756 36.26926717600002803, 59.52664294500004871 36.26972733800005244, 59.52697087900003226 36.26990194900002962, 59.52722496300003741 36.27015953000005766, 59.52744501100004726 36.27028308500006659, 59.52716747100004113 36.27054396000006165, 59.52619636300004657 36.27139639700005347, 59.52534677400007013 36.27199789000007968, 59.52438432500002818 36.27254356400005264, 59.52352155100003728 36.27293414200004662, 59.52253379000006106 36.27328484700007039, 59.52141057500006127 36.27358204400007935, 59.51875168600003008 36.27419681600002832, 59.51458348000006282 36.27521247200007792, 59.51331783400006969 36.27562472900007151, 59.51139957000003733 36.27640060900006347, 59.5110112430000413 36.27655767600003855, 59.51098807100004251 36.27654860600006259, 59.50984108400007244 36.27470666600004279, 59.50941713400005284 36.27428710700007741, 59.50890247200005234 36.27352591400006077, 59.50881324700004171 36.27339394900001679, 59.5069154780000531 36.27283686200007651, 59.50528818400005804 36.27224909200003822, 59.50173488700006175 36.27123598500003254, 59.49852372300006209 36.27033162600002925, 59.49772964400006003 36.27010799000004226, 59.49783491800008761 36.26996826500005255, 59.50163886900003973 36.26491946200007987, 59.50654802000008203 36.25847348300005279, 59.50797325600005649 36.2566020720000779, 59.50831173600005286 36.2567499310000585, 59.51384912000003879 36.25916884700006904, 59.51646905500007279 36.26195792200007872, 59.51721906500006298 36.26204194400003189, 59.51744629500006312 36.26199375200008035, 59.51824361600006341 36.26258967900002972, 59.51962491100005082 36.26305309900004659, 59.5204916650000726 36.26280437600008355, 59.52184448300005215 36.26325278300004129))</t>
  </si>
  <si>
    <t>کشت جدید-ذکریا</t>
  </si>
  <si>
    <t>Polygon ((59.58287714400007218 36.25361007500004007, 59.57736422700003232 36.2539216150000172, 59.57154675500004259 36.25269069500006935, 59.55992613281029691 36.25338946162725051, 59.55946769256661355 36.25318456614765239, 59.5623299960000665 36.24453699300004672, 59.56201410600006341 36.23845791900004087, 59.56200982500008223 36.23837554100003899, 59.56501862200008901 36.23596776300008315, 59.56571289300006811 36.23541783800005334, 59.56784445500006342 36.23372944700003018, 59.56784473200008989 36.23372922800007245, 59.57464129500004901 36.23027930500006732, 59.5746686440000417 36.23028831800007765, 59.58042214400006742 36.23218442200005285, 59.5835671010000425 36.23321048000003231, 59.5860055000000699 36.2345587330000285, 59.58711584300004915 36.23717796200003249, 59.59057433300007034 36.23747421200005192, 59.59057078000004992 36.23749848000006324, 59.59054377800003977 36.2376828000000728, 59.59050016300005836 36.23775008800004116, 59.58970624000006211 36.23771464300006073, 59.58645558700006006 36.23819210700003168, 59.58399280700007239 36.23893619900007934, 59.58355305900005305 36.23906906000007666, 59.58157112100008135 36.23992606100006242, 59.58052990200008026 36.24137338200006297, 59.58023887800005269 36.24251031100005349, 59.58022964100006647 36.24249335000008188, 59.57963872200002697 36.24354127600003039, 59.57974423500007077 36.24457905000002711, 59.5796061860000421 36.2455029660000605, 59.57940812700007882 36.24588243300007662, 59.57852160800005947 36.24709536600005322, 59.57817090600008214 36.24795564900006184, 59.57803843600004257 36.24904999200003886, 59.57763526900004081 36.24981008300005669, 59.5789822940000704 36.24944539500007323, 59.57952780600002995 36.24953351400006341, 59.58010257900002671 36.24976085100008305, 59.58079335200005744 36.24976591300003292, 59.58119362100008232 36.24993707600003745, 59.58130929900004702 36.25045400400006201, 59.5815041690000271 36.25112904500002742, 59.58191261200005329 36.25136977000005345, 59.5824418220000922 36.25162838900008211, 59.58292421000003714 36.25155787100005256, 59.58319599400005018 36.25157197000004317, 59.58354964300008305 36.25156432800002904, 59.58354486900004332 36.25157885200007968, 59.58287714400007218 36.25361007500004007))</t>
  </si>
  <si>
    <t>معجونی-کشت جدید</t>
  </si>
  <si>
    <t>Polygon ((59.43352172800007338 36.29775200100004895, 59.43701383200004784 36.3008480910000273, 59.4374872040000426 36.30128598000005269, 59.43550595300006734 36.30546465200006878, 59.43289373200008185 36.31127267800007985, 59.42799883900004687 36.3092226220000498, 59.42800567900007991 36.30915341700006138, 59.42205079200005002 36.30556216800005132, 59.4206876500000476 36.30474009000005253, 59.42070518200007001 36.3047182940000468, 59.42373869100003958 36.30206115400005729, 59.42532354800005123 36.30092162900007224, 59.42826301300004843 36.29880813200003331, 59.43307777100005751 36.29735839000006337, 59.43352172800007338 36.29775200100004895))</t>
  </si>
  <si>
    <t>کشت جدید-باغ عنبر</t>
  </si>
  <si>
    <t>Polygon ((59.70783928242625649 36.14973367246349056, 59.70810088640632074 36.15004262801757307, 59.70842508943451321 36.15012252958887728, 59.70511954097415241 36.15370288914579788, 59.70497056988325113 36.15461200291341726, 59.70205828163985018 36.15661048869643679, 59.70240251074533688 36.15678057805629919, 59.70240832490007676 36.15763251064102235, 59.70235230720434316 36.15768546675909789, 59.70093575713438128 36.15862336980858771, 59.69562411063706264 36.16223034803864067, 59.69106662713902978 36.1653282344595226, 59.68791719554199204 36.16726770228577692, 59.68497074713850736 36.16926372033368864, 59.68105845911394169 36.17200313503177256, 59.67555062453178749 36.17553680959066753, 59.67225373391549681 36.17774990039657723, 59.66819977586489898 36.18027588596704192, 59.66393094487570181 36.18334147405099799, 59.66212009116178194 36.18457799296980681, 59.65990385603419099 36.18601235638404034, 59.65482584013764722 36.18911329844590341, 59.65314835361508727 36.18981171722094814, 59.64654326209976887 36.19352389010118998, 59.64645427808233791 36.1935325830724608, 59.64652764259236051 36.19086148891675947, 59.64716685786177663 36.18868908220311198, 59.64908863555793772 36.18806631998747037, 59.65113471897379327 36.18731058598604022, 59.65820329465081784 36.18287889935199075, 59.66734029721032329 36.17696653916681271, 59.67796886696095271 36.16990302712874694, 59.68500393128775983 36.1652291935245529, 59.69068835293165165 36.16171873572204731, 59.69516067784177693 36.15896560456857856, 59.69684999904355749 36.15786270445229889, 59.70057220439616685 36.15556492636738994, 59.70469577451965648 36.15286358370609321, 59.70614489476726305 36.15132795192936754, 59.70934050636584089 36.14722583605342265, 59.70783928242625649 36.14973367246349056))</t>
  </si>
  <si>
    <t>جاده بهشت رضا</t>
  </si>
  <si>
    <t>Polygon ((59.44314909399989233 36.30212582897704721, 59.44276034241961071 36.30220532425931879, 59.44216671796318963 36.30232671356125707, 59.44181498472981673 36.30389596103972849, 59.44044062271620987 36.30429240852574679, 59.44037298021075344 36.30016570962062161, 59.4402405088310033 36.30002116972259074, 59.44020319548727116 36.29994726704332919, 59.43979678589099791 36.30014420744375769, 59.4395723391526829 36.29991740398975253, 59.43952011256840962 36.29955493335646111, 59.43935747903633882 36.29929346642271071, 59.43932912277995939 36.29900958706264902, 59.4389350162465675 36.29841365414932142, 59.43945260486714233 36.29744642603969851, 59.43995282463159668 36.29683806274500313, 59.4407046346233372 36.29625885293545196, 59.44135243231301757 36.29610922069750245, 59.44155504906464671 36.29566864711495811, 59.44186884713852947 36.29540326242666026, 59.4416323032020415 36.29493365584500708, 59.44169884222471012 36.29452315550781805, 59.4419531408616777 36.2938218145943523, 59.4419634782936086 36.29336032199078943, 59.44266038978138766 36.29308052633113846, 59.44290077030645136 36.29278014594793689, 59.44261688886270179 36.2923515407062709, 59.44295981250549943 36.29200898960542077, 59.44325439757675866 36.29151767077190271, 59.44356973265521304 36.29158051122019657, 59.44428796816846727 36.29198804428376945, 59.44460687604556171 36.29145307283855004, 59.44525612480907029 36.29103641179821693, 59.4464954847058209 36.29007219553631103, 59.44700954779636248 36.28879717281409256, 59.44712255811270296 36.28807796281864739, 59.44926051237818143 36.28688188240899848, 59.45099276095118768 36.28569831894939313, 59.45177841338870195 36.28481544924896696, 59.45416086428524238 36.28586622010499241, 59.45481389114125648 36.28449036050821519, 59.45481389114125648 36.28449036050821519, 59.45568551047109196 36.28486179582233717, 59.45636583401734043 36.28525927630492731, 59.45686318496054668 36.28563395025158655, 59.45700211716147265 36.28668778482862933, 59.45774686218432237 36.28654263856685702, 59.45844187521613122 36.28561178292321188, 59.46120928733331823 36.28510001970398235, 59.46317724746879207 36.28522406913504739, 59.46541410655604665 36.2848224563198869, 59.4659382941307868 36.28695075527948433, 59.46579130712049022 36.28693508604951035, 59.46554713359560651 36.28703612986296889, 59.46486714519704009 36.28755878297349824, 59.46408365825752185 36.28780807161624011, 59.46356497496317672 36.28798166789083979, 59.46330471378723104 36.28808420960984904, 59.4629745224763866 36.28828741997511287, 59.46298860673835662 36.28834256230471311, 59.46272925253884267 36.28841264006196354, 59.46217753112536286 36.28887742432576147, 59.4613370454334671 36.28960050108847923, 59.46128778249792646 36.28975273467643348, 59.46127504038560829 36.29067952171097033, 59.46088644739054985 36.2908277978963909, 59.46091255833143663 36.29179992152717205, 59.4592841234290006 36.2928838337631916, 59.45815167891421993 36.29344770336202686, 59.45798752660896014 36.29394508472010727, 59.45762423798670682 36.29463043960036117, 59.45652976183600202 36.29496874430508058, 59.455498939456362 36.29556716526079185, 59.4551746054655581 36.29559315872781156, 59.45464566774659687 36.29515862902457712, 59.45435023777324801 36.29516722056329314, 59.45401479640558051 36.29475117673415241, 59.45405578703297778 36.29446800644522142, 59.45363394472249752 36.29430722753497207, 59.45288588535179031 36.29426945613852951, 59.45237199319286248 36.29452847275840099, 59.45169799232905206 36.29436753396630166, 59.45138537053362882 36.29467251102715153, 59.45106226789849302 36.29477464316706659, 59.45062102532242676 36.2947065706863512, 59.45012365826661949 36.2954539250907473, 59.45024126981972046 36.29607061685865688, 59.44958072479212774 36.29687735394988835, 59.44929697018739745 36.2967822224268204, 59.44897906554385258 36.29707156492065678, 59.44826466535152321 36.29707608953623321, 59.44676142001519281 36.29762927992253907, 59.44664956758442287 36.29787408218040667, 59.44583757674539015 36.29853941121926653, 59.44532901117324286 36.29969710536896343, 59.44473780543785324 36.30004738869917702, 59.44343904260931311 36.30135522723433184, 59.44314909399989233 36.30212582897704721))</t>
  </si>
  <si>
    <t>Polygon ((59.50011088706383333 36.2807173935736742, 59.50036048222671781 36.28057924205360507, 59.50125108326285073 36.28013081917164584, 59.50196298765094127 36.27977765529577425, 59.50232326315099129 36.27977765529577425, 59.50283629546305519 36.27976371458367311, 59.50304381415109134 36.27972886279254539, 59.50324845063511248 36.27964754188607088, 59.50354243544315125 36.27950348750091791, 59.50383065584318132 36.27937105017034725, 59.50430045509524746 36.279147997316187, 59.5047616077353112 36.27891332643784494, 59.5050210060953475 36.27873209497968077, 59.50522276037537495 36.27860895028724997, 59.50539569261540862 36.27849742285099666, 59.50558880028341946 36.2784044831990613, 59.50581072999145249 36.27830921994099356, 59.50610935476166219 36.2781949717499117, 59.50633277580254088 36.2777495114522992, 59.50645321079220196 36.2777124012623915, 59.5068977242671906 36.27728077050897326, 59.50744158415856333 36.27763996177235128, 59.50757752104368592 36.27759125652450223, 59.50772019014171832 36.27726015466588194, 59.50777206981372558 36.27707427230518533, 59.50834274620580544 36.27684656581013201, 59.50858485134182985 36.2767675654423627, 59.50907482602190868 36.27679544793423361, 59.50981843465399379 36.27679080085294316, 59.51052745683809064 36.27660956446700169, 59.51090502556214545 36.27649338707520599, 59.51093952510075269 36.27649202524891336, 59.50872630700744281 36.27330905340180323, 59.49780741505993831 36.27012423273951924, 59.50073671450529389 36.2656832454816751, 59.50289103797482682 36.26102459983552251, 59.49986509806669233 36.25886964508332255, 59.50053721452798783 36.25865401236041663, 59.50123083670583668 36.25800348675655727, 59.50257673680651749 36.25788759758535917, 59.50403504938491039 36.25702988157453177, 59.50432334992388661 36.25745148298025811, 59.50486454779701972 36.25724600500956996, 59.50556310655885994 36.25762179738367763, 59.50597668216276759 36.25810672609397756, 59.50788501563977206 36.25872259471341152, 59.50799828980372297 36.25764046382828099, 59.50706809370794304 36.25720764507183702, 59.50685332771873703 36.2570365891636186, 59.5066330080338588 36.25677561856922893, 59.50644196715076362 36.25662438907434648, 59.50627880305952999 36.25649522683963255, 59.50595546944952474 36.25642856629814759, 59.50547846284405296 36.25633022343738077, 59.50500576365107008 36.25635333979163732, 59.50419408427895007 36.25643150171441675, 59.50148803323259727 36.25767702083005162, 59.50066728636713265 36.25696673573504114, 59.49685398591574881 36.25952245869770252, 59.49540793090095292 36.25833124204064006, 59.4931829498865099 36.25941201809391856, 59.49211034768178763 36.26081425052643681, 59.49164085693986692 36.26217236363896745, 59.49383062637266306 36.26335613042456885, 59.49344424384329244 36.26446941519982659, 59.49046207083755178 36.26627022559807045, 59.48925532867703936 36.26648339960704703, 59.48977292823344243 36.26697098483236203, 59.49100462431916725 36.2697386090772369, 59.49135113804179298 36.27022197201066689, 59.49168801669558349 36.27060301025760936, 59.49695533789203949 36.27527187557384281, 59.49805365235980759 36.27650429249072062, 59.49799148639480251 36.27775402321179143, 59.49906166496646165 36.2780462065910001, 59.49922296755202211 36.27852254244466224, 59.4988403718305392 36.27903273464166034, 59.49896075376968696 36.27981717936135198, 59.50011088706383333 36.2807173935736742))</t>
  </si>
  <si>
    <t>Polygon ((59.49887705119732573 36.28140430579759368, 59.49905772601853471 36.28129253117430153, 59.49954193629061194 36.28103230918843991, 59.50011088706383333 36.2807173935736742, 59.49896075376968696 36.27981717936135198, 59.4988403718305392 36.27903273464166034, 59.49922296755202211 36.27852254244466224, 59.49906166496646165 36.2780462065910001, 59.49799148639480251 36.27775402321179143, 59.49805365235980759 36.27650429249072062, 59.49695533789203949 36.27527187557384281, 59.49168801669558349 36.27060301025760936, 59.49005909310530882 36.27146226026128062, 59.48935132426291972 36.27149449215649213, 59.48877909240790984 36.27160551922330711, 59.48823824713731057 36.27207365557261909, 59.48806669752691079 36.27269355541515239, 59.48594579148750228 36.27359398458479234, 59.48461585349784286 36.27429127511460649, 59.48408542155573997 36.27471710156208218, 59.48348861201858284 36.27537593856192188, 59.48717802983882308 36.27535491510646182, 59.48701555033382249 36.27641963528400026, 59.48698098742860907 36.27664612242306674, 59.48670131490734292 36.27726289968700257, 59.48647231950820213 36.27752710194680219, 59.48575814427321262 36.27812355960080737, 59.48553335320259094 36.27865140813752021, 59.48530411863364975 36.27913617931233148, 59.484522578366132 36.27962633904822098, 59.48319792918336191 36.28008540159085982, 59.48235769682470675 36.28012390980139656, 59.48192425912191794 36.28031378214537739, 59.4836033109318123 36.28267415293247211, 59.4844336372651199 36.28516461115645342, 59.48447243274654994 36.28682358166248179, 59.48460306326263236 36.28745835394982322, 59.48508753887975331 36.28781969122677964, 59.48564518430885073 36.28788996470626671, 59.4862548331176626 36.28821896503040989, 59.49171128535083142 36.28576371080786345, 59.49877538495434237 36.28124656232215983, 59.49887705119732573 36.28140430579759368))</t>
  </si>
  <si>
    <t>Polygon ((59.48028678147561266 36.29089096266121572, 59.48589346546312129 36.28875001143463663, 59.4860718712037766 36.28858889756345718, 59.4862548331176626 36.28821896503040989, 59.48564518430885073 36.28788996470626671, 59.48508753887975331 36.28781969122677964, 59.48460306326263236 36.28745835394982322, 59.48447243274654994 36.28682358166248179, 59.4844336372651199 36.28516461115645342, 59.4836033109318123 36.28267415293247211, 59.48192425912191794 36.28031378214537739, 59.48110225905423221 36.28049475330713847, 59.48067392185777891 36.28102300499580224, 59.4795047578483107 36.28154010602602852, 59.47908204469256788 36.2818287237693724, 59.47869722935789127 36.28194910257221295, 59.47819720203212768 36.28231534531183655, 59.47773479166075106 36.28290589449427728, 59.47750105991850234 36.28331529395133259, 59.47750362179934314 36.28386851793788281, 59.47760754868492228 36.28443777261281156, 59.47738589508868046 36.28481239435404859, 59.47689837463356355 36.2854032619394431, 59.47681267332352917 36.28551186167072018, 59.47727854667854785 36.28577988539030486, 59.47791241999740208 36.2865391999348077, 59.47909270093627754 36.28738790797304858, 59.47937804989361865 36.28783524591450771, 59.47905247185097721 36.28863384548387216, 59.47939169212744304 36.28914615293089696, 59.47982029853663732 36.28932534011507016, 59.47996758779262194 36.28963351649132107, 59.48016574800040246 36.28981126687099135, 59.4801792793985129 36.29024319054541792, 59.48037018761471728 36.29073143123007128, 59.48028678147561266 36.29089096266121572))</t>
  </si>
  <si>
    <t>Polygon ((59.45700211716147265 36.28668778482862933, 59.45686318496054668 36.28563395025158655, 59.45636583401734043 36.28525927630492731, 59.45568551047109196 36.28486179582233717, 59.45481389114125648 36.28449036050821519, 59.45548359249894332 36.28458111998053681, 59.45588270452593349 36.2841853058109578, 59.45583771964027164 36.28339127588073865, 59.45615164182859758 36.28314514063622198, 59.4586419426691819 36.28246298813950688, 59.45895969497294686 36.28179008141975714, 59.45924632702475066 36.28147239351997655, 59.46040881557937752 36.28130683884064211, 59.46095996203929701 36.28073542185809686, 59.46180011059084336 36.28080872542712143, 59.46258960259667248 36.28104288343659789, 59.46285039415211315 36.28117772293712306, 59.46308069295473331 36.28115021181975663, 59.46324228447077331 36.28088289074322148, 59.46364453817135853 36.28067851869945315, 59.4643972646617982 36.2807221798179711, 59.46462417859495986 36.28022953194120248, 59.46558945221929093 36.2796140874024573, 59.46625278384856017 36.27966302701342016, 59.46675409738467266 36.27923447585067862, 59.46719607869186319 36.27936707917017145, 59.4679834932560567 36.27876660910253293, 59.46826869745733291 36.27828427416729795, 59.46891564821002873 36.27828620162087248, 59.46992256914099073 36.27763955420137876, 59.47031160993944354 36.27726765686131216, 59.47159613643537313 36.27632978100096039, 59.47440727113149705 36.275178574285313, 59.47583722499081915 36.27756662693681733, 59.47668551298517059 36.27724286976611978, 59.47763166204683927 36.27669306535572957, 59.47904528513919331 36.27638832021612103, 59.47977923271300682 36.27638643413975217, 59.48054438792252085 36.27707779436683211, 59.48097289972759683 36.27732552710671854, 59.48125323695462896 36.27802967823686231, 59.48150277905161687 36.27758468763384059, 59.48238516151862854 36.27732675298761222, 59.48287613190971967 36.27742596480307213, 59.48348341959273 36.27748896533279321, 59.48432134548698258 36.27853613969244151, 59.48479173610016346 36.27881340842255753, 59.48539795987115752 36.27868098374575823, 59.48553335320259094 36.27865140813752021, 59.48530411863364975 36.27913617931233148, 59.484522578366132 36.27962633904822098, 59.48319792918336191 36.28008540159085982, 59.48235769682470675 36.28012390980139656, 59.48192425912191794 36.28031378214537739, 59.48110225905423221 36.28049475330713847, 59.48067392185777891 36.28102300499580224, 59.4795047578483107 36.28154010602602852, 59.47908204469256788 36.2818287237693724, 59.47869722935789127 36.28194910257221295, 59.47819720203212768 36.28231534531183655, 59.47773479166075106 36.28290589449427728, 59.47750105991850234 36.28331529395133259, 59.47750362179934314 36.28386851793788281, 59.47760754868492228 36.28443777261281156, 59.47738589508868046 36.28481239435404859, 59.47689837463356355 36.2854032619394431, 59.47681267332352917 36.28551186167072018, 59.47591698077444988 36.28605980241218276, 59.47547157110469129 36.28618189798572757, 59.47471894364458223 36.28677426431359265, 59.47436785371176882 36.28675901704212237, 59.47423729739999487 36.28674010723108267, 59.47370964151004813 36.28663040457441724, 59.4736235456272766 36.28649183819587165, 59.47313389510271975 36.28636200781738097, 59.47273077371079353 36.28632275929447104, 59.47227297301380133 36.28635894502725279, 59.47203281630881833 36.286462071726163, 59.47174250086005287 36.28671850483735284, 59.47142171708357949 36.28687956727519293, 59.47120518156763325 36.28689571270515302, 59.4697336070860274 36.28652862185727201, 59.46903828565419303 36.28656749655762326, 59.46764189999618822 36.2870060707385278, 59.46723976149704782 36.28706428063725298, 59.4659382941307868 36.28695075527948433, 59.46541410655604665 36.2848224563198869, 59.46317724746879207 36.28522406913504739, 59.46120928733331823 36.28510001970398235, 59.45844187521613122 36.28561178292321188, 59.45774686218432237 36.28654263856685702, 59.45700211716147265 36.28668778482862933))</t>
  </si>
  <si>
    <t>Polygon ((59.45515590958396501 36.3091597351203319, 59.4558634737959224 36.3087649530233989, 59.45615985699053141 36.30860233045880392, 59.45685262579490882 36.30822221365811941, 59.45683854072267849 36.30785717271361079, 59.45763258512764793 36.3075030734061599, 59.45794369531662227 36.30811733927126994, 59.45814227935689189 36.30814725674130727, 59.45834296679009867 36.30812341098682339, 59.45857379747729254 36.30786672682547334, 59.4590365599675863 36.30771299363626525, 59.45944035890202173 36.3074496324375886, 59.45930096030245693 36.30715721800604001, 59.45943886134764256 36.30704360663624897, 59.45991974718764794 36.30699384051825263, 59.46007297922135137 36.306907256461038, 59.46013265184203789 36.30680347877905234, 59.46014675901661661 36.3065164957568598, 59.46037830594175944 36.30648408319851228, 59.46059160311691727 36.30655573414406945, 59.46082844724320182 36.30653137962995913, 59.46114841270082252 36.30612824735135291, 59.46134760939857955 36.30600478953360266, 59.46237238296131267 36.30566092851759663, 59.46250306021161691 36.30547232086656351, 59.46316379242207262 36.30506257328867292, 59.46337501941849268 36.30469907232256332, 59.46342399648853672 36.30440975733338149, 59.46358837805932041 36.3043024918151076, 59.46383022102274651 36.3040012143795181, 59.464401180058573 36.30370735691999329, 59.46461925490051215 36.30336288791239951, 59.46504346190319268 36.30309281890050244, 59.4651726428416012 36.30267611862314681, 59.46546925483033164 36.30236020273285646, 59.4658967846181028 36.30220441894240935, 59.46604692356653032 36.30203389754986176, 59.4664047205146602 36.30197163143147066, 59.46676477601162247 36.30159059104965991, 59.46690253929440928 36.30156235130706222, 59.46787969630830872 36.30175298334364697, 59.46790662781193504 36.30173745287243037, 59.46734927737597332 36.29918889670867799, 59.46662617400721018 36.29893457169377768, 59.46590302037537157 36.29845936534277229, 59.46599601687025682 36.29813311811035703, 59.46619176588958311 36.29787336206597814, 59.4661802701232034 36.29773047793062091, 59.46561359097452737 36.29767011750458749, 59.46509364258606212 36.29768318561635709, 59.46372261620388144 36.29716463692871287, 59.46286457885312871 36.29699635969924287, 59.46210032510597188 36.29740861810647345, 59.46039658205786083 36.29787972515944006, 59.45937360658464854 36.29760165447599718, 59.45884601556461746 36.29779479821957722, 59.4583021941609573 36.29755624494762856, 59.45822439578076768 36.29719570839257869, 59.45766539979410226 36.29677731661931972, 59.45773712975783809 36.29714367636727701, 59.45674452081750161 36.2991798006045272, 59.45615762312930741 36.30015331809376278, 59.45587334379280264 36.30031846790741668, 59.45605517990934175 36.30078132010670089, 59.45619901607509661 36.30160789207091909, 59.45638175290365268 36.30203096288855846, 59.45676462080056268 36.30211433626710971, 59.45718548071091902 36.30212181908193259, 59.45738889925949877 36.30219991145968095, 59.45753123868647094 36.30241345871370129, 59.45757213509251216 36.30268257360356188, 59.45760263254945244 36.30288325859866205, 59.45749450736383324 36.30305410580292147, 59.45663208528992527 36.30343187276088202, 59.45401637942698159 36.30438327875580029, 59.45491573746586056 36.30463725120394258, 59.45526637197219344 36.3046984947143514, 59.45549695254104705 36.30473876900006047, 59.45575368282821671 36.30565996866631195, 59.45601263347457888 36.30596809457185259, 59.45598916224439989 36.30616300847413669, 59.45587059018148324 36.30646207343335163, 59.45588283194955892 36.30663338480196245, 59.45616790604034207 36.307144789459322, 59.45596516909092344 36.30768562815509881, 59.45559561338217236 36.30792859656207128, 59.45517134146462723 36.30855022811694255, 59.45515589639715159 36.30915953944084151, 59.45515590958396501 36.3091597351203319))</t>
  </si>
  <si>
    <t>Polygon ((59.45401637942698159 36.30438327875580029, 59.45437318305506835 36.30365286231174338, 59.45449165774226685 36.30283204242593342, 59.45401742499422681 36.30282446125345786, 59.45356278904141334 36.30275817941414118, 59.4531115002472319 36.30279301135976766, 59.45281305423406337 36.30261008443380177, 59.45260344181605205 36.30257330381682834, 59.45217176717213903 36.30185167472801311, 59.45211633736325751 36.3014435373719877, 59.45178547740209041 36.30157706150588126, 59.45158954347122915 36.30151085916199349, 59.45149236208725085 36.30105844100781098, 59.45075135259086352 36.30099766384533666, 59.45026933374300881 36.30126975392862221, 59.44834497056572076 36.301666947930471, 59.44736180014130866 36.30164450640108242, 59.44710602339898031 36.30148463108150025, 59.44671049802543195 36.3015127594811986, 59.44674749690663162 36.3012918521111132, 59.44617730377341047 36.3010224053087569, 59.44595647051583853 36.30077003345761, 59.44551916740770992 36.30104959355625738, 59.44523167736814173 36.30103054197110168, 59.44494265590061843 36.30107050997079199, 59.44472946689707271 36.30123405633616329, 59.44454700608113029 36.30169418791319202, 59.44434448029880969 36.30198519434336646, 59.44374532325903715 36.3021179903964466, 59.44325675217516647 36.30210381408880949, 59.44314909399989233 36.30212582897704721, 59.44343904260931311 36.30135522723433184, 59.44429100217431738 36.30054194865920181, 59.44473780543785324 36.30004738869917702, 59.44532901117324286 36.29969710536896343, 59.44583757674539015 36.29853941121926653, 59.44664956758442287 36.29787408218040667, 59.44676142001519281 36.29762927992253907, 59.44826466535152321 36.29707608953623321, 59.44897906554385258 36.29707156492065678, 59.44929697018739745 36.2967822224268204, 59.44958072479212774 36.29687735394988835, 59.45024126981972046 36.29607061685865688, 59.45012365826661949 36.2954539250907473, 59.45062102532242676 36.2947065706863512, 59.45106226789849302 36.29477464316706659, 59.45138537053362882 36.29467251102715153, 59.45169799232905206 36.29436753396630166, 59.45237199319286248 36.29452847275840099, 59.45288588535179031 36.29426945613852951, 59.45363394472249752 36.29430722753497207, 59.45405578703297778 36.29446800644522142, 59.45401479640558051 36.29475117673415241, 59.45435023777324801 36.29516722056329314, 59.45464566774659687 36.29515862902457712, 59.4551746054655581 36.29559315872781156, 59.455498939456362 36.29556716526079185, 59.45652976183600202 36.29496874430508058, 59.45762423798670682 36.29463043960036117, 59.45798752660896014 36.29394508472010727, 59.45815167891421993 36.29344770336202686, 59.4592841234290006 36.2928838337631916, 59.46091255833143663 36.29179992152717205, 59.46088644739054985 36.2908277978963909, 59.46127504038560829 36.29067952171097033, 59.46123365005672667 36.290960851062529, 59.46123365005672667 36.290960851062529, 59.46115348906999998 36.29133337406624094, 59.46122149444649807 36.29164250497179012, 59.46103995506984319 36.29210318860005913, 59.46053327102082875 36.29232200157540689, 59.46023242852317736 36.29248091460097214, 59.45986806470519781 36.29280709974845109, 59.45962108653861833 36.29331397339930021, 59.45922064707060173 36.29340998344618185, 59.45897095724245673 36.29353468539171246, 59.45890757720891884 36.29367439728567746, 59.45892367345825136 36.29387031403074815, 59.45925171020176236 36.29418046601673353, 59.45926905820127928 36.29457809874975993, 59.45896957774615998 36.29486709257599131, 59.45853337806727978 36.29492295460946139, 59.45803131495375027 36.29521728513120848, 59.45773797489253809 36.29533054619231081, 59.4575139803192485 36.29549345460858234, 59.45766539979410226 36.29677731661931972, 59.45773712975783809 36.29714367636727701, 59.45722156311712325 36.29819505011408864, 59.45674452081750161 36.2991798006045272, 59.45615762312930741 36.30015331809376278, 59.45587334379280264 36.30031846790741668, 59.45605517990934175 36.30078132010670089, 59.45619901607509661 36.30160789207091909, 59.45638175290365268 36.30203096288855846, 59.45676462080056268 36.30211433626710971, 59.45718548071091902 36.30212181908193259, 59.45738889925949877 36.30219991145968095, 59.45753123868647094 36.30241345871370129, 59.45757213509251216 36.30268257360356188, 59.45760263254945244 36.30288325859866205, 59.45749450736383324 36.30305410580292147, 59.45714184710367078 36.30324645666068051, 59.45663208528992527 36.30343187276088202, 59.45401637942698159 36.30438327875580029))</t>
  </si>
  <si>
    <t>Polygon ((59.46790662781193504 36.30173745287243037, 59.46804320828881885 36.30351572942670657, 59.46740658450175943 36.30447353748392203, 59.46852980704211689 36.30461990900730029, 59.46899711735314042 36.30501395967147715, 59.46869295596358995 36.30621269707530274, 59.46766267632170866 36.30696246188482235, 59.46722751280714903 36.3077427949299576, 59.46703093678087271 36.30836827687811308, 59.46664545762692455 36.3092069874567116, 59.46585797878389457 36.31031637912501253, 59.46554408861568675 36.31091988156347838, 59.46477863715287526 36.31141244259148237, 59.46181877219912337 36.31177899193603054, 59.45879705176962204 36.30992992527524166, 59.45555115593778339 36.31016609540005646, 59.45545743709096342 36.30994709504155793, 59.45464179410596728 36.30975024513229954, 59.45450141903479846 36.30963058595572335, 59.45507639940016276 36.30928990469374185, 59.45515605246968249 36.30915944849360955, 59.4558634737959224 36.3087649530233989, 59.45685262579490882 36.30822221365811941, 59.45683854072267849 36.30785717271361079, 59.45763258512764793 36.3075030734061599, 59.45794369531662227 36.30811733927126994, 59.45814227935689189 36.30814725674130727, 59.45834296679009867 36.30812341098682339, 59.45857379747729254 36.30786672682547334, 59.4590365599675863 36.30771299363626525, 59.45944035890202173 36.3074496324375886, 59.45930096030245693 36.30715721800604001, 59.45943886134764256 36.30704360663624897, 59.45991974718764794 36.30699384051825263, 59.46007297922135137 36.306907256461038, 59.46013265184203789 36.30680347877905234, 59.46014675901661661 36.3065164957568598, 59.46037830594175944 36.30648408319851228, 59.46059160311691727 36.30655573414406945, 59.46082844724320182 36.30653137962995913, 59.46114841270082252 36.30612824735135291, 59.46134760939857955 36.30600478953360266, 59.46237238296131267 36.30566092851759663, 59.46250306021161691 36.30547232086656351, 59.46316379242207262 36.30506257328867292, 59.46337501941849268 36.30469907232256332, 59.46342399648853672 36.30440975733338149, 59.46358837805932041 36.3043024918151076, 59.46383022102274651 36.3040012143795181, 59.464401180058573 36.30370735691999329, 59.46461925490051215 36.30336288791239951, 59.46504346190319268 36.30309281890050244, 59.4651726428416012 36.30267611862314681, 59.46546925483033164 36.30236020273285646, 59.4658967846181028 36.30220441894240935, 59.46604692356653032 36.30203389754986176, 59.4664047205146602 36.30197163143147066, 59.46676477601162247 36.30159059104965991, 59.46690253929440928 36.30156235130706222, 59.46728836707512755 36.30163614789083226, 59.46787969630830872 36.30175298334364697, 59.46790662781193504 36.30173745287243037))</t>
  </si>
  <si>
    <t>Polygon ((59.47370964151004813 36.28663040457441724, 59.47436785371176882 36.28675901704212237, 59.47471894364458223 36.28677426431359265, 59.47547157110469129 36.28618189798572757, 59.47591698077444988 36.28605980241218276, 59.47681267332352917 36.28551186167072018, 59.47727854667854785 36.28577988539030486, 59.47791241999740208 36.2865391999348077, 59.47909270093627754 36.28738790797304858, 59.47937804989361865 36.28783524591450771, 59.47905247185097721 36.28863384548387216, 59.47939169212744304 36.28914615293089696, 59.47982029853663732 36.28932534011507016, 59.47996758779262194 36.28963351649132107, 59.48016574800040246 36.28981126687099135, 59.4801792793985129 36.29024319054541792, 59.48037018761471728 36.29073143123007128, 59.48028678147561266 36.29089096266121572, 59.48026218531820319 36.29093800788155022, 59.47212082052186588 36.29260888264398233, 59.47171673559549276 36.29190461872988749, 59.46984585306441318 36.29144927429057077, 59.46929007709159265 36.29120470242938268, 59.46908813116895232 36.29084099859694845, 59.46962045357083326 36.28982335142497817, 59.47102772641952129 36.28824131775201067, 59.47346736271568091 36.28692894734658125, 59.47367993656372676 36.2867636631848427, 59.47370964151004813 36.28663040457441724))</t>
  </si>
  <si>
    <t>Polygon ((59.46298860673835662 36.28834256230471311, 59.4629745224763866 36.28828741997511287, 59.46330471378723104 36.28808420960984904, 59.46408365825752185 36.28780807161624011, 59.46486714519704009 36.28755878297349824, 59.46554713359560651 36.28703612986296889, 59.46579130712049022 36.28693508604951035, 59.4659382941307868 36.28695075527948433, 59.46723976149704782 36.28706428063725298, 59.46764189999618822 36.2870060707385278, 59.46903828565419303 36.28656749655762326, 59.4697336070860274 36.28652862185727201, 59.47120518156763325 36.28689571270515302, 59.47142171708357949 36.28687956727519293, 59.47174250086005287 36.28671850483735284, 59.47203281630881833 36.286462071726163, 59.47227297301380133 36.28635894502725279, 59.47273077371079353 36.28632275929447104, 59.47313389510271975 36.28636200781738097, 59.4736235456272766 36.28649183819587165, 59.47370964151004813 36.28663040457441724, 59.47367993656372676 36.2867636631848427, 59.47346736271568091 36.28692894734658125, 59.47102772641952129 36.28824131775201067, 59.47102772641952129 36.28824131775201067, 59.46962045357083326 36.28982335142497817, 59.46908813116895232 36.29084099859694845, 59.46929007709159265 36.29120470242938268, 59.46984585306441318 36.29144927429057077, 59.47171673559549276 36.29190461872988749, 59.47212082052186588 36.29260888264398233, 59.47161578786170111 36.29300874743476868, 59.47098289147722028 36.29325902348306698, 59.47069511332919234 36.29359690267050098, 59.47021465135348706 36.29363553825437805, 59.46971730100950282 36.29339215359858883, 59.46951355915108905 36.29307244596890314, 59.46805313989779762 36.29332066490052711, 59.46775530679951771 36.29376298071146323, 59.46670895304402649 36.29375774875867222, 59.46670895304402649 36.29375774875867222, 59.46645781056586344 36.29334631729869187, 59.46595487993336349 36.29358574977312912, 59.46556755583608833 36.29347682797612151, 59.46502936131714989 36.29358553030297685, 59.46473262996362052 36.2936869724077269, 59.46451208472971217 36.29364625289399982, 59.46466850854071851 36.29292287073307932, 59.46455354092687173 36.29276961710139204, 59.46384607327004801 36.29285893976649646, 59.46320463863634131 36.29274981180383719, 59.46281595221591232 36.29199161960539755, 59.46299487687878127 36.29103459392133146, 59.46349552339449218 36.28983362775608157, 59.4632913560018892 36.28961307894130783, 59.4633691901196002 36.28926549632493703, 59.46298860673835662 36.28834256230471311))</t>
  </si>
  <si>
    <t>Polygon ((59.46734927737597332 36.29918889670867799, 59.46662617400721018 36.29893457169377768, 59.46590302037537157 36.29845936534277229, 59.46599601687025682 36.29813311811035703, 59.46619176588958311 36.29787336206597814, 59.4661802701232034 36.29773047793062091, 59.46561359097452737 36.29767011750458749, 59.46509364258606212 36.29768318561635709, 59.46372261620388144 36.29716463692871287, 59.46286457885312871 36.29699635969924287, 59.46210032510597188 36.29740861810647345, 59.46039658205786083 36.29787972515944006, 59.45937360658464854 36.29760165447599718, 59.45884601556461746 36.29779479821957722, 59.4583021941609573 36.29755624494762856, 59.45822439578076768 36.29719570839257869, 59.45766539979410226 36.29677731661931972, 59.4575139803192485 36.29549345460858234, 59.45773797489253809 36.29533054619231081, 59.45803131495375027 36.29521728513120848, 59.45853337806727978 36.29492295460946139, 59.45896957774615998 36.29486709257599131, 59.45926905820127928 36.29457809874975993, 59.45925171020176236 36.29418046601673353, 59.45892367345825136 36.29387031403074815, 59.45890757720891884 36.29367439728567746, 59.45897095724245673 36.29353468539171246, 59.45922064707060173 36.29340998344618185, 59.45962108653861833 36.29331397339930021, 59.45986806470519781 36.29280709974845109, 59.46023242852317736 36.29248091460097214, 59.46053327102082875 36.29232200157540689, 59.46103995506984319 36.29210318860005913, 59.46122149444649807 36.29164250497179012, 59.46115348906999998 36.29133337406624094, 59.46123365005672667 36.290960851062529, 59.46127504038560829 36.29067952171097033, 59.46128778249792646 36.28975273467643348, 59.4613370454334671 36.28960050108847923, 59.46217753112536286 36.28887742432576147, 59.46272925253884267 36.28841264006196354, 59.46298860673835662 36.28834256230471311, 59.4633691901196002 36.28926549632493703, 59.4632913560018892 36.28961307894130783, 59.46349552339449218 36.28983362775608157, 59.46299487687878127 36.29103459392133146, 59.46281595221591232 36.29199161960539755, 59.46320463863634131 36.29274981180383719, 59.46384607327004801 36.29285893976649646, 59.46455354092687173 36.29276961710139204, 59.46466850854071851 36.29292287073307932, 59.46451208472971217 36.29364625289399982, 59.46473262996362052 36.2936869724077269, 59.46502936131714989 36.29358553030297685, 59.46556755583608833 36.29347682797612151, 59.46595487993336349 36.29358574977312912, 59.46645781056586344 36.29334631729869187, 59.46670895304402649 36.29375774875867222, 59.46775530679951771 36.29376298071146323, 59.46805313989779762 36.29332066490052711, 59.46951355915108905 36.29307244596890314, 59.46971730100950282 36.29339215359858883, 59.47021465135348706 36.29363553825437805, 59.47069511332919234 36.29359690267050098, 59.47098289147722028 36.29325902348306698, 59.47161578786170111 36.29300874743476868, 59.47212082052186588 36.29260888264398233, 59.47226810078559822 36.29278828850971195, 59.472131090101783 36.29300269076402685, 59.47132062794995022 36.29373953505722739, 59.46932116897311715 36.29517107384589991, 59.46916472086171268 36.29549891937392658, 59.4685394443461135 36.29588874027719214, 59.46717814984032202 36.29860697470675746, 59.46734927737597332 36.29918889670867799))</t>
  </si>
  <si>
    <t>Polygon ((59.50014629844194758 36.28146852903452668, 59.49989266448991287 36.28158469902187022, 59.4994660982978516 36.28177986421137291, 59.49922975756982169 36.28192856117105691, 59.50004970384740943 36.2832237721128692, 59.50100357655581718 36.28314941131098692, 59.50118641177429168 36.28257897513559271, 59.50098592268376052 36.28197822177418175, 59.500515220554 36.28148711624412215, 59.50014629844194758 36.28146852903452668))</t>
  </si>
  <si>
    <t>Polygon ((59.50600865283462326 36.27839575279637074, 59.50591647085072111 36.27843410772513977, 59.50544378939466128 36.2786525156487798, 59.50518439103461787 36.27884304121074877, 59.50440043154652159 36.27927985415856682, 59.50358188561041572 36.27964696102214504, 59.50305732448234153 36.27988395314360304, 59.50274028204229637 36.27991648141784253, 59.50227912940224684 36.28014882583960343, 59.50131647326610107 36.28062280631545633, 59.50094755115404865 36.28083191443391797, 59.50067662397802337 36.28107354978421739, 59.50051588830363158 36.28115625578623593, 59.50098592268376052 36.28197822177418175, 59.50118641177429168 36.28257897513559271, 59.50105501384993545 36.28298892968400224, 59.50207904208043175 36.28349506657598056, 59.50713191311722028 36.28103577658689716, 59.5049721516006116 36.28046234485218946, 59.50600865283462326 36.27839575279637074))</t>
  </si>
  <si>
    <t>Polygon ((59.51081514588202737 36.27666816312117248, 59.51075857357137977 36.27667288107273436, 59.51023977685131428 36.27680764652129852, 59.50962298519522875 36.27693776466468023, 59.50861421379509153 36.27690058807441886, 59.50792824924299396 36.27710970616433883, 59.50783025430698103 36.27726770612743934, 59.50755971149328616 36.27771797875296045, 59.50927422037913317 36.27885032298821244, 59.51081514588202737 36.27666816312117248))</t>
  </si>
  <si>
    <t>Polygon ((59.39951714310221575 36.38736581818958626, 59.39982876991710015 36.38758178188023606, 59.40027046705470326 36.38764722530442697, 59.40073926217620226 36.38762104794135155, 59.40142484116893229 36.38751851985116303, 59.40216461612946119 36.38760141491327715, 59.40236065180000224 36.38763344510000053, 59.40322956689681178 36.3874465319623539, 59.40369836201832499 36.38736581818958626, 59.40420509431729101 36.38727855996260985, 59.40432161564807956 36.38721529768681506, 59.40433245484162939 36.38704732518750973, 59.40431077645451552 36.38686626351561415, 59.4044110389949509 36.38684226735878013, 59.40448691334987075 36.3867768232570441, 59.40459259548709525 36.38669610878904592, 59.40479041076957856 36.38651286482092218, 59.40500719464079538 36.3864365130400742, 59.40540553500416365 36.38646705376141455, 59.40572529121420331 36.38656740176133297, 59.40590142810955854 36.38668956436905688, 59.40605046702101788 36.3867790047279982, 59.4063133174648712 36.38676155295872405, 59.40644067798922379 36.38672228646353091, 59.40659513649746515 36.38661975718815, 59.40678753218315222 36.38645178340224362, 59.40689321432037673 36.38637543156141874, 59.40708019040929599 36.38640379082533372, 59.40722380972398753 36.38650632038550015, 59.40741349561130136 36.38658921652678657, 59.40754898553081631 36.38659794243125845, 59.40765195786964625 36.38658703505052472, 59.40775764000684944 36.38654994994456615, 59.4079581650877202 36.38647359820013349, 59.40822643512834134 36.38655867585343628, 59.40837818383820235 36.38659357947914685, 59.40852993254804915 36.38662412013878367, 59.40870064984663657 36.38663502751431622, 59.40894182190336181 36.38661975718813579, 59.40895808069369366 36.38659139800299869, 59.40932119367799658 36.38645396488229977, 59.40954068734760796 36.38639288341735067, 59.40970598504940625 36.38628817222294032, 59.40986586315442963 36.38615946451994176, 59.41013142339667752 36.38607438642981862, 59.41038614444535426 36.38599803421841017, 59.41122076234953653 36.38580606261271555, 59.41153780876118873 36.38589550398797456, 59.4115594871483097 36.38595004136141853, 59.41028588190490467 36.38689244113280097, 59.40939706803291642 36.38745089486659623, 59.40826979190259038 36.38815331925795249, 59.40694741028816139 36.38899752899592954, 59.40563857766569811 36.38978065076356216, 59.40410212197846107 36.39078626352589652, 59.40252230951695367 36.39177877529758831, 59.40203725560510861 36.3921452379793493, 59.40178524435480512 36.39231101814881697, 59.40088017169249923 36.39161517532830459, 59.4004330549581141 36.39187039112997724, 59.39815682431034105 36.3932969665895385, 59.39807553035862497 36.39323370921103162, 59.39799694620530346 36.39319880856636047, 59.39770157818077223 36.39312464464443053, 59.39711084213170977 36.39294141582804087, 59.39687508967177365 36.39294795972178065, 59.39665017640538736 36.39297849788526662, 59.39644152192933291 36.3929806791822017, 59.39633854959050296 36.39296759139968884, 59.39632229080017112 36.39291087764999588, 59.39646049051804511 36.39218232041636014, 59.39653907467136662 36.39205798511657974, 59.39671250176833439 36.39200563335189287, 59.3967450193490194 36.39192274298572016, 59.39673959975224449 36.39180931392037621, 59.39672876055869466 36.39165443935232958, 59.39652552567942223 36.39171115401868661, 59.39626267523556891 36.39174605533126083, 59.39623286745327846 36.39148865778265929, 59.39632229080015691 36.39132069451598994, 59.39640087495347842 36.39114182414468956, 59.39652281588103477 36.391078565012414, 59.39658514124401023 36.39106329555898611, 59.39663662741341454 36.39079498895930698, 59.39651468648585819 36.3906881023324047, 59.39641442394542281 36.39066410735514978, 59.39628977321948611 36.39066192599320004, 59.39617325188869756 36.3906488378203079, 59.39594020922712758 36.39056594600741334, 59.39584265648508676 36.39050704913928058, 59.39583181729152273 36.39040234348576064, 59.39582910749313527 36.39015148561720991, 59.39586704467059519 36.38996824979295042, 59.3959591778158611 36.38988317587060095, 59.39612989511444852 36.38981991571414198, 59.39647945910677151 36.38950797694852213, 59.3965472040665432 36.38943380950539108, 59.39670708217156658 36.38940326994941898, 59.39675585854258344 36.38931819540881207, 59.39673688995385703 36.38922439516638718, 59.39665017640535893 36.38918076710808691, 59.39662036862306849 36.38911314356935378, 59.3966528862037535 36.38903243152677192, 59.39681005451039653 36.38902152448755345, 59.39698619140575175 36.38902152448755345, 59.397405621099999 36.38891952710000055, 59.39768260959204582 36.38880338338204723, 59.39778829172925612 36.38872921526674276, 59.39794546003589915 36.38862887005694091, 59.39809751939999671 36.38849427680000304, 59.39815559809999712 36.3883891000999995, 59.39815090969999289 36.3880442666999997, 59.39812701652803639 36.38786755109425997, 59.39815140471354482 36.38782174083292631, 59.39830586322178618 36.38774757178116914, 59.39856600386724494 36.38762104794133734, 59.39883042759999654 36.38748136209999728, 59.39895621483542953 36.38746616502952236, 59.39933016701328228 36.38739199563855919, 59.39935997479557273 36.38740072145294846, 59.39951714310221575 36.38736581818958626))</t>
  </si>
  <si>
    <t>بزرگراه آسیایی- سوران</t>
  </si>
  <si>
    <t>بزرگراه آسیایی- ویرانی</t>
  </si>
  <si>
    <t>اراضی مینوش و مغان</t>
  </si>
  <si>
    <t xml:space="preserve">انتهای لادن- شمال جاده کمربندی </t>
  </si>
  <si>
    <t>شمال جاده کمربندی</t>
  </si>
  <si>
    <t>Polygon ((59.53766475954132176 36.2612876148258465, 59.52946103640545061 36.2619275771742835, 59.52772383617673313 36.26103390842793317, 59.52523255881239095 36.26091876924689217, 59.5212110402111918 36.25790322636918717, 59.52489633076950071 36.25578600427415665, 59.53766475954132176 36.2612876148258465))</t>
  </si>
  <si>
    <t>قهوه خانه</t>
  </si>
  <si>
    <t>Polygon ((59.52394099500003222 36.26421878200005722, 59.52422622800003182 36.26387240900003661, 59.52435291600006195 36.26341113200003718, 59.52417320900008235 36.2629447850000588, 59.52390664800004316 36.26282196400006796, 59.52456157500005673 36.26266671300003708, 59.52475768700004011 36.26261263500003906, 59.52488656900005282 36.26235021200005804, 59.52521757100004152 36.26145733000004157, 59.5252325590000666 36.26091876900005673, 59.52772383600005668 36.26103390800005855, 59.53210355600003112 36.2632868800000665, 59.53426649700003281 36.26330962800005864, 59.53966736000006676 36.26336626000006191, 59.54062857200005965 36.26364815600005187, 59.53959257900004332 36.26391559200005332, 59.53856577100003733 36.26431397000005319, 59.53722483800004284 36.26498883500004666, 59.53590181400006287 36.26567069600002924, 59.53430159100003749 36.26639233500004167, 59.53183450100004137 36.26725437100004257, 59.53086029000009205 36.26765972700007978, 59.53006075100007877 36.2680823140000328, 59.52923880900006282 36.26862072700004092, 59.52825214700005318 36.26945156200002884, 59.52822160000005169 36.2694772820000324, 59.52816932100004976 36.26952130100004723, 59.52813415000002806 36.2694984160000331, 59.52752154500007009 36.26893851700003779, 59.52729026000002932 36.26880865100002893, 59.52703618000003871 36.26855106900006831, 59.52670825100005914 36.26837645900001661, 59.52612022200003139 36.26791629700006325, 59.52599079100002655 36.2677545960000316, 59.52566588000008352 36.26749978900006255, 59.5254115620000519 36.26708432200007337, 59.52542634600006721 36.26686930700004297, 59.52532165500002748 36.26645311600003652, 59.52510560700005726 36.26627566100007272, 59.52484793600007151 36.26614895400007299, 59.52470827600006231 36.26591724300004671, 59.52447998000008056 36.26576253400003225, 59.52416420300006195 36.26521117900006175, 59.52428756700003731 36.26476201200006244, 59.52410785700004681 36.26429566500007695, 59.52394099500003222 36.26421878200005722))</t>
  </si>
  <si>
    <t>کوه سنگي</t>
  </si>
  <si>
    <t>Code</t>
  </si>
  <si>
    <t>نام اولیه در نقشه</t>
  </si>
  <si>
    <t>Polygon ((59.48135590400004702 36.29052482800005919, 59.47954247800004168 36.28668415800007097, 59.47986013800004912 36.28678029300004937, 59.48339544500004195 36.28975343100007223, 59.48236998300006917 36.29016040100003693, 59.48135590400004702 36.29052482800005919))</t>
  </si>
  <si>
    <t>ملي</t>
  </si>
  <si>
    <t>نام و نشانی</t>
  </si>
  <si>
    <t>استخراج اطلاعات از لایه‌های نقشه ماهواره‌ای</t>
  </si>
  <si>
    <t>اطلاعات اعلامی از مسئولین کمربند سبز جنوبی</t>
  </si>
  <si>
    <t>مخزن شماره 2 با ظرفیت 500 متر مکعب مربوط به خط انتقال آب پارک جنگلی کوهستان</t>
  </si>
  <si>
    <t>مخزن شماره یک خط انتقال با ظرفیت 500 متر مکعب</t>
  </si>
  <si>
    <t>مخزن شماره 4 خط انتقال با ظرفیت 1000 متر مکعب</t>
  </si>
  <si>
    <t>مخزن شماره 3 خط انتقال با ظرفیت 1000 متر مکعب</t>
  </si>
  <si>
    <t>مخزن شماره 5 خط انتقال با ظرفیت 1000 متر مکعب</t>
  </si>
  <si>
    <t>اختلاف دو سطح</t>
  </si>
  <si>
    <t>سطح نقشه</t>
  </si>
  <si>
    <t>سطح بانک</t>
  </si>
  <si>
    <t>اطلاعات خام</t>
  </si>
  <si>
    <t>بخش شمالی کمربند- زون 7</t>
  </si>
  <si>
    <t>بخش شمالی کمربند- زون 8</t>
  </si>
  <si>
    <r>
      <rPr>
        <u/>
        <sz val="12"/>
        <color theme="1"/>
        <rFont val="B Mitra"/>
        <charset val="178"/>
      </rPr>
      <t xml:space="preserve">توسعه 98 </t>
    </r>
    <r>
      <rPr>
        <sz val="12"/>
        <color theme="1"/>
        <rFont val="B Mitra"/>
        <charset val="178"/>
      </rPr>
      <t>با  افزایش25% (حاشیه کمربند جنوبی)</t>
    </r>
  </si>
  <si>
    <r>
      <rPr>
        <u/>
        <sz val="12"/>
        <color theme="1"/>
        <rFont val="B Mitra"/>
        <charset val="178"/>
      </rPr>
      <t xml:space="preserve">توسعه 98 </t>
    </r>
    <r>
      <rPr>
        <sz val="12"/>
        <color theme="1"/>
        <rFont val="B Mitra"/>
        <charset val="178"/>
      </rPr>
      <t>(استعلام انتهای لادن)</t>
    </r>
  </si>
  <si>
    <r>
      <rPr>
        <u/>
        <sz val="12"/>
        <color theme="1"/>
        <rFont val="B Mitra"/>
        <charset val="178"/>
      </rPr>
      <t xml:space="preserve">توسعه 98 </t>
    </r>
    <r>
      <rPr>
        <sz val="12"/>
        <color theme="1"/>
        <rFont val="B Mitra"/>
        <charset val="178"/>
      </rPr>
      <t>(تکمیل آبشر)</t>
    </r>
  </si>
  <si>
    <r>
      <rPr>
        <u/>
        <sz val="12"/>
        <color theme="1"/>
        <rFont val="B Mitra"/>
        <charset val="178"/>
      </rPr>
      <t xml:space="preserve">توسعه 98 </t>
    </r>
    <r>
      <rPr>
        <sz val="12"/>
        <color theme="1"/>
        <rFont val="B Mitra"/>
        <charset val="178"/>
      </rPr>
      <t>با ابلاغ افزایش25% (حاشیه بلوار نماز)</t>
    </r>
  </si>
  <si>
    <t>مساحت؛ هکتار</t>
  </si>
  <si>
    <t>Name</t>
  </si>
  <si>
    <t>description</t>
  </si>
  <si>
    <t>begin</t>
  </si>
  <si>
    <t>end</t>
  </si>
  <si>
    <t>altitudeMode</t>
  </si>
  <si>
    <t>tessellate</t>
  </si>
  <si>
    <t>extrude</t>
  </si>
  <si>
    <t>visibility</t>
  </si>
  <si>
    <t>drawOrder</t>
  </si>
  <si>
    <t>icon</t>
  </si>
  <si>
    <t>layer</t>
  </si>
  <si>
    <t>path</t>
  </si>
  <si>
    <t>Makhzan</t>
  </si>
  <si>
    <t>StorageName</t>
  </si>
  <si>
    <t>PointZ (723246.84902091813273728 4017769.43398979632183909 0)</t>
  </si>
  <si>
    <t>res5-1506m</t>
  </si>
  <si>
    <t>res5-1506m res5-1506m.kmz</t>
  </si>
  <si>
    <t>C:/Users/mohamadnejad/Desktop/New folder (2)/res5-1506m.kmz|layername=res5-1506m.kmz</t>
  </si>
  <si>
    <t>مخزن 5- . . . - 1000م.م.</t>
  </si>
  <si>
    <t>PointZ (722363.92603672039695084 4018547.4274014956317842 0)</t>
  </si>
  <si>
    <t>res4-1490m</t>
  </si>
  <si>
    <t>res4-1490m res4-1490m.kmz</t>
  </si>
  <si>
    <t>C:/Users/mohamadnejad/Desktop/New folder (2)/res4-1490m.kmz|layername=res4-1490m.kmz</t>
  </si>
  <si>
    <t>مخزن 4- . . . - 1000م.م.</t>
  </si>
  <si>
    <t>PointZ (720644.71218112017959356 4020092.10132103506475687 0)</t>
  </si>
  <si>
    <t>res3-1403m</t>
  </si>
  <si>
    <t>res3-1403m res3-1403m.kmz</t>
  </si>
  <si>
    <t>C:/Users/mohamadnejad/Desktop/New folder (2)/res3-1403m.kmz|layername=res3-1403m.kmz</t>
  </si>
  <si>
    <t>مخزن 3- . . . - 1000م.م.</t>
  </si>
  <si>
    <t>PointZ (721000.49498760746791959 4020949.78804468177258968 0)</t>
  </si>
  <si>
    <t>res2-1274m</t>
  </si>
  <si>
    <t>res2-1274m res2-1274m.kmz</t>
  </si>
  <si>
    <t>C:/Users/mohamadnejad/Desktop/New folder (2)/res2-1274m.kmz|layername=res2-1274m.kmz</t>
  </si>
  <si>
    <t>مخزن 2- کوهستان- 500م.م.</t>
  </si>
  <si>
    <t>PointZ (728559.84219419397413731 4014284.46710783895105124 0)</t>
  </si>
  <si>
    <t>makhzan 2abshar-1407m</t>
  </si>
  <si>
    <t>makhzan 2abshar-1407m makhzan 2abshar-1407m.kmz</t>
  </si>
  <si>
    <t>C:/Users/mohamadnejad/Desktop/New folder (2)/makhzan 2abshar-1407m.kmz|layername=makhzan 2abshar-1407m.kmz</t>
  </si>
  <si>
    <t>مخزن 2- آبشر</t>
  </si>
  <si>
    <t>PointZ (729929.16508991294540465 4015126.42719690408557653 0)</t>
  </si>
  <si>
    <t>makhzan 1 abshar-1281m</t>
  </si>
  <si>
    <t>makhzan 1 abshar-1281m makhzan 1 abshar-1281m.kmz</t>
  </si>
  <si>
    <t>C:/Users/mohamadnejad/Desktop/New folder (2)/makhzan 1 abshar-1281m.kmz|layername=makhzan 1 abshar-1281m.kmz</t>
  </si>
  <si>
    <t>مخزن 1- آبشر</t>
  </si>
  <si>
    <t>PointZ (721786.68736184225417674 4021824.41158600756898522 0)</t>
  </si>
  <si>
    <t>res1-1138m</t>
  </si>
  <si>
    <t>res1-1138m res1-1138m.kmz</t>
  </si>
  <si>
    <t>C:/Users/mohamadnejad/Desktop/New folder (2)/res1-1138m.kmz|layername=res1-1138m.kmz</t>
  </si>
  <si>
    <t>مخزن 1- . . . - 500م.م.</t>
  </si>
  <si>
    <t>PointZ (728530.00008685165084898 4014102.00004721619188786 0)</t>
  </si>
  <si>
    <t>مخزن ژئوممبران-1424 متر</t>
  </si>
  <si>
    <t>مخزن ژئوممبران-1424 متر مخزن ژئوممبران-1424 متر.kmz</t>
  </si>
  <si>
    <t>C:/Users/mohamadnejad/Desktop/New folder (2)/مخزن ژئوممبران-1424 متر.kmz|layername=مخزن ژئوممبران-1424 متر.kmz</t>
  </si>
  <si>
    <t>مخزن 0- ژئوممبران</t>
  </si>
  <si>
    <t>PointZ (725353.71347178495489061 4015240.82581722689792514 0)</t>
  </si>
  <si>
    <t>res zakaria-1451m</t>
  </si>
  <si>
    <t>res zakaria-1451m res zakaria-1451m.kmz</t>
  </si>
  <si>
    <t>C:/Users/mohamadnejad/Desktop/New folder (2)/res zakaria-1451m.kmz|layername=res zakaria-1451m.kmz</t>
  </si>
  <si>
    <t>مخزن 0- ذکریا</t>
  </si>
  <si>
    <t>PointZ (728942.00008791394066066 4013635.00004723947495222 0)</t>
  </si>
  <si>
    <t>مخزن بتنی جدید</t>
  </si>
  <si>
    <t>مخزن بتنی جدید مخزن بتنی جدید.kml</t>
  </si>
  <si>
    <t>C:/Users/mohamadnejad/Desktop/مخزن بتنی جدید.kml|layername=مخزن بتنی جدید.kml</t>
  </si>
  <si>
    <t>مخزن 0- بتنی</t>
  </si>
  <si>
    <t>PointZ (730641.52904550195671618 4016127.96371453953906894 0)</t>
  </si>
  <si>
    <t>makhzan500-1089m</t>
  </si>
  <si>
    <t>makhzan500-1089m makhzan500-1089m.kmz</t>
  </si>
  <si>
    <t>C:/Users/mohamadnejad/Desktop/New folder (2)/makhzan500-1089m.kmz|layername=makhzan500-1089m.kmz</t>
  </si>
  <si>
    <t>مخزن 0- . . . - 500م.م.</t>
  </si>
  <si>
    <t>timestamp</t>
  </si>
  <si>
    <t>Area_ha</t>
  </si>
  <si>
    <t>Polygon ((59.4671398019754065 36.29859485778376893, 59.46701003206796798 36.30131233618833875, 59.46711316968328731 36.30263729177762855, 59.46748305244658184 36.30597300284628659, 59.4673673217263925 36.30754008181254733, 59.46685088599699043 36.30857119279438194, 59.46615355489964116 36.30998760469795172, 59.46492124722708894 36.3116216391089921, 59.46188316909908878 36.31169457343430906, 59.45884339839896171 36.30982640766804792, 59.45549235970327828 36.31009497535829667, 59.45445352741457157 36.30965718488906901, 59.45509043718511322 36.30880166890175076, 59.45547210314207121 36.30794857533989273, 59.45595548166264166 36.30687870741277123, 59.45573893195444271 36.30649071324120314, 59.455951075074708 36.30593028017769086, 59.45566590958968334 36.30550659757560084, 59.45547252489099321 36.30477159622876826, 59.45606832321806223 36.30420013101033305, 59.45654321198050951 36.30375128074423685, 59.4565661039173321 36.30373829239687922, 59.45674770094858275 36.30346509677209355, 59.4566836551550395 36.3033198182667789, 59.45601219146139726 36.30313183278472167, 59.45552377616537143 36.30311445702697171, 59.45498085775064823 36.30292093082209703, 59.45496992868382335 36.30292713225070855, 59.45454918305647851 36.30269891254805259, 59.45328482614112175 36.30267378296787939, 59.45253015706320099 36.30220514129918286, 59.45202199936760223 36.3013701613252735, 59.4518422941598601 36.3009525237047086, 59.45113805820140129 36.30082686138906212, 59.44945949154421072 36.30133134651342175, 59.44868104674686293 36.30162746250373829, 59.44783996849179175 36.30159309179855143, 59.44706468208436689 36.30140851581302996, 59.44651737413286696 36.3011533443078207, 59.44582317994228049 36.30079502656759161, 59.44532224563983647 36.30107911032639123, 59.44512486575803933 36.30097458755361117, 59.44472859891092753 36.30123689898257311, 59.4446052385464796 36.30145817678832998, 59.44431361387066204 36.30193415212765018, 59.44366674038847265 36.30201059755585646, 59.44318099665832733 36.30210218892707275, 59.44283859837793216 36.3020620908999021, 59.44290279465616322 36.30201488186057901, 59.44281545219480023 36.30189159858190351, 59.44261874704798743 36.30174419722789736, 59.44259616327629203 36.30158244412371005, 59.44245711386894726 36.30145287062070025, 59.44245387480550846 36.30144966181666177, 59.44197267119069039 36.30117054876740923, 59.44175855670418684 36.30021496150737192, 59.44244999630411996 36.29926232932940877, 59.44379059195062354 36.2990066711632835, 59.44584733368583329 36.29864365873673648, 59.4469027953019733 36.29769021878023239, 59.44837451581626908 36.297043251366091, 59.44911354307298268 36.29666822820281169, 59.44965043733282783 36.29646028533627344, 59.44990570088221915 36.2958045496987225, 59.44997567220128332 36.29530485259817851, 59.45049913524017882 36.29474554630478877, 59.45192287672104925 36.29435252413910717, 59.45272228323531749 36.29427072535378329, 59.4536860116653969 36.29431832449103723, 59.45400525447212203 36.29461692109268256, 59.45421053184362847 36.29510598157791179, 59.45442159714684038 36.29516224899464305, 59.45463902224374664 36.29519680651083746, 59.45476321493792682 36.29542729216078811, 59.45492326536883354 36.29557042760634289, 59.45614592293178191 36.29548737229929145, 59.45643643384134691 36.29568803712844272, 59.4564267022639612 36.29610690637392167, 59.45703406541304048 36.29629325007825713, 59.45731109045266294 36.29631352148410173, 59.45755987689661026 36.29664320270187261, 59.45757219270475247 36.29689112504537718, 59.45795715840039719 36.29701118413135674, 59.45812890032355114 36.29728659839806681, 59.45849489489199868 36.29755912072282342, 59.45890942521616296 36.2977499311809666, 59.45913243214601351 36.29761518299555689, 59.45950552428872982 36.29758195058658288, 59.46006747903614809 36.29768029665927287, 59.46091092697780311 36.29765165218167766, 59.46154764033339291 36.29753785877217354, 59.46200753661663185 36.29739853603405919, 59.46241612427718337 36.29716667400212771, 59.46303450554710679 36.2970367450877589, 59.4631631211967786 36.2972868247956697, 59.46345165325220705 36.2973503420963084, 59.46404923195814973 36.29726733403109051, 59.46428119998414985 36.29735258440911139, 59.46455531477374734 36.29753780594540302, 59.46503512170546202 36.29763225565444884, 59.46569024325727071 36.29765836977149007, 59.46570440742719654 36.29765033116922268, 59.4661642851383192 36.29774649910184081, 59.46605733018520823 36.29805013433512784, 59.46595300166448084 36.29827099263813039, 59.46606856840867295 36.29855385345712193, 59.46627526428829214 36.2988674315117521, 59.46645520518620742 36.29890483641810306, 59.46671406666396109 36.29875416075672234, 59.46696113273532802 36.29862448300561084, 59.4671398019754065 36.29859485778376893))</t>
  </si>
  <si>
    <t>زیر دست مخزن 1</t>
  </si>
  <si>
    <t>Polygon ((59.46711779532491704 36.29854574887885121, 59.46647223041073715 36.29886180194004197, 59.46605264501481969 36.29859814204151292, 59.46605872276651183 36.29800891488717696, 59.46614086171187807 36.29774205039834101, 59.46532616611035849 36.29757889343885324, 59.46459065905116148 36.29752206230347866, 59.46448177550230696 36.29748722887357815, 59.46408691196889151 36.29728935731576911, 59.46356415771258952 36.2973485811636678, 59.46306290175859033 36.29726506060467983, 59.46299428079230154 36.29696676730422666, 59.46239621904970818 36.29717456543654208, 59.46212330140208024 36.29731011849106181, 59.46132341930680809 36.29758922763559781, 59.46032072281037273 36.29766067508781191, 59.45956883778266189 36.29758797798191949, 59.45902499743556291 36.29762130372817808, 59.45879269536516176 36.29770650422501177, 59.45840759514994289 36.29749172898046794, 59.45814002297756673 36.29730221659033162, 59.45791598270879064 36.29699702669002193, 59.4578948681408832 36.29698857329840678, 59.45755232672362212 36.29683294091763202, 59.45743059738305902 36.29641846757611034, 59.4572300691846678 36.29629697535362709, 59.4570372433958525 36.2962933875427467, 59.45641304268571048 36.29608397065319281, 59.45642888590103325 36.29570711485489198, 59.45633668787782256 36.29562227609825698, 59.4561460372778896 36.29547203464443328, 59.4557299882820729 36.29549427303336273, 59.45504139564177137 36.29555537693563139, 59.45482466186704329 36.29554636286010805, 59.45474573594461276 36.29548056232692943, 59.45474410883524286 36.29530412470594314, 59.45455612932987322 36.29515573183046229, 59.45427415659238335 36.29516377430542207, 59.45416433392401245 36.29517297866382108, 59.45406223982890737 36.29484640535483919, 59.45395672316676894 36.29452394307445218, 59.45381044834694251 36.29439374034608079, 59.45342375084059938 36.2943003410182925, 59.45304602842013253 36.29428405432488347, 59.45271936628201814 36.29426381126467049, 59.4525650862995434 36.29434258236801014, 59.45240988112215774 36.29436544918520013, 59.45216081666055885 36.29436093867119695, 59.45193690425114852 36.29437403632667269, 59.45177699212445077 36.29441239221878845, 59.45139354524007302 36.29449670207988987, 59.45106007935532233 36.29463636288868855, 59.45080591876759968 36.29467960678142902, 59.45062688732500789 36.29470446802444172, 59.45049317561279167 36.29477308019023241, 59.45023785349818013 36.2950282857195603, 59.45003010341844174 36.29529089610259263, 59.4499696977527492 36.29550187091801661, 59.44985014547170721 36.29596895692414193, 59.44967719766125214 36.29641427160736811, 59.44938969093198722 36.29662090365705041, 59.44876723812151909 36.29680513834742328, 59.44801836184210231 36.29722437733887119, 59.44737069526466655 36.29742747537581948, 59.44683851886062342 36.29775710435603031, 59.4462820862941399 36.29824810131781732, 59.44594876188340749 36.29855274337742799, 59.44595509002873968 36.29854474815557808, 59.44571121277172665 36.29869661505566825, 59.44444678797736969 36.29888017932095323, 59.44254400839336228 36.29924317569752645, 59.44174345577675211 36.30016393462747004, 59.44197695683393334 36.30113676699946268, 59.44151601365955173 36.30141782732278699, 59.44096050962836841 36.30168713107121192, 59.44073345644859074 36.30171773832910276, 59.44050470120627239 36.30163551793776833, 59.44054036649249184 36.30142140647841131, 59.4402102261006533 36.30001450872578062, 59.44064309816950242 36.29928338603163951, 59.44093711523900225 36.29870548238252326, 59.44111803954584161 36.29841463275062807, 59.44150810187659317 36.29819067413095723, 59.44119087597962192 36.29813474062778766, 59.44086798639794722 36.29796997356307031, 59.44049561906147972 36.29787578064200204, 59.44018131595255738 36.29771737362249695, 59.439846033736778 36.29757269864938252, 59.4398059700772734 36.29727609955899226, 59.44008298377129051 36.29692621589750701, 59.44040025335024069 36.29654877379080347, 59.441018028418938 36.29625272991796692, 59.44157044273224244 36.2962752361800014, 59.4418501324131725 36.29581074095281679, 59.44196461483996785 36.29528433500738061, 59.44168920951052115 36.29463962773947117, 59.44164487406960262 36.29388219418495254, 59.44144897892144996 36.29389645641988693, 59.4414558513850011 36.29364646466237332, 59.44176806686518688 36.2933561174392878, 59.44178171300759317 36.29333887420302318, 59.44220505941331822 36.29312976987208117, 59.4422264339722588 36.29310942974324661, 59.44223537180455708 36.29309813515406802, 59.44224430968623096 36.29308684049632205, 59.44258001872992025 36.29292558962546877, 59.4425976422470228 36.29290331792100233, 59.44262407725585717 36.29286991065833945, 59.44249474376913867 36.29262929331523679, 59.44247760772091738 36.29261704606695105, 59.4422617129236599 36.29249462413368832, 59.44258159214052739 36.29189727527757725, 59.44295604369266073 36.29159590049309259, 59.44357745660106929 36.29159353830873158, 59.44414548771113971 36.29182422814272257, 59.44425493958951989 36.29167410849905906, 59.44434732577678204 36.29155733473034928, 59.44450798829200266 36.29134856329523728, 59.4445248917012421 36.29133898276476344, 59.44477317410785844 36.29093044007338875, 59.44479309970004266 36.29092309130626859, 59.44519454752869336 36.2909736682495776, 59.44519948045920188 36.29097300259873293, 59.44547661922935333 36.29101443499659041, 59.44548060823434099 36.29100939220457178, 59.44557250356370304 36.2908345277170028, 59.44602980415594118 36.290467499931097, 59.44642145103682651 36.29013330846755281, 59.4465008935381789 36.28992185504655055, 59.44625047045411037 36.28974752058186226, 59.44616992659565113 36.28951610583756349, 59.44618323829433137 36.28941068709079332, 59.44619229357306267 36.28939924285018748, 59.44642913321408173 36.28922912127489298, 59.44670300893662329 36.28886268562075657, 59.44691994827569204 36.28864923416252708, 59.44699581365308916 36.28837684389512219, 59.44722693171083705 36.28806412635525191, 59.44807282667269988 36.28758721279363897, 59.44807502334941773 36.28758443620554885, 59.44854037968470806 36.28731305236296834, 59.44912027918154962 36.28702969076368845, 59.44900934136528292 36.28680100321525259, 59.44886642660468823 36.28675030612993879, 59.44883929402089251 36.28664421651907901, 59.44885684508763291 36.28662203147918319, 59.44898252099140024 36.28641159012379092, 59.44900800684158071 36.28638583879247648, 59.44934706940635039 36.28619955427701171, 59.44935906863135244 36.28619067700277157, 59.44938304216149305 36.28617294087651146, 59.44942976779861254 36.28613269552869269, 59.44971351606145049 36.285996853801187, 59.44972723301390261 36.28599783861020711, 59.44974305647352253 36.2859961230490029, 59.4500012301066576 36.28592192059112165, 59.45072245451407156 36.28566539011404046, 59.45108716203103683 36.28539161946620339, 59.45132398344409808 36.28518261615040075, 59.45157778245029334 36.28478120250105121, 59.4517224436160987 36.28463559105234992, 59.45216106165450043 36.28472092483495004, 59.4521732526177189 36.28471704159257172, 59.45218868024647918 36.28470329532692062, 59.45234975920956799 36.28452263436569325, 59.45263765376113696 36.28438949301322225, 59.4529200303767098 36.2843129223726919, 59.45293401282823709 36.28430137885438, 59.45300007523034935 36.28415633027137233, 59.45292214187345792 36.28442451557307891, 59.45250587929030672 36.28499867017527691, 59.45274846394581658 36.28533461235829094, 59.45341053305587309 36.28546507697514301, 59.4542656074089706 36.28573639082342339, 59.45420529949026189 36.28546380688351292, 59.45397574149384212 36.28516519993397083, 59.45412710962641256 36.28476789668805225, 59.4547377146150211 36.28428952086999715, 59.45546071413316014 36.28433564771774655, 59.4558515856258083 36.28373147246985297, 59.45599156209205205 36.28330433403800726, 59.45693126693976183 36.28257245127198161, 59.45715733929107216 36.28265033722357202, 59.45764267178967089 36.28281596138357656, 59.45765591909889736 36.28279921181992762, 59.45807890997642886 36.2824281664257029, 59.45809403723892927 36.28242156557435294, 59.45848800874769324 36.28215947446111045, 59.45883943788594195 36.28210555537344106, 59.45880773898628746 36.28161360578558003, 59.45913103807895084 36.28154396260998027, 59.45907277852616346 36.28062967527465332, 59.45928492556342349 36.28064900611958166, 59.45941875616915695 36.28128250213830341, 59.45974771676220882 36.28141188017446694, 59.46006946162432172 36.28134965112747778, 59.46057796313922239 36.28125084186501681, 59.46092207306781319 36.28087811734892654, 59.46091736887505164 36.28086073167982306, 59.46073979136519227 36.28028622632550082, 59.46083552629505675 36.28019075696575868, 59.46105467108687037 36.28034551841894029, 59.46121145420050169 36.28065852229992316, 59.46167818192765253 36.28058633580538839, 59.46190540287752668 36.28051837281965675, 59.46240308487453063 36.28016293768840228, 59.46182246315400732 36.28016980576663997, 59.46262454436374156 36.28044485720309353, 59.46305661884616001 36.28052361129528691, 59.46305972956631791 36.28051967816661261, 59.4630815074296919 36.2805023816768184, 59.46352398127179839 36.28028435684532127, 59.46353313329537826 36.28027278449029325, 59.46355448788636266 36.28024578246394327, 59.46386534610621766 36.27999933232670315, 59.46387399524743955 36.27999808538948656, 59.4642138749379825 36.28037285072544194, 59.46421964944622118 36.28036554817872883, 59.46423697293008814 36.28034364057368322, 59.46452218507946696 36.28022666905147275, 59.46454765815825283 36.28022870264383926, 59.464552590998629 36.28023100459517281, 59.46454403585315873 36.2804358779270828, 59.46473148988607704 36.28072367357424355, 59.46518711065802876 36.28121464617314729, 59.4651642791630124 36.28121531070303973, 59.46484268667605022 36.28141231568258718, 59.46508553770409833 36.28154721214640688, 59.46501034324437995 36.28211349488812232, 59.46461451276635302 36.28176681222281985, 59.46458243102416219 36.28172555041909675, 59.46419260521115291 36.28105779347824011, 59.46415110724284858 36.28104646954874823, 59.464108124864552 36.28104957839921241, 59.46335723994773304 36.28138300223834278, 59.46331495755322294 36.28139624834511778, 59.463264321586081 36.28141994700664696, 59.46319888535216336 36.28143522872993287, 59.46239081117133196 36.28137779908622207, 59.46236197150049207 36.28138518336996299, 59.46231592716564052 36.2814142641255728, 59.46167150936140899 36.28148226954679956, 59.46163285824326294 36.28146982829679956, 59.46156393861318179 36.28143363020470957, 59.46132367996373347 36.28112209209731986, 59.46126976873674153 36.28114192288521878, 59.46121117829771663 36.28116752335058237, 59.46068614975241928 36.28176633488658354, 59.46067256878794893 36.281783501253841, 59.46113311845039817 36.28339747785692282, 59.46221230399878266 36.28340100928863166, 59.46225360552806194 36.28336806139355275, 59.46226556376384309 36.28335294185681192, 59.4638146819044735 36.28270151716508707, 59.46512681477779694 36.28291000960162904, 59.46514722392368668 36.28290070968738235, 59.46596147923275311 36.28259996447930291, 59.46638167217609094 36.28223521026753673, 59.46734394825300996 36.2847845662983417, 59.46950795487315133 36.28607042429567286, 59.47149755790761105 36.28639021650686658, 59.47349284821893178 36.28653536204986807, 59.47624518267119953 36.28584839993133215, 59.47722088676268015 36.28484954461041667, 59.47724546566435322 36.2847597184866828, 59.47762263070428901 36.28333513972602731, 59.47832940222006215 36.28232161646994314, 59.48021784264560097 36.28129270001016238, 59.48145839290067727 36.28047880482071719, 59.48218829035867827 36.2807564561113125, 59.48372378909986224 36.28302207932159718, 59.48323344239977217 36.28401057715083766, 59.48424583586964332 36.28519200204431172, 59.48463942557486206 36.28738998437218299, 59.48513878364111207 36.28775402512366099, 59.48659296906715355 36.28744322646890197, 59.48721120428940168 36.28788082932508274, 59.48413669915048985 36.28933173561588177, 59.48203716660582074 36.29011553336994922, 59.47975671463373715 36.29089396932884881, 59.47797241104998278 36.29138789120958819, 59.47554228831761236 36.29196780922970333, 59.47385075812508148 36.2925365061188927, 59.47175917130437739 36.293440701428203, 59.46951008392908022 36.29509728286291903, 59.46790540217470777 36.29672533296199788, 59.46711779532491704 36.29854574887885121))</t>
  </si>
  <si>
    <t>زیر دست مخزن 2</t>
  </si>
  <si>
    <t>Polygon ((59.48702953896457046 36.28784711814723352, 59.48646340247061204 36.28743714908956974, 59.48517021231454294 36.2877526459315618, 59.48454727551936827 36.28729991640356189, 59.48447643553547692 36.28645199123698717, 59.48435607744841036 36.28549946522460345, 59.48419273037463029 36.28497191886547313, 59.48353819025207656 36.28427173965413033, 59.48345289790233892 36.28423392518630664, 59.483141614065147 36.28400763643136173, 59.48316725693972273 36.28394535682924271, 59.48320999300533884 36.28383151824802155, 59.48365033433194071 36.28303424662006194, 59.48362441063481754 36.28300662359159645, 59.48272241424255924 36.28159228446725848, 59.48227811624099104 36.28077464961909016, 59.48137899978559773 36.28040087619047682, 59.48008522315598867 36.28128636565202925, 59.47936912270340315 36.28165150095348679, 59.47833752542999264 36.2822878591932394, 59.4778103841196284 36.28304240829834271, 59.47753282679514086 36.28371383371042214, 59.47745731414010351 36.28424068961218296, 59.4769286439924727 36.28505247373308151, 59.47627162931606648 36.28578920306536304, 59.47361722441519305 36.28644266853417832, 59.47166229584529162 36.28633400504099171, 59.46964400334187673 36.28607441804450673, 59.46731622686719732 36.28479756718952842, 59.46638949123349249 36.28218259628702924, 59.46593891366983087 36.28250019466136678, 59.46499199683203329 36.28280498654898167, 59.46387115031942017 36.28265425742556261, 59.46219587747737734 36.28337606955305716, 59.46107113077881934 36.28331354684719656, 59.46067203024974646 36.28180080199761193, 59.46067230208880972 36.28177573696318348, 59.46122586520065312 36.28117471890365664, 59.4617259545536001 36.28146746865918715, 59.4623951100668009 36.28140549538662185, 59.46313508852605167 36.28144287023341263, 59.46412692954223189 36.28104590803204132, 59.46469269093079646 36.28179088232035099, 59.4650127658371872 36.28208256157505218, 59.46508398346462343 36.28152982419776151, 59.46567182843009647 36.28114446764239176, 59.47037813573879106 36.2785938216379904, 59.47195812975734697 36.27766400415821124, 59.47240656569981354 36.27731730881515659, 59.47249956229970991 36.27711154358382117, 59.47299118256155026 36.2772787497457827, 59.47372491673217354 36.27830574167837341, 59.4767565093279913 36.27961563299790271, 59.47915051794917218 36.27925256871556314, 59.48103322820112737 36.27972182131946255, 59.4836350287932305 36.27913034406544313, 59.48572233200307835 36.2784304425836126, 59.48587286881078029 36.27801376717618353, 59.48728041432441671 36.27668369525660097, 59.48740057073570142 36.27624960362044249, 59.48694942340019765 36.27481945868032653, 59.48716912050363703 36.2744255269036131, 59.48549729340142989 36.27460729469908784, 59.48456286889913258 36.27429449730048816, 59.48668241399891343 36.2733439968354503, 59.48799849586740862 36.27256033013001257, 59.48840817783292323 36.2720416879101677, 59.48935906314753197 36.27159517845016268, 59.49010077360404125 36.27152153201787854, 59.49168712727244923 36.27061415962715074, 59.49112951018622653 36.26994081912536672, 59.49038170280454807 36.26864742947778097, 59.49005753416994935 36.26735625594182721, 59.48928733709332306 36.26659657311721219, 59.49075461826549827 36.26614294976182151, 59.49218533762655881 36.26532114986505917, 59.49337894734041043 36.26459369827657042, 59.49392983755581099 36.26376615593118657, 59.49277044539947212 36.26319238403382172, 59.49159090673602179 36.26374810527121184, 59.49119764380063202 36.26357027981742931, 59.49205799554719931 36.26274414923525313, 59.49142242662880875 36.26248272097740255, 59.49100853793412824 36.26207658894330166, 59.49099263988401276 36.26206255765705322, 59.49068151254108727 36.26137614353604732, 59.49067887478493333 36.26133611821820324, 59.49004826177993266 36.26080465919152829, 59.49014412376394745 36.26037471627424225, 59.49013334184088819 36.26034138439368348, 59.48993868163420728 36.25994771035085762, 59.48954721777217003 36.25934902702370977, 59.48931907575114053 36.25884047439811297, 59.48956678004694965 36.25848875729784737, 59.48955415599348839 36.25846188851328833, 59.48937762761811143 36.25832276868778337, 59.4893399831279126 36.25832198554041241, 59.48928330482235793 36.25832080613413666, 59.48843369255470037 36.2585864885716731, 59.48841051847303163 36.25859209835518016, 59.48793054940278324 36.2587747922644823, 59.48786538337063234 36.25876150169435874, 59.48691793268594097 36.2586911604585822, 59.48670133522748671 36.2583015193759266, 59.48676688312278316 36.25779292667991172, 59.48678114725405663 36.25778825054469223, 59.48804873721564945 36.25653517677419302, 59.48883311023676868 36.25620967792809779, 59.48963150997393257 36.25560455881917221, 59.48998455952123265 36.25479783300720982, 59.49135585616396327 36.25497536995612791, 59.49206470570383232 36.2555617030184294, 59.49316550199645093 36.25583748102719284, 59.4923186026599069 36.25717561735765315, 59.49120523676481298 36.25944364493628314, 59.49006255484378869 36.25993290284468884, 59.49018468212420174 36.26030512740099709, 59.49044420034808667 36.26020104779866671, 59.49048677569928856 36.26018149119531842, 59.49052943403255966 36.26016189636573728, 59.49133359843469293 36.2601619962447117, 59.4912247943799386 36.26105422553541757, 59.49101001908825026 36.26130316365328099, 59.49111766340801211 36.26199529326432724, 59.49148036604658785 36.26241318045450868, 59.49160318253093038 36.26172083672757651, 59.49207736358405185 36.26058566193326982, 59.49278503433836818 36.25968976563707002, 59.49351001480989964 36.25954335585755217, 59.49384319732447324 36.25923951274533863, 59.49504094846719937 36.259240323371003, 59.49529559630853726 36.25943605467387698, 59.49570329315864825 36.25937741924197866, 59.49600198393198269 36.25968996279772227, 59.49532253799812764 36.260545065363047, 59.49491626113199771 36.26084698745013668, 59.49516979531688321 36.26116534610744679, 59.49521306129729936 36.26113677131966284, 59.49524255712756116 36.26111827883917726, 59.49649353423286158 36.26079523194435694, 59.49653369013083193 36.2607736859764529, 59.49658200445173151 36.26074776246372267, 59.4978390834948172 36.2598618175612728, 59.49786221083665794 36.25983820558648318, 59.49895827038079688 36.25901869463829996, 59.50000261727181083 36.25845313778862078, 59.4996412275951414 36.25789717494212283, 59.49978543882524207 36.25762251264477243, 59.49949014864026253 36.25730843814047688, 59.50015887211426957 36.25599603680576166, 59.49972546099512272 36.25605443249956039, 59.49914387697320706 36.25625781495111966, 59.49913230657855223 36.25625113303821223, 59.49884389797126261 36.2559644395149121, 59.49883641858774297 36.25594733559091054, 59.49882857038232231 36.25542698404012754, 59.49827796528079205 36.25490783333548706, 59.49720530577199185 36.25505480670182834, 59.49720805608838958 36.25493955241906718, 59.49772739146177258 36.25442983412381892, 59.4977220743692925 36.25440525036194117, 59.49771191081679689 36.25438227306680261, 59.49684601358948299 36.25437470144218111, 59.49682103354945184 36.25436795045231264, 59.49678573706263762 36.25436426374569976, 59.49546772036782727 36.25443335250358246, 59.49510806855734302 36.25402442226867095, 59.49514830516550035 36.25400876220208346, 59.49520321070369988 36.25394608239582084, 59.49524692729210784 36.25391190284477005, 59.49604666518097673 36.25302757174051749, 59.49601228289156296 36.25301193224817808, 59.49462040144411645 36.2533102837981005, 59.49345996559061689 36.25277940701985813, 59.49495119462633141 36.25222729504186248, 59.49540658514079183 36.25146977551735716, 59.49606730422806322 36.25097472834182355, 59.4960861140603825 36.25096099695750951, 59.49660276225986877 36.25046986282467287, 59.49845918876837203 36.25021815961243732, 59.49985991782685346 36.24941785085869839, 59.50184605396722048 36.24873415341628657, 59.50274059187744768 36.24951880426768724, 59.50354601771410756 36.25017556006478969, 59.50255802900216651 36.25110522221810783, 59.50240670587933778 36.25121534531613321, 59.50275969813748134 36.25182014165960709, 59.5034858929079391 36.25299942626651273, 59.50311796511132911 36.25443499179017692, 59.5037716026221517 36.25656862293781302, 59.50376612645317209 36.25786227683546059, 59.50373199760088028 36.25803614376903994, 59.50351049142142301 36.25815425691413196, 59.50315021648138014 36.26259025240793221, 59.50630330494762177 36.26396946465926874, 59.50635449254036757 36.26386739614662957, 59.51080881249666987 36.26396650493808238, 59.51301743307544001 36.26519595497664028, 59.51502076675512143 36.26849172238068064, 59.51974336911610663 36.27158261816644824, 59.51085392831973309 36.27643309759584156, 59.50819495003104009 36.27687081403180258, 59.50684363802702137 36.27751061783160225, 59.50380239171983732 36.27910655432471287, 59.50166959222484309 36.2798728398220689, 59.50054260860036237 36.28076072292513743, 59.49938756364245762 36.28078858999631251, 59.49936616871347184 36.28087628858617109, 59.4989235087158832 36.28080442850814791, 59.49862920283793954 36.28118496609683064, 59.48702953896457046 36.28784711814723352))</t>
  </si>
  <si>
    <t>زیر دست مخزن 3</t>
  </si>
  <si>
    <t>Polygon ((59.51993012327333332 36.27160452790071332, 59.51804500828796307 36.26973873289929173, 59.51704652569082299 36.26906266044463223, 59.5169912381533095 36.26902036003326657, 59.51546703433930929 36.26857121204110967, 59.51533291991960084 36.26847449346818308, 59.51424669391138167 36.26679994290788756, 59.51435595273777324 36.26553646797445651, 59.5129639472611629 36.26523294826389332, 59.51290967990301084 36.26524159184280194, 59.51149541821383337 36.26430934889288693, 59.5114663007802065 36.26428067845291281, 59.50783214285190326 36.26396316222503913, 59.50607506283370185 36.26335268876402296, 59.50600174866782055 36.26334800741275188, 59.50347685363617245 36.26254831110112065, 59.50331673854717707 36.26243469480777293, 59.50306424813049233 36.26087307642477242, 59.50305851376757715 36.26079890780732029, 59.503830323720031 36.25809597536172646, 59.50377525046238247 36.25663573331866729, 59.50345043187258653 36.25501575868953807, 59.50320159619172955 36.25441923748795148, 59.50352352908110731 36.25301611388336909, 59.5024542365164919 36.25119242436002054, 59.5035593399720284 36.25049654417769318, 59.50410407645446753 36.2497519937003716, 59.50443925177616933 36.24947407204747662, 59.50598212532317177 36.24967739615347284, 59.50662287771429249 36.24971081006305695, 59.50722857056179294 36.24946572611654716, 59.5081597156367792 36.24959367877138305, 59.50814554200105277 36.24839732070945075, 59.50936895009652261 36.24800737230741277, 59.5098447631868126 36.24833364387944101, 59.5099785502884373 36.24814630501712287, 59.51094854852040328 36.24785510500991847, 59.51131234790855729 36.24841516368798722, 59.51170860744438329 36.24863084647682854, 59.51197137591903896 36.24905071502045217, 59.51211213989004278 36.24869707131779251, 59.51210606378420209 36.24868675004549345, 59.5120938237225019 36.24866595814278725, 59.51189087949840228 36.24853370673930186, 59.51186184258283873 36.24849911671736891, 59.51197115185868824 36.24821469669085161, 59.51291205944745144 36.24788909200933773, 59.51340776450380332 36.24766829449522731, 59.51287115594414701 36.24641912168299029, 59.51226658315209761 36.24553968495361289, 59.51181060736850981 36.24545299083916206, 59.51107001820422227 36.24587935775890912, 59.51104148748721201 36.24546432126248874, 59.5110480245891722 36.24545820189612755, 59.51106772178297888 36.24543418937435746, 59.51190655786996331 36.24506377369193899, 59.51273532618184703 36.24472791818531192, 59.51282239472997304 36.24450184230043703, 59.51347907273279958 36.24452794903049835, 59.51385364088255159 36.24471225446450262, 59.51385733763847696 36.24470917366431166, 59.51462533563316271 36.24442975230073216, 59.51567080717548208 36.24445980168479764, 59.51729396546475215 36.24424250694968208, 59.51889341335478179 36.24389961782031122, 59.52060204379257868 36.24358181091368891, 59.52133872228620248 36.24250107120972331, 59.52133400841046296 36.24249349078486659, 59.52181294408210732 36.24098421215192189, 59.52445758909785667 36.23955249331139328, 59.52604066323409882 36.23914087849510679, 59.52753964399811082 36.23879752879042826, 59.52798561505056085 36.23925629841333773, 59.52798995302661922 36.23927628041376892, 59.52845619054546944 36.23953220567801736, 59.52846703558906682 36.23951449920785706, 59.52849242060501211 36.23948242488209104, 59.52850921555373276 36.23945336401971673, 59.52864846400846233 36.23829266171988905, 59.52881943226137906 36.23717135017580659, 59.53100069309194708 36.23674228242594353, 59.5297062217279418 36.24034054696574714, 59.52916939372744309 36.24038628106440285, 59.52845109444996297 36.24038861954041124, 59.52804822532468876 36.24060564210478219, 59.52743600098021659 36.24039643360355711, 59.52703888469702775 36.24051886483137963, 59.52705352991686283 36.24051825718100872, 59.52629418788802695 36.24091112897836808, 59.52556000334254804 36.24083700016049647, 59.52507416903044657 36.24115459123469662, 59.52466393565708103 36.24095062955299795, 59.52414867930131948 36.24116317532912745, 59.52368739324241176 36.24177349930864267, 59.52345762321228051 36.24208387395528064, 59.52238598490546906 36.24246191934594918, 59.5216788927462872 36.24331781850843726, 59.52172229056151309 36.24330973313465876, 59.52318953827097658 36.24285521086613926, 59.5232229381973994 36.24284867852618675, 59.52386186356098108 36.24299821915705877, 59.52350175780568264 36.24316661683970864, 59.52299601343393931 36.24373380514939669, 59.52300166539353654 36.24374337306837646, 59.52301296270690756 36.24376249721657217, 59.52313747224376783 36.24455712168875721, 59.52278472913406659 36.24567077554333849, 59.52231403455409264 36.24622177491894348, 59.52185471197161348 36.2466778888472092, 59.52138460081164339 36.24696123498554812, 59.5206899387627999 36.24690539346377705, 59.52014869743059222 36.24665443723692704, 59.51949026253532082 36.24638664914363062, 59.51901391211399073 36.24642321609408668, 59.51815671747345249 36.24541966356959222, 59.51772889979736192 36.24562776217644, 59.51733100678436017 36.24555718268300808, 59.51732932983740199 36.2455621814077773, 59.51716509545089195 36.24561548574963155, 59.51717046282656298 36.24561411577690251, 59.51692068375260902 36.24508686707122251, 59.51690205709937231 36.2448411227544085, 59.5160140952891723 36.24508598804123238, 59.51565712488370252 36.24564418803807797, 59.51537074563562157 36.24715638353421809, 59.5153887059903397 36.24720119284562969, 59.51545272613007143 36.24789467129689768, 59.515490117942079 36.24787592350595844, 59.51652643163237855 36.24703981224965332, 59.51796018472993666 36.24695038175200068, 59.51798374389967705 36.24695677023156293, 59.51878580435489141 36.24780774878647804, 59.51795551550679875 36.24823749620396995, 59.51728397101538093 36.24822399108067117, 59.51661082696013239 36.24859343496527941, 59.51623629560901207 36.24886090831356711, 59.51605872651971652 36.24916943767990318, 59.51607146636018086 36.24918295517125699, 59.5165719744198185 36.24951522888598276, 59.51692490756639131 36.24931525662678666, 59.51790151015819674 36.24982426041383832, 59.51832482791178336 36.24979604784969922, 59.5186905732776097 36.25000700859285985, 59.51994028335388975 36.24950756379767824, 59.52049006538329223 36.24955858697835254, 59.52026182680260291 36.25029508263980205, 59.51907260219635276 36.25088653830645313, 59.51781563335234182 36.251747852321202, 59.51740302395342752 36.25232444079035332, 59.51840574106527271 36.25279043747288199, 59.51816808094700662 36.25332917661560117, 59.51816032805633938 36.25333760259631788, 59.51780920638122296 36.25401224498409647, 59.51782760062297228 36.25402036866662314, 59.51895054728446866 36.25431681404827344, 59.51858910906322109 36.25502693111555175, 59.52155351573136244 36.25540784867528288, 59.51981152155477162 36.25658683563703732, 59.51986356840892256 36.2566134146126231, 59.52095349502525323 36.25770290662133277, 59.52254487607005728 36.25910950905100094, 59.522568405033077 36.25916697720391824, 59.5225838266557119 36.25920082220469709, 59.52376166703118798 36.26089527950787783, 59.52376455669364219 36.26094597068446035, 59.52477695932085311 36.26212853768628008, 59.52489448383241211 36.26479702141342898, 59.52651847051512135 36.26771808261774055, 59.52723320514613903 36.26876285261221255, 59.51993012327333332 36.27160452790071332))</t>
  </si>
  <si>
    <t>زیر دست مخزن زکریا</t>
  </si>
  <si>
    <t>Polygon ((59.54675398256537022 36.25370287030158067, 59.55114284374140254 36.25236066487443765, 59.56775820056365944 36.24936075177831185, 59.56827138057533233 36.2493238712222734, 59.5683896195200191 36.24919311915427755, 59.57572765779225676 36.24821913101135351, 59.57624733713109322 36.24822309533946196, 59.57661717428030812 36.24821483022299162, 59.57684248411128181 36.24819448621948936, 59.58705668846427983 36.25119798422741724, 59.58369334762986114 36.25603949132121073, 59.57838507752944679 36.25677950628344348, 59.57029163497888646 36.25938569012969026, 59.55031222661909851 36.25998501215033798, 59.54675398256537022 36.25370287030158067))</t>
  </si>
  <si>
    <t>زیر دست مخزن یک آبشر</t>
  </si>
  <si>
    <t>Polygon ((59.55842373385674904 36.24570394367196258, 59.54180005744890991 36.246372878307767, 59.54095740340517295 36.24593736500678176, 59.53790125530716182 36.24524547003142061, 59.53520476743000955 36.24375886981646744, 59.5321772388157413 36.23862960280648338, 59.53158899679934279 36.23703464356689352, 59.53193862538410741 36.23623763273359799, 59.53264789531498735 36.23496185159883254, 59.53355333602542743 36.23411072768408303, 59.53484907102667734 36.23266749157593836, 59.53807559261414895 36.23126413722558681, 59.53970848762047297 36.23365055303231941, 59.53975697740943929 36.23369653713084659, 59.53888888620038244 36.23476301355518103, 59.54028333118630201 36.23596350413407663, 59.54031406887867206 36.23601272707598753, 59.54226153928451026 36.23776716233445683, 59.54353780672194318 36.23711804691112803, 59.54394379756475075 36.23449783576864291, 59.54595410969970715 36.23468139685947875, 59.54610493006155281 36.23470060096119738, 59.54614931295552793 36.23469369548614338, 59.54805563433541948 36.23589108352407351, 59.54810379427903655 36.23594383809471253, 59.54882300460533173 36.23711792330460923, 59.54884947404995188 36.23714770625475268, 59.54994919404462195 36.23759066716227295, 59.5512566033771904 36.2373768828338001, 59.5526944569471226 36.23704249600169902, 59.55377142692037751 36.23597248777988966, 59.55486458711529707 36.23644386529319661, 59.55672200613199863 36.2355992623915526, 59.55832883525705057 36.2345721150149771, 59.5596308558824532 36.23178944126974699, 59.55951316354992997 36.22892874926176177, 59.56169954793254817 36.22496107394447051, 59.56142787869170263 36.22145207602616068, 59.56775438983572712 36.21967116010382171, 59.57256175485475325 36.21866035963407171, 59.57482724666610352 36.21735641477116019, 59.57869289879967312 36.219756214313783, 59.57877600186218814 36.21977986833074681, 59.58161179385022166 36.22203384588996045, 59.58099081056528945 36.22251255051274654, 59.57384605559460766 36.22311573351362313, 59.57216325437038051 36.2250863596356325, 59.57215886559495743 36.22516254370606248, 59.57385205445726228 36.22492936973546307, 59.58362544493680701 36.22836419723500967, 59.58968056113405964 36.23369149152429713, 59.5867618187042325 36.23660686227358241, 59.58674853427947227 36.23664394953374313, 59.58249192305555653 36.23982680029519798, 59.5788046269977869 36.24343436533961693, 59.57090503490619682 36.24666319034633233, 59.55842373385674904 36.24570394367196258))</t>
  </si>
  <si>
    <t>زیر دست مخزن جدید</t>
  </si>
  <si>
    <t>Polygon ((59.54949524466672273 36.2597113471211614, 59.54888257449601241 36.26054104363136332, 59.53908340419572198 36.26286249062412281, 59.52697825527032904 36.26863392381225992, 59.52156432723489132 36.25791567156247197, 59.52140308598580276 36.25536047786712857, 59.52049626305964836 36.25335783125117217, 59.52047143262746687 36.25286419999635257, 59.52171110680451704 36.25181835741155112, 59.52206649114150849 36.25061375058471214, 59.52252456725460661 36.25044905026533115, 59.52257940308513184 36.25042928460605651, 59.52257465121193292 36.24992985651859101, 59.52256008432237167 36.2498738554243829, 59.5225626331739619 36.24985346818653653, 59.52207676171217798 36.24864607799820249, 59.52203031460742721 36.24863549266463991, 59.52185396145321761 36.24949773814942944, 59.52183431833230998 36.24952264224481979, 59.52056858031161113 36.24999072145644163, 59.52063338205290677 36.24972582046576264, 59.52132855991509786 36.24894250555436059, 59.52049199970930715 36.24852452106772915, 59.52075475050480691 36.24797698241726351, 59.52151962270789198 36.24692600337443338, 59.52289970744981673 36.24551973962022089, 59.52352146571779201 36.24342669627105096, 59.52344418657700231 36.24328770973374247, 59.52232030871073221 36.24287503287622769, 59.52427988044374985 36.2414012813368771, 59.52799127310269256 36.24073434767056057, 59.5296568770927621 36.24029407944264136, 59.53010503305676338 36.23966744182560973, 59.53110624338744117 36.23699127822825972, 59.53164564526728242 36.23754990138065324, 59.53224997511537708 36.23890891354223953, 59.53239709243035804 36.23983799198921218, 59.5326020068549866 36.24065513397211191, 59.53308937393060063 36.24065964424819697, 59.53359808676607656 36.24085175568642114, 59.53358572294344953 36.24189406333741204, 59.53394269774211267 36.24224956900958006, 59.53437129123425109 36.24279814643127651, 59.53463091248889327 36.24311215346192228, 59.53457167298056163 36.24376835577751166, 59.53488874297646305 36.24376899506827243, 59.53539322502324183 36.24400353185249202, 59.53601978604641687 36.24518167910994748, 59.53656460824424101 36.24557845230452102, 59.53866041793469321 36.24546366359268035, 59.53946888674020244 36.24555300975559646, 59.54079452587880184 36.24583425104540169, 59.54106232135408305 36.2460358570211767, 59.54120677621872204 36.24638859388154088, 59.54175062397146689 36.24652493600711267, 59.54324653934644829 36.24623499733854004, 59.54470350947499213 36.24583087230720224, 59.55443003068352681 36.24603794614012742, 59.55991906981399353 36.24595263869357353, 59.57125320861226925 36.24709179362643852, 59.57252087656863893 36.24826693823820989, 59.55588606423584963 36.25029415212281236, 59.54936139609907286 36.2517141417736326, 59.54764096821036645 36.25234923048105884, 59.54549284952314281 36.25499301985247058, 59.54553519724834132 36.25506293872795283, 59.54886979036876227 36.25608144621141804, 59.54974823591260247 36.25720354676221291, 59.54949524466672273 36.2597113471211614))</t>
  </si>
  <si>
    <t>زیر دستمخزن 2 آبشر</t>
  </si>
  <si>
    <t>مخزن 0- شهدای ارتش- 500م.م.</t>
  </si>
  <si>
    <t>مخزن 1- لادن- 500م.م.</t>
  </si>
  <si>
    <t>محدوده نگهداری قدیم</t>
  </si>
  <si>
    <t>سطح مشروب هر مخزن</t>
  </si>
  <si>
    <t>مخازن</t>
  </si>
  <si>
    <t>سطح مشروب هر مخزن- گزارش ناظر</t>
  </si>
  <si>
    <t>Tozihat</t>
  </si>
  <si>
    <t>Address</t>
  </si>
  <si>
    <t>ویرانی</t>
  </si>
  <si>
    <t>سوران</t>
  </si>
  <si>
    <t>Polygon ((59.70987249460153379 36.31825179357452527, 59.70813038428877206 36.31640481464097547, 59.70684672405832316 36.31677421392875971, 59.70647996399248569 36.31773464388449923, 59.70556306382786715 36.31873200092876175, 59.70542552880318254 36.31954465278856503, 59.70537968379494487 36.3205789247196833, 59.70423355858918768 36.32150237020332639, 59.70317912339988453 36.32294292331005181, 59.70230806824351077 36.3231276076800853, 59.70207884320235792 36.32390327725494927, 59.70207884320235792 36.32449425841573998, 59.70198715318590388 36.32501136325502245, 59.70171208313650624 36.32552846466295193, 59.70084102798013248 36.32608249807798018, 59.69969490277437529 36.32630411034104867, 59.69836539753569582 36.32652572197385865, 59.69708173730523981 36.32671039785309119, 59.69598145710769899 36.32726442286470814, 59.69488117691017237 36.32833552671750255, 59.69433103681141262 36.32933274810341118, 59.69332244663034004 36.32992368808724848, 59.69070928116120456 36.33099475538409706, 59.68873794580730419 36.33243513301597716, 59.68731675055214936 36.33461411522716134, 59.68658323042046021 36.3352050151521766, 59.6851620351653267 36.33535273943308397, 59.68383252992664723 36.33494649698651102, 59.6829156297620429 36.33505729059113776, 59.68204457460565493 36.33612828731173039, 59.68057753434227664 36.33649759311148841, 59.67851450897191512 36.33673764094241676, 59.67603887852747846 36.3379932636952816, 59.67466352828056841 36.33895343214314266, 59.67429676821471674 36.3396181572117527, 59.67337986805011951 36.33991358875457678, 59.67282972795133844 36.34065216270893472, 59.67200451780319526 36.34198157817681363, 59.67035409750690178 36.34272013252002864, 59.66852029717768602 36.34375409683362079, 59.66641142679907261 36.34552657514641538, 59.66558621665094364 36.34692975853150188, 59.66457762646987106 36.34811136703293499, 59.6646693164863251 36.34899756164146112, 59.66329396623941506 36.34966220097853551, 59.66146016591019929 36.35010529071784902, 59.65407911958507725 36.35259762351525126, 59.65522524479083444 36.35352068948824922, 59.66123094086903222 36.35154531495523145, 59.66398164136286653 36.35169300824279759, 59.66627389177438801 36.35106530983559736, 59.6683827621529872 36.3485544655980064, 59.6690245922682081 36.34752056502363615, 59.66929966231759153 36.34652357646776721, 59.67085839259742386 36.34578505819622762, 59.67250881289373154 36.34478804741905122, 59.67333402304187473 36.34364331559952177, 59.67434261322294731 36.34220314521520834, 59.67553458343694217 36.34076294819799813, 59.67746007378261908 36.33913807856458789, 59.67901880406245141 36.33876878528394627, 59.68034830930113799 36.33817791239295758, 59.68117351944928117 36.33817791239295758, 59.68323654481964979 36.337180804225234, 59.68552879523117838 36.3367007105550428, 59.68694999048631189 36.33662684972775736, 59.68869210079907361 36.33562972170470573, 59.69171787134229135 36.33533427391328985, 59.69313906659742486 36.33378315462419295, 59.69414765677849743 36.33356156363308997, 59.69543131700895344 36.33223200445006995, 59.69561469704187573 36.33079162306270149, 59.69676082224763292 36.3299421548895225, 59.69708173730523981 36.32927734725014091, 59.69854877756861811 36.32898187536738988, 59.6993739877167684 36.32835399389618658, 59.70042842290606444 36.32831705953444157, 59.7009785630048313 36.32724595542779156, 59.70244560326819538 36.3263595133083399, 59.70354588346573621 36.32488208736688762, 59.70487538870441568 36.32351544343257643, 59.70670918903363855 36.32259202180124191, 59.7069384140747772 36.32181633917533503, 59.70721348412417484 36.32104064882918237, 59.70762608919823577 36.31993250637109583, 59.70799284926408745 36.31875047038332127, 59.70987249460153379 36.31825179357452527))</t>
  </si>
  <si>
    <t>حاشیه کشف رود1</t>
  </si>
  <si>
    <t>Polygon ((59.65522524479083444 36.35352068948824922, 59.65490432973322044 36.35481296346253544, 59.653987429568609 36.35558831754975984, 59.65242869928878378 36.35614213716936405, 59.65123672907478891 36.35599445232274718, 59.65068658897602205 36.35713900255487374, 59.64921954871265797 36.35832045610916197, 59.64665222825175306 36.35953881130411247, 59.64605624314476273 36.36038795667651868, 59.64362645770853533 36.36330451587112123, 59.642388642486317 36.3630460909889095, 59.64619377816944734 36.35846813654250553, 59.64793588848220907 36.35787741312786636, 59.64908201368795915 36.35651134805999618, 59.64940292874557315 36.35544063165238526, 59.65022813889373055 36.35422221230760442, 59.65100750403363605 36.35366837902822112, 59.65256623431346839 36.35403760165228704, 59.65348313447808692 36.35436990051663031, 59.65348313447808692 36.35311454180856572, 59.65407911958507725 36.35259762351525126, 59.65522524479083444 36.35352068948824922))</t>
  </si>
  <si>
    <t>حاشیه کشف رود2</t>
  </si>
  <si>
    <t>Polygon ((59.64362645770853533 36.36330451587112123, 59.643351387659159 36.3644120413602252, 59.64202188242047242 36.36430128952063967, 59.64046315214064009 36.36437512409787587, 59.63950040696779809 36.3648181300900859, 59.63830843675381033 36.36551955108640755, 59.6365663264410486 36.36518729982367404, 59.63615372136697346 36.36470737882848425, 59.63867519681964779 36.36400595051112816, 59.63940871695134405 36.36300917307853808, 59.642388642486317 36.3630460909889095, 59.64362645770853533 36.36330451587112123))</t>
  </si>
  <si>
    <t>حاشیه کشف رود3</t>
  </si>
  <si>
    <t>Polygon ((59.6365663264410486 36.36518729982367404, 59.63549468985985413 36.36581206889943019, 59.63464647251623774 36.3668745451358717, 59.63386108608694514 36.36730459091653245, 59.63301286874331453 36.36700102943574109, 59.63175625045645489 36.36836704677267562, 59.63172483499928234 36.3690500464475619, 59.63131643405605331 36.3698342238654746, 59.6301226466835459 36.371023122939242, 59.62896027476819683 36.37195905198187518, 59.62720100916660471 36.37246495488427911, 59.62701251642358358 36.37340086658048222, 59.62679260822336857 36.37388778915853038, 59.62531608173632236 36.37459603474022884, 59.62360393932046776 36.37579750803183032, 59.62233161330503606 36.376910435154997, 59.62171901189019252 36.37745424602577771, 59.62019536221738036 36.37807393284816015, 59.61969271490263367 36.37814981252792279, 59.61961417625970228 36.37836480455190724, 59.61813764977264185 36.37888331228235472, 59.61607993732791044 36.3796168051190989, 59.61416359444045554 36.37979385407775368, 59.61190168152410962 36.38024912097779406, 59.60803758029202726 36.38067909282516155, 59.60627831469042803 36.3808055546807978, 59.60555575917548765 36.38055263076388712, 59.60365512401661192 36.38156432149607866, 59.6029639839588441 36.38261393671989197, 59.60200581251513086 36.38303124968003033, 59.59977531505595749 36.38303124968003033, 59.59795321854001315 36.38272774956748634, 59.59553422833782577 36.38287949977182478, 59.59377496273622654 36.38389116023289915, 59.59192145076311675 36.3851051354128856, 59.59167012710572209 36.38521262188527317, 59.5915915884627907 36.38573740664617162, 59.5914462919733694 36.38642341511882705, 59.5900993542471582 36.38798825050506025, 59.58997369241846087 36.39006200402593549, 59.58871707413160124 36.39051721080959823, 59.58698922398717457 36.39056778917658619, 59.58623525301506163 36.39064365666536816, 59.58620383755788907 36.39109886004322192, 59.58686356215849145 36.39127588285921888, 59.58840291955989699 36.39145290527211785, 59.58884273596029857 36.39243916562177361, 59.58855999684574556 36.3934759899333713, 59.5890312287033268 36.39420934512060057, 59.58872100106376735 36.39481309355179661, 59.58693032000498846 36.3959067829562386, 59.58431891012761383 36.39754728820800267, 59.58259105998318717 36.39764843576076458, 59.58136585715350719 36.39823003163453308, 59.58102421405674676 36.39837542992295738, 59.58067079016358036 36.39855875781193362, 59.5795123451803974 36.40005065144980989, 59.57762741775009374 36.39997479314237694, 59.57593098306284674 36.39921620599544383, 59.57420313291842007 36.3996460729545035, 59.5736062392321557 36.40116323145168309, 59.57322925374610634 36.40278150120183653, 59.57146998814450001 36.40313549321739117, 59.56895675157078784 36.40290792710678147, 59.56804570331281212 36.40434916788497333, 59.56901958248512585 36.40584095035945467, 59.56949081434269289 36.40750969003466508, 59.56760588691241054 36.40917839386829513, 59.56502981942436747 36.41029084317840869, 59.56459000302395879 36.41102403969583889, 59.56590945222515643 36.41208589824562125, 59.56744880962656197 36.41312246044817869, 59.56798287239847411 36.41420957179978046, 59.567920041484129 36.41580228886252257, 59.5657209594821353 36.41671239823462969, 59.56342763110862393 36.41587813171752686, 59.56273649105083479 36.41466463715033797, 59.56173119642135561 36.41327415131759437, 59.56078873270622154 36.41173194700846238, 59.55868389707573129 36.4110746047178182, 59.55610782958767402 36.41069536625066405, 59.55456847218627559 36.4119847694852794, 59.55375167029981753 36.41385563023943917, 59.55535385861556108 36.41635846807938748, 59.55337468481375396 36.41757193618256139, 59.55129733770827727 36.41837774436927333, 59.55053551287187474 36.41870638530785698, 59.550142819657232 36.41913614443681269, 59.55010747726791465 36.41974601911847031, 59.54986793440699699 36.42094995455961026, 59.54883907818463484 36.42143025955324021, 59.54814008426257033 36.42137338148537395, 59.54773168331933419 36.42132282316786274, 59.54748821352625754 36.42143025955324021, 59.54727615919035344 36.4216008935068345, 59.54730757464751889 36.42247933644522817, 59.54718191281884287 36.42364847170388487, 59.54678921960419302 36.42432466622378939, 59.54667141163980659 36.42485550639368341, 59.54697771234722126 36.42562016264010794, 59.546380818660964 36.4263595338327022, 59.54557972450309933 36.42725688086429159, 59.54589387907481068 36.42918424611546868, 59.54564648234958213 36.43175293885996524, 59.54370395991471554 36.43284821454992795, 59.54175096566032721 36.4328650648246537, 59.54313324577586997 36.43417937496722914, 59.54313324577586997 36.43594860347657516, 59.5411226565169116 36.43786943448036908, 59.53873508177188967 36.43832436117595819, 59.53609618336948017 36.43938584642812373, 59.53490239599696565 36.44039677126481536, 59.53429372151423848 36.44170147666523718, 59.53512623112928281 36.44410233000198218, 59.53418376741414164 36.44493629325026518, 59.5339324437567754 36.44649047356617189, 59.53418376741414164 36.44767820013629489, 59.53354629542923249 36.44807936963013617, 59.532864318212944 36.44788036455005198, 59.53159199219749809 36.44760238834532373, 59.53134721342722457 36.4485342364680065, 59.53061811302518436 36.44952293088198303, 59.52939291019550438 36.44977563030768408, 59.52870177013772945 36.4512918095748617, 59.52704853170409649 36.45161715251404644, 59.5263141953926862 36.45235311742903406, 59.52708387409338542 36.45323752954814012, 59.52747656730803527 36.45455149464680744, 59.52672259633592233 36.45575173177345363, 59.52538874838366922 36.45667084817259962, 59.52411118645868982 36.45761416822450229, 59.52400515929060987 36.45892279523366142, 59.52418448919210192 36.46014928400751387, 59.52336114241859377 36.46118415172028904, 59.52188068899951645 36.46164841647063781, 59.51919990332087451 36.46121047065794585, 59.51800611594834578 36.46057039155920876, 59.5175662995479513 36.46217057939915662, 59.51652958946128535 36.4633664876955379, 59.51561854120330253 36.46526979666204937, 59.51370219831583341 36.46622985513761961, 59.51227803092406532 36.46675198721208488, 59.51068631442736034 36.46663408672846174, 59.50966007615976139 36.46584246455192613, 59.50876473563032221 36.46536243440164071, 59.50764948690076039 36.46537085600882477, 59.50790081055814085 36.46673514429682683, 59.50807359557255438 36.46834362619163272, 59.50619390405181264 36.46882363788273551, 59.50481162393626988 36.46904258959681755, 59.50451841300266409 36.47000260135047967, 59.50524620442713086 36.47162785730423451, 59.50473832120287909 36.47298361469743355, 59.50285862968209472 36.47415409424120725, 59.50115695908531421 36.47507193993514818, 59.49934009847888916 36.47566979688036071, 59.49824579338739738 36.47588451902381479, 59.49711745488399828 36.47640237586322343, 59.49864895842112134 36.477488600918754, 59.4987353509283281 36.47805065325510299, 59.4983112422565128 36.47849902916202325, 59.49758475980944183 36.47925999923509721, 59.49601398695086374 36.4805987832163936, 59.49458458364956925 36.48097768014356035, 59.4930530801124462 36.48147655827192182, 59.49205563934726371 36.48245536045611459, 59.49106605244635659 36.48177335765980445, 59.49175719250413152 36.48095242040606223, 59.49288029509801135 36.48080086180812032, 59.49466312229248643 36.48025777439781336, 59.49648521880843077 36.47939893072387463, 59.49758083287728283 36.47772857881950159, 59.4959707906972497 36.47646552889958826, 59.49594199319481902 36.47587609855880686, 59.49628494526895395 36.47526561240835008, 59.49754418151056257 36.47453723298560391, 59.49974326351258469 36.47414988391484769, 59.50135592364739523 36.47333728663903685, 59.50304188651561077 36.47281519891993185, 59.50399482204980472 36.47193101008416249, 59.50312566106805434 36.46958154502753757, 59.50424614570717097 36.46811625119528344, 59.5065028227139905 36.46738359389263451, 59.5058692776610485 36.46560666063898282, 59.50687457229054189 36.46357703302122388, 59.50790081055814085 36.46311383255003591, 59.50939697170589682 36.46330648217308834, 59.51141934176136061 36.46540454242846607, 59.51269690368634002 36.46469712454214829, 59.51403729652566454 36.46446131714564842, 59.5148540984121226 36.46398970020104002, 59.51393257833509409 36.46262536360086415, 59.51501117569799248 36.46062092431174051, 59.51572325939388719 36.45947550716810071, 59.51818937278176236 36.45889436994193034, 59.52103247165588584 36.45970290750589982, 59.5222053153902948 36.45768997023061075, 59.52296452227181334 36.45586227899565301, 59.52469760832588719 36.45500316500825733, 59.52427219067654107 36.45355338857533667, 59.52371325733450647 36.45283006950303673, 59.52394232837624344 36.45191090758787311, 59.52450911558285895 36.45080853065088888, 59.52649876120372596 36.45033683067131847, 59.52729985536144852 36.44964612195481379, 59.52692286987539916 36.44752341765092041, 59.52805382633357567 36.44620933349849423, 59.53037333425491084 36.44657997487189505, 59.53192316347536206 36.44610824918007808, 59.53282897582362665 36.44438979561888203, 59.53337874632431692 36.44317674665929019, 59.53291798628581688 36.44189628551649207, 59.53434215367758497 36.43898147280582123, 59.53889608598985461 36.43664680577196435, 59.53881754734692322 36.43514297763852738, 59.53922594829015225 36.43458693296678064, 59.53944585649035304 36.43380340871343037, 59.53859371221482633 36.43195514476577301, 59.54070247477721267 36.43117475344110545, 59.54210046262134171 36.43068187066728569, 59.54309004952224171 36.42989830699497134, 59.54313324577584154 36.42750649315953382, 59.54363589309058824 36.42386649768297247, 59.54524200833848369 36.42223918756419465, 59.54554830904591256 36.42095627438144589, 59.54564255541743023 36.41997037595693598, 59.54661643458972975 36.41862422520358678, 59.5474999943226706 36.41757193618256139, 59.54856419293438563 36.4171390083316453, 59.55015852738583249 36.41729701147659881, 59.55194920844460427 36.41660811541007803, 59.55354354289605112 36.415419913340628, 59.5527738641953519 36.41265474506936783, 59.55382628201059703 36.41117573466306823, 59.55504363097598031 36.41026556041647666, 59.55714846660647055 36.40986103510610405, 59.55928471769412624 36.41008858085238842, 59.56245375193628178 36.40996216663115348, 59.56616077588250135 36.40864744653632101, 59.5677629641982449 36.40702929895350337, 59.56682050048310373 36.40508242047697962, 59.56717785130845044 36.40367279944518231, 59.56823419605582615 36.40247807819068981, 59.57042935112570348 36.40227579552507109, 59.57145035348377604 36.40147298100395545, 59.57247528277396498 36.40136551701342427, 59.57267555631345601 36.40041729889190947, 59.57341774648912036 36.39921620599543672, 59.57379473197517683 36.39792659085207305, 59.57470578023315255 36.39729441875022076, 59.57618230672019877 36.39714269668063906, 59.57709335497817449 36.39795187762920392, 59.57897828240845683 36.39739556663205633, 59.57979508429491489 36.39767372262838308, 59.58076896346722862 36.39638408189009766, 59.58299946092640198 36.39635879460289658, 59.58463306469931098 36.39565074722094096, 59.58599178322200629 36.39398175287189474, 59.5867653888548432 36.39350127815846747, 59.58670648487265709 36.39320097995442893, 59.58566977478597693 36.39276791629101382, 59.58409900192739883 36.39160463844804383, 59.58411863658813701 36.39065946238289939, 59.58582292513969492 36.38905990747807095, 59.58676931578697378 36.38879752675289581, 59.58780602587363262 36.38917687209425367, 59.58852858138858011 36.38856991865962698, 59.58928255236069305 36.38634438219311562, 59.59050775519037302 36.3846498969414256, 59.59075907884775347 36.38403658534222984, 59.59148163436268675 36.38356237202670229, 59.59229843624913769 36.38363824635152355, 59.59478025736569151 36.38209545386186505, 59.59679084662466408 36.38128610785673089, 59.5984872813119253 36.38151373727203719, 59.59914700591251346 36.38199428607186547, 59.60021513145635197 36.3821966215202437, 59.60130681859308055 36.38225985123990114, 59.60194298160077864 36.3816275517298493, 59.60225713617248289 36.38132404613888582, 59.602539875287043 36.38089407785737706, 59.60280690667299552 36.37999619525124473, 59.60411064814560689 36.37931329168083039, 59.60499028094640295 36.37913624162816717, 59.60627831469042803 36.37992031737287135, 59.60755064070587395 36.37960415874948694, 59.60913712129302411 36.37894654469591416, 59.6102837854797869 36.37946504854802043, 59.61165035786675759 36.37943975575738165, 59.61231008246734575 36.37911094873059881, 59.61303263798229324 36.3788959587691707, 59.61457199538369878 36.37840274425913378, 59.61592286004206187 36.37817510573804469, 59.61653546145691251 36.37813716591974611, 59.61708523195740383 36.37833951140343913, 59.61765071018648854 36.37802334635383517, 59.61835755797284975 36.37699896276514266, 59.61944139124526743 36.37648044247238488, 59.62295992244846587 36.3749628022392244, 59.62569306722237883 36.37296453077184566, 59.6258501445082274 36.37200331861717473, 59.62591297542258673 36.37126975398228979, 59.62625854545147064 36.37061206946333414, 59.62754657919548862 36.3707132520589127, 59.62823771925326355 36.3713203448688347, 59.62924301388275694 36.37111798112525207, 59.62958858391164085 36.37033381664694076, 59.63053104762677492 36.36909431473809917, 59.63021689305507067 36.36813305476442082, 59.6298399075690071 36.36676703331932003, 59.63049963216960947 36.36588163623972036, 59.63194474319949734 36.36588163623972036, 59.63313853057199765 36.36641287569646863, 59.6341752406586636 36.36633698456756747, 59.63483496525925887 36.36555277190128521, 59.63555752077420635 36.36486974152646212, 59.63615372136697346 36.36470737882848425, 59.6365663264410486 36.36518729982367404))</t>
  </si>
  <si>
    <t>حاشیه کشف رود5</t>
  </si>
  <si>
    <t>Polygon ((59.70987249460153379 36.31825179357452527, 59.71053050931483597 36.31857836356719815, 59.71210128217341406 36.31816492376995598, 59.71324271045064336 36.31717772191520766, 59.71339978773650614 36.31584455768794584, 59.71297044315515734 36.31443542894091081, 59.71235260583079452 36.31352412253584561, 59.71249921129760452 36.31246091826608335, 59.71323223863160479 36.31141457609857071, 59.71467734966149976 36.31090827646007568, 59.71710681168276125 36.31057074154119846, 59.71880324637003667 36.30930497258133727, 59.72008080829500898 36.30967626693929162, 59.72196573572530554 36.30954125101369812, 59.72267781942118603 36.30802230574091283, 59.72263593214495359 36.30704341421981241, 59.72217517210643933 36.30596324379752815, 59.72322235401216517 36.30522061795291222, 59.72435331047034168 36.30488305841296892, 59.72523294327114485 36.30400539677098948, 59.72548426692851109 36.30317836041560753, 59.72571464694777177 36.30147362515615583, 59.72598691424325779 36.30042713554953338, 59.72684560340594828 36.29904304708509954, 59.72812316533091348 36.29848602894291787, 59.72931695270344221 36.29872234015569887, 59.73065734554276673 36.29796276585264536, 59.73095055647636542 36.29679807088904653, 59.73241661114436596 36.29661239327323585, 59.73363134215500736 36.29605535777409386, 59.73451097495580342 36.29617351715175033, 59.73551626958529681 36.29554895841414464, 59.73652156421479731 36.29532951767063764, 59.737024211529544 36.29480623340666057, 59.73735930973936092 36.29436734712395207, 59.7384483789213192 36.29428294563268054, 59.73955839174136884 36.29541391802965222, 59.74047991181841155 36.29637607566847635, 59.74110822096184137 36.29821595810882684, 59.74192502284830653 36.29922871891522362, 59.74280465564910259 36.29921183967619669, 59.74397749938350444 36.29887425412872659, 59.74602997591870945 36.29843539073274883, 59.74728659420556909 36.29909368490077526, 59.74799867790145669 36.29976885263528885, 59.74845943793997094 36.29917808118719336, 59.74896208525471764 36.29990388548088731, 59.74904585980718252 36.30047777246667096, 59.74833377611128782 36.30106853407084344, 59.74858509976866827 36.30230067958910212, 59.74984171805552791 36.30295894113496047, 59.75048049901799629 36.30304333323903165, 59.75125541362823611 36.30175212405683283, 59.75110880816142611 36.30050309091291183, 59.75028153445592238 36.29868858145484012, 59.75017681626534483 36.29777709100911665, 59.74808245245390026 36.29661239327323585, 59.74602997591869524 36.2969162291417291, 59.74416599212651846 36.29742261962604033, 59.74269993745851082 36.29735510108474017, 59.74152709372410897 36.29600471798601546, 59.74004009541798155 36.29494127484306887, 59.73934895536020662 36.29409726203046205, 59.73813422434957232 36.29389469759672693, 59.73689854970082536 36.29382717600193331, 59.73585136779509952 36.29431670624015283, 59.73499267863241613 36.2939790995080287, 59.73388266581235939 36.29348956715142549, 59.73247944205869686 36.29375965434871176, 59.73084583828576655 36.29429982593823922, 59.73030130369478741 36.29546455820122475, 59.73009186731365361 36.29629167635042819, 59.72989290275155838 36.2972116239904139, 59.72880383356961431 36.29777709100912375, 59.72810222169277949 36.29792900682306112, 59.72718070161575099 36.29785304895307974, 59.72573559058585602 36.29833411421380163, 59.7250339787090283 36.29928779622303381, 59.72345273403139743 36.30139767073792001, 59.72378783224122856 36.30311928605461702, 59.72278253761174938 36.30391256659664379, 59.72093949745767816 36.30384505367317161, 59.71978759736138187 36.30482398534326194, 59.72016458284744544 36.30644425903663119, 59.71932683732286762 36.30764256479938723, 59.7166251080061059 36.30784509353168232, 59.71329506954593569 36.30992098270853319, 59.71084466388654732 36.31035978147486531, 59.71030012929556818 36.3115242739202202, 59.7105723965910542 36.31279000685136538, 59.71034201657180063 36.31403884320348396, 59.71105410026768112 36.31451137066047608, 59.71108551572486078 36.31581080639892889, 59.71088655116277977 36.31694146662579215, 59.70979748198082149 36.31699209281952534, 59.70813038428877206 36.31640481464097547, 59.70987249460153379 36.31825179357452527))</t>
  </si>
  <si>
    <t>حاشیه کشف رود0</t>
  </si>
  <si>
    <t>Total_Area</t>
  </si>
  <si>
    <t>7 - شمالی</t>
  </si>
  <si>
    <t>8 - شمالی</t>
  </si>
  <si>
    <t>آبشر</t>
  </si>
  <si>
    <t>39+</t>
  </si>
  <si>
    <t>خارج از محدوده</t>
  </si>
  <si>
    <t>*</t>
  </si>
  <si>
    <t>+</t>
  </si>
  <si>
    <t>خطا</t>
  </si>
  <si>
    <t>جنب اراضی نظامی- از مخزن 2</t>
  </si>
  <si>
    <t>انتخاب روش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</si>
</sst>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5" formatCode="_-* #,##0_-;_-* #,##0\-;_-* &quot;-&quot;??_-;_-@_-"/>
    <numFmt numFmtId="166" formatCode="#,##0.0"/>
    <numFmt numFmtId="167" formatCode="_-* #,##0.00_-;_-* #,##0.00\-;_-* &quot;-&quot;??_-;_-@_-"/>
    <numFmt numFmtId="168" formatCode="#,##0\ .000"/>
    <numFmt numFmtId="169" formatCode="#,##0.000"/>
    <numFmt numFmtId="170" formatCode="_(* #,##0_);_(* \(#,##0\);_(* &quot;-&quot;??_);_(@_)"/>
  </numFmts>
  <fonts count="118" x14ac:knownFonts="1">
    <font>
      <sz val="11"/>
      <color theme="1"/>
      <name val="Calibri"/>
      <family val="2"/>
      <scheme val="minor"/>
    </font>
    <font>
      <sz val="11"/>
      <color rgb="FF000000"/>
      <name val="Calibri"/>
      <family val="2"/>
      <charset val="1"/>
    </font>
    <font>
      <sz val="11"/>
      <color theme="1"/>
      <name val="Calibri"/>
      <family val="2"/>
      <scheme val="minor"/>
    </font>
    <font>
      <b/>
      <sz val="11"/>
      <color rgb="FFC00000"/>
      <name val="B Mitra"/>
      <charset val="178"/>
    </font>
    <font>
      <sz val="11"/>
      <color theme="1"/>
      <name val="B Mitra"/>
      <charset val="178"/>
    </font>
    <font>
      <sz val="11"/>
      <color rgb="FFC00000"/>
      <name val="Calibri"/>
      <family val="2"/>
      <scheme val="minor"/>
    </font>
    <font>
      <b/>
      <sz val="11"/>
      <color theme="1"/>
      <name val="B Mitra"/>
      <charset val="178"/>
    </font>
    <font>
      <b/>
      <sz val="14"/>
      <color rgb="FFC00000"/>
      <name val="B Mitra"/>
      <charset val="178"/>
    </font>
    <font>
      <sz val="12"/>
      <color theme="1"/>
      <name val="B Mitra"/>
      <charset val="178"/>
    </font>
    <font>
      <sz val="11"/>
      <color rgb="FFFF0000"/>
      <name val="Calibri"/>
      <family val="2"/>
      <scheme val="minor"/>
    </font>
    <font>
      <sz val="11"/>
      <color rgb="FF0000CC"/>
      <name val="Calibri"/>
      <family val="2"/>
      <scheme val="minor"/>
    </font>
    <font>
      <sz val="10"/>
      <name val="Arial"/>
      <family val="2"/>
    </font>
    <font>
      <sz val="11"/>
      <color theme="1"/>
      <name val="Calibri"/>
      <family val="2"/>
      <charset val="178"/>
      <scheme val="minor"/>
    </font>
    <font>
      <sz val="12"/>
      <color theme="1"/>
      <name val="Calibri"/>
      <family val="2"/>
      <scheme val="minor"/>
    </font>
    <font>
      <b/>
      <sz val="9"/>
      <color rgb="FF7E003F"/>
      <name val="B Roya"/>
      <charset val="178"/>
    </font>
    <font>
      <sz val="9"/>
      <color indexed="16"/>
      <name val="B Titr"/>
      <charset val="178"/>
    </font>
    <font>
      <sz val="8"/>
      <name val="Calibri"/>
      <family val="2"/>
      <scheme val="minor"/>
    </font>
    <font>
      <sz val="14"/>
      <color theme="1"/>
      <name val="B Nazanin"/>
      <charset val="178"/>
    </font>
    <font>
      <b/>
      <sz val="12"/>
      <color theme="1"/>
      <name val="B Mitra"/>
      <charset val="178"/>
    </font>
    <font>
      <sz val="18"/>
      <color rgb="FF000099"/>
      <name val="B Mitra"/>
      <charset val="178"/>
    </font>
    <font>
      <b/>
      <sz val="12"/>
      <color theme="1"/>
      <name val="B Nazanin"/>
      <charset val="178"/>
    </font>
    <font>
      <sz val="12"/>
      <color rgb="FF0000CC"/>
      <name val="B Titr"/>
      <charset val="178"/>
    </font>
    <font>
      <b/>
      <sz val="16"/>
      <color theme="1"/>
      <name val="B Roya"/>
      <charset val="178"/>
    </font>
    <font>
      <b/>
      <sz val="16"/>
      <color rgb="FF660033"/>
      <name val="B Roya"/>
      <charset val="178"/>
    </font>
    <font>
      <b/>
      <sz val="12"/>
      <color rgb="FFC00000"/>
      <name val="Calibri"/>
      <family val="2"/>
      <scheme val="minor"/>
    </font>
    <font>
      <sz val="12"/>
      <color theme="1"/>
      <name val="B Nazanin"/>
      <charset val="178"/>
    </font>
    <font>
      <sz val="11"/>
      <color rgb="FF660033"/>
      <name val="Calibri"/>
      <family val="2"/>
      <scheme val="minor"/>
    </font>
    <font>
      <i/>
      <sz val="12"/>
      <color rgb="FF0000CC"/>
      <name val="Calibri"/>
      <family val="2"/>
      <scheme val="minor"/>
    </font>
    <font>
      <sz val="16"/>
      <color rgb="FF660033"/>
      <name val="B Mitra"/>
      <charset val="178"/>
    </font>
    <font>
      <sz val="14"/>
      <color rgb="FF660033"/>
      <name val="B Mitra"/>
      <charset val="178"/>
    </font>
    <font>
      <vertAlign val="subscript"/>
      <sz val="11"/>
      <color theme="1"/>
      <name val="Calibri"/>
      <family val="2"/>
      <scheme val="minor"/>
    </font>
    <font>
      <sz val="18"/>
      <color rgb="FF0000CC"/>
      <name val="B Mitra"/>
      <charset val="178"/>
    </font>
    <font>
      <sz val="12"/>
      <color rgb="FF660033"/>
      <name val="Cambria"/>
      <family val="1"/>
      <scheme val="major"/>
    </font>
    <font>
      <sz val="12"/>
      <color theme="1"/>
      <name val="B Titr"/>
      <charset val="178"/>
    </font>
    <font>
      <sz val="11"/>
      <color indexed="8"/>
      <name val="Calibri"/>
      <family val="2"/>
      <charset val="178"/>
    </font>
    <font>
      <b/>
      <sz val="18"/>
      <color rgb="FFC00000"/>
      <name val="B Titr"/>
      <charset val="178"/>
    </font>
    <font>
      <b/>
      <sz val="16"/>
      <color rgb="FFC00000"/>
      <name val="B Titr"/>
      <charset val="178"/>
    </font>
    <font>
      <b/>
      <sz val="18"/>
      <color rgb="FFC00000"/>
      <name val="B Roya"/>
      <charset val="178"/>
    </font>
    <font>
      <b/>
      <sz val="12"/>
      <color rgb="FFC00000"/>
      <name val="B Titr"/>
      <charset val="178"/>
    </font>
    <font>
      <sz val="12"/>
      <color rgb="FFC00000"/>
      <name val="Calibri"/>
      <family val="2"/>
      <scheme val="minor"/>
    </font>
    <font>
      <sz val="12"/>
      <color rgb="FF660033"/>
      <name val="B Mitra"/>
      <charset val="178"/>
    </font>
    <font>
      <sz val="10"/>
      <color theme="1"/>
      <name val="Calibri"/>
      <family val="2"/>
      <scheme val="minor"/>
    </font>
    <font>
      <sz val="12"/>
      <color theme="1"/>
      <name val="Calibri"/>
      <family val="2"/>
      <charset val="178"/>
      <scheme val="minor"/>
    </font>
    <font>
      <sz val="12"/>
      <name val="B Titr"/>
      <charset val="178"/>
    </font>
    <font>
      <b/>
      <u/>
      <sz val="12"/>
      <color theme="1"/>
      <name val="B Mitra"/>
      <charset val="178"/>
    </font>
    <font>
      <sz val="12"/>
      <color rgb="FFFF0000"/>
      <name val="B Titr"/>
      <charset val="178"/>
    </font>
    <font>
      <sz val="12"/>
      <color rgb="FFFF0000"/>
      <name val="Calibri"/>
      <family val="2"/>
      <charset val="178"/>
      <scheme val="minor"/>
    </font>
    <font>
      <b/>
      <sz val="12"/>
      <color rgb="FFFF0000"/>
      <name val="B Mitra"/>
      <charset val="178"/>
    </font>
    <font>
      <sz val="12"/>
      <color rgb="FF660033"/>
      <name val="Calibri"/>
      <family val="2"/>
      <charset val="178"/>
      <scheme val="minor"/>
    </font>
    <font>
      <sz val="14"/>
      <color theme="1"/>
      <name val="B Mitra"/>
      <charset val="178"/>
    </font>
    <font>
      <sz val="14"/>
      <color theme="1"/>
      <name val="Calibri"/>
      <family val="2"/>
      <charset val="178"/>
      <scheme val="minor"/>
    </font>
    <font>
      <b/>
      <sz val="12"/>
      <color theme="1"/>
      <name val="Calibri"/>
      <family val="2"/>
      <charset val="178"/>
      <scheme val="minor"/>
    </font>
    <font>
      <b/>
      <sz val="12"/>
      <color rgb="FFFF0000"/>
      <name val="Calibri"/>
      <family val="2"/>
      <charset val="178"/>
      <scheme val="minor"/>
    </font>
    <font>
      <b/>
      <sz val="12"/>
      <color rgb="FF660033"/>
      <name val="Calibri"/>
      <family val="2"/>
      <charset val="178"/>
      <scheme val="minor"/>
    </font>
    <font>
      <b/>
      <sz val="14"/>
      <color rgb="FF660033"/>
      <name val="Calibri"/>
      <family val="2"/>
      <scheme val="minor"/>
    </font>
    <font>
      <sz val="12"/>
      <color indexed="8"/>
      <name val="B Mitra"/>
      <charset val="178"/>
    </font>
    <font>
      <b/>
      <sz val="12"/>
      <color indexed="8"/>
      <name val="B Mitra"/>
      <charset val="178"/>
    </font>
    <font>
      <sz val="12"/>
      <color indexed="8"/>
      <name val="B Titr"/>
      <charset val="178"/>
    </font>
    <font>
      <b/>
      <sz val="16"/>
      <color indexed="8"/>
      <name val="B Titr"/>
      <charset val="178"/>
    </font>
    <font>
      <sz val="14"/>
      <color indexed="8"/>
      <name val="B Mitra"/>
      <charset val="178"/>
    </font>
    <font>
      <sz val="14"/>
      <color rgb="FFFF0000"/>
      <name val="B Mitra"/>
      <charset val="178"/>
    </font>
    <font>
      <sz val="14"/>
      <color rgb="FFC00000"/>
      <name val="B Mitra"/>
      <charset val="178"/>
    </font>
    <font>
      <sz val="16"/>
      <color rgb="FFC00000"/>
      <name val="B Mitra"/>
      <charset val="178"/>
    </font>
    <font>
      <b/>
      <sz val="14"/>
      <color rgb="FFFF0000"/>
      <name val="B Mitra"/>
      <charset val="178"/>
    </font>
    <font>
      <b/>
      <sz val="16"/>
      <color rgb="FFC00000"/>
      <name val="B Mitra"/>
      <charset val="178"/>
    </font>
    <font>
      <sz val="11"/>
      <color indexed="8"/>
      <name val="B Mitra"/>
      <charset val="178"/>
    </font>
    <font>
      <sz val="18"/>
      <color indexed="8"/>
      <name val="B Mitra"/>
      <charset val="178"/>
    </font>
    <font>
      <b/>
      <sz val="14"/>
      <color indexed="8"/>
      <name val="B Mitra"/>
      <charset val="178"/>
    </font>
    <font>
      <b/>
      <sz val="14"/>
      <name val="B Mitra"/>
      <charset val="178"/>
    </font>
    <font>
      <sz val="12"/>
      <name val="B Mitra"/>
      <charset val="178"/>
    </font>
    <font>
      <b/>
      <sz val="14"/>
      <color indexed="8"/>
      <name val="B Nazanin"/>
      <charset val="178"/>
    </font>
    <font>
      <sz val="18"/>
      <color rgb="FFC00000"/>
      <name val="B Mitra"/>
      <charset val="178"/>
    </font>
    <font>
      <sz val="18"/>
      <color rgb="FFC00000"/>
      <name val="B Titr"/>
      <charset val="178"/>
    </font>
    <font>
      <sz val="11"/>
      <color indexed="60"/>
      <name val="B Mitra"/>
      <charset val="178"/>
    </font>
    <font>
      <sz val="11"/>
      <color indexed="16"/>
      <name val="B Mitra"/>
      <charset val="178"/>
    </font>
    <font>
      <sz val="12"/>
      <color rgb="FFFF3399"/>
      <name val="B Mitra"/>
      <charset val="178"/>
    </font>
    <font>
      <b/>
      <sz val="18"/>
      <name val="B Nazanin"/>
      <charset val="178"/>
    </font>
    <font>
      <b/>
      <sz val="18"/>
      <color rgb="FF0000CC"/>
      <name val="B Nazanin"/>
      <charset val="178"/>
    </font>
    <font>
      <sz val="16"/>
      <color rgb="FFFF0000"/>
      <name val="B Mitra"/>
      <charset val="178"/>
    </font>
    <font>
      <sz val="14"/>
      <color rgb="FF0000CC"/>
      <name val="B Mitra"/>
      <charset val="178"/>
    </font>
    <font>
      <b/>
      <sz val="14"/>
      <color rgb="FF660033"/>
      <name val="B Mitra"/>
      <charset val="178"/>
    </font>
    <font>
      <b/>
      <sz val="14"/>
      <color theme="1"/>
      <name val="B Mitra"/>
      <charset val="178"/>
    </font>
    <font>
      <b/>
      <sz val="14"/>
      <color rgb="FF0000CC"/>
      <name val="B Mitra"/>
      <charset val="178"/>
    </font>
    <font>
      <sz val="14"/>
      <color rgb="FF000000"/>
      <name val="B Mitra"/>
      <charset val="178"/>
    </font>
    <font>
      <sz val="16"/>
      <color rgb="FF0000CC"/>
      <name val="B Mitra"/>
      <charset val="178"/>
    </font>
    <font>
      <b/>
      <sz val="16"/>
      <color rgb="FF0000CC"/>
      <name val="B Roya"/>
      <charset val="178"/>
    </font>
    <font>
      <b/>
      <sz val="16"/>
      <color rgb="FFC00000"/>
      <name val="B Roya"/>
      <charset val="178"/>
    </font>
    <font>
      <b/>
      <sz val="14"/>
      <color rgb="FFC00000"/>
      <name val="B Roya"/>
      <charset val="178"/>
    </font>
    <font>
      <sz val="11"/>
      <color rgb="FF660033"/>
      <name val="Cambria"/>
      <family val="1"/>
      <scheme val="major"/>
    </font>
    <font>
      <sz val="16"/>
      <color rgb="FF660033"/>
      <name val="B Roya"/>
      <charset val="178"/>
    </font>
    <font>
      <b/>
      <sz val="12"/>
      <color rgb="FF660033"/>
      <name val="Cambria"/>
      <family val="1"/>
      <scheme val="major"/>
    </font>
    <font>
      <b/>
      <vertAlign val="subscript"/>
      <sz val="12"/>
      <color rgb="FF660033"/>
      <name val="Cambria"/>
      <family val="1"/>
      <scheme val="major"/>
    </font>
    <font>
      <sz val="16"/>
      <color theme="1"/>
      <name val="B Mitra"/>
      <charset val="178"/>
    </font>
    <font>
      <b/>
      <sz val="14"/>
      <color theme="1"/>
      <name val="B Nazanin"/>
      <charset val="178"/>
    </font>
    <font>
      <sz val="14"/>
      <color rgb="FF0000CC"/>
      <name val="B Titr"/>
      <charset val="178"/>
    </font>
    <font>
      <sz val="16"/>
      <color rgb="FF0000CC"/>
      <name val="B Nazanin"/>
      <charset val="178"/>
    </font>
    <font>
      <sz val="16"/>
      <color rgb="FFC00000"/>
      <name val="B Nazanin"/>
      <charset val="178"/>
    </font>
    <font>
      <b/>
      <sz val="16"/>
      <color rgb="FFC00000"/>
      <name val="B Nazanin"/>
      <charset val="178"/>
    </font>
    <font>
      <sz val="11"/>
      <color rgb="FF680000"/>
      <name val="Calibri"/>
      <family val="2"/>
      <charset val="178"/>
      <scheme val="minor"/>
    </font>
    <font>
      <b/>
      <sz val="16"/>
      <color rgb="FF680000"/>
      <name val="B Nazanin"/>
      <charset val="178"/>
    </font>
    <font>
      <sz val="16"/>
      <color rgb="FF680000"/>
      <name val="B Nazanin"/>
      <charset val="178"/>
    </font>
    <font>
      <sz val="14"/>
      <color theme="1"/>
      <name val="B Titr"/>
      <charset val="178"/>
    </font>
    <font>
      <b/>
      <sz val="16"/>
      <color rgb="FF0000CC"/>
      <name val="B Nazanin"/>
      <charset val="178"/>
    </font>
    <font>
      <sz val="16"/>
      <color rgb="FF000099"/>
      <name val="B Nazanin"/>
      <charset val="178"/>
    </font>
    <font>
      <b/>
      <sz val="16"/>
      <color rgb="FF000099"/>
      <name val="B Nazanin"/>
      <charset val="178"/>
    </font>
    <font>
      <sz val="12"/>
      <color rgb="FFC00000"/>
      <name val="B Titr"/>
      <charset val="178"/>
    </font>
    <font>
      <sz val="16"/>
      <color theme="1"/>
      <name val="B Titr"/>
      <charset val="178"/>
    </font>
    <font>
      <sz val="14"/>
      <color rgb="FFC00000"/>
      <name val="B Titr"/>
      <charset val="178"/>
    </font>
    <font>
      <b/>
      <sz val="14"/>
      <color rgb="FFC00000"/>
      <name val="B Titr"/>
      <charset val="178"/>
    </font>
    <font>
      <b/>
      <sz val="14"/>
      <color rgb="FF660033"/>
      <name val="B Titr"/>
      <charset val="178"/>
    </font>
    <font>
      <b/>
      <sz val="16"/>
      <color theme="0" tint="-0.34998626667073579"/>
      <name val="B Titr"/>
      <charset val="178"/>
    </font>
    <font>
      <sz val="12"/>
      <color rgb="FF0000CC"/>
      <name val="B Mitra"/>
      <charset val="178"/>
    </font>
    <font>
      <u/>
      <sz val="12"/>
      <color theme="1"/>
      <name val="B Mitra"/>
      <charset val="178"/>
    </font>
    <font>
      <b/>
      <sz val="12"/>
      <color rgb="FFFF00FF"/>
      <name val="Calibri"/>
      <family val="2"/>
      <scheme val="minor"/>
    </font>
    <font>
      <b/>
      <sz val="12"/>
      <color rgb="FFFF00FF"/>
      <name val="B Mitra"/>
      <charset val="178"/>
    </font>
    <font>
      <b/>
      <sz val="14"/>
      <color rgb="FFC00000"/>
      <name val="B Nazanin"/>
      <charset val="178"/>
    </font>
    <font>
      <sz val="26"/>
      <color rgb="FF0000CC"/>
      <name val="B Mitra"/>
      <charset val="178"/>
    </font>
    <font>
      <b/>
      <sz val="16"/>
      <color rgb="FFFF0000"/>
      <name val="B Roya"/>
      <charset val="178"/>
    </font>
  </fonts>
  <fills count="5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indexed="9"/>
        <bgColor indexed="64"/>
      </patternFill>
    </fill>
    <fill>
      <patternFill patternType="solid">
        <fgColor rgb="FFFF9999"/>
        <bgColor indexed="64"/>
      </patternFill>
    </fill>
    <fill>
      <patternFill patternType="solid">
        <fgColor rgb="FF99FF99"/>
        <bgColor indexed="64"/>
      </patternFill>
    </fill>
    <fill>
      <patternFill patternType="solid">
        <fgColor rgb="FFFFFF99"/>
        <bgColor indexed="64"/>
      </patternFill>
    </fill>
    <fill>
      <patternFill patternType="solid">
        <fgColor rgb="FFCCFFFF"/>
        <bgColor indexed="64"/>
      </patternFill>
    </fill>
    <fill>
      <patternFill patternType="solid">
        <fgColor rgb="FFFFFF00"/>
        <bgColor indexed="64"/>
      </patternFill>
    </fill>
    <fill>
      <patternFill patternType="solid">
        <fgColor rgb="FF92D050"/>
        <bgColor indexed="64"/>
      </patternFill>
    </fill>
    <fill>
      <patternFill patternType="solid">
        <fgColor theme="2" tint="-9.9978637043366805E-2"/>
        <bgColor indexed="64"/>
      </patternFill>
    </fill>
    <fill>
      <patternFill patternType="darkUp">
        <fgColor rgb="FFFFFF00"/>
        <bgColor theme="0" tint="-0.14999847407452621"/>
      </patternFill>
    </fill>
    <fill>
      <patternFill patternType="solid">
        <fgColor theme="5" tint="0.39997558519241921"/>
        <bgColor indexed="64"/>
      </patternFill>
    </fill>
    <fill>
      <patternFill patternType="solid">
        <fgColor theme="7" tint="0.39997558519241921"/>
        <bgColor indexed="64"/>
      </patternFill>
    </fill>
    <fill>
      <patternFill patternType="darkUp">
        <fgColor rgb="FFFFFF00"/>
        <bgColor theme="7" tint="0.39997558519241921"/>
      </patternFill>
    </fill>
    <fill>
      <patternFill patternType="solid">
        <fgColor theme="4" tint="0.59999389629810485"/>
        <bgColor indexed="64"/>
      </patternFill>
    </fill>
    <fill>
      <patternFill patternType="darkUp">
        <fgColor rgb="FFFFFF00"/>
        <bgColor theme="4" tint="0.59999389629810485"/>
      </patternFill>
    </fill>
    <fill>
      <patternFill patternType="solid">
        <fgColor rgb="FFB7E7FF"/>
        <bgColor indexed="64"/>
      </patternFill>
    </fill>
    <fill>
      <patternFill patternType="darkUp">
        <fgColor rgb="FFFFFF00"/>
        <bgColor theme="5" tint="0.39997558519241921"/>
      </patternFill>
    </fill>
    <fill>
      <patternFill patternType="darkUp">
        <fgColor rgb="FFFFFF00"/>
      </patternFill>
    </fill>
    <fill>
      <patternFill patternType="solid">
        <fgColor theme="4" tint="0.79998168889431442"/>
        <bgColor indexed="64"/>
      </patternFill>
    </fill>
    <fill>
      <patternFill patternType="darkUp">
        <fgColor rgb="FFFFFF00"/>
        <bgColor rgb="FFFFFF00"/>
      </patternFill>
    </fill>
    <fill>
      <patternFill patternType="solid">
        <fgColor indexed="13"/>
        <bgColor indexed="64"/>
      </patternFill>
    </fill>
    <fill>
      <patternFill patternType="solid">
        <fgColor theme="2"/>
        <bgColor indexed="64"/>
      </patternFill>
    </fill>
    <fill>
      <patternFill patternType="solid">
        <fgColor indexed="22"/>
        <bgColor indexed="64"/>
      </patternFill>
    </fill>
    <fill>
      <patternFill patternType="solid">
        <fgColor indexed="47"/>
        <bgColor indexed="64"/>
      </patternFill>
    </fill>
    <fill>
      <patternFill patternType="solid">
        <fgColor indexed="43"/>
        <bgColor indexed="64"/>
      </patternFill>
    </fill>
    <fill>
      <patternFill patternType="solid">
        <fgColor indexed="31"/>
        <bgColor indexed="64"/>
      </patternFill>
    </fill>
    <fill>
      <patternFill patternType="solid">
        <fgColor indexed="27"/>
        <bgColor indexed="64"/>
      </patternFill>
    </fill>
    <fill>
      <patternFill patternType="solid">
        <fgColor theme="9" tint="0.79998168889431442"/>
        <bgColor indexed="64"/>
      </patternFill>
    </fill>
    <fill>
      <patternFill patternType="solid">
        <fgColor indexed="53"/>
        <bgColor indexed="64"/>
      </patternFill>
    </fill>
    <fill>
      <patternFill patternType="solid">
        <fgColor theme="5" tint="0.79998168889431442"/>
        <bgColor indexed="64"/>
      </patternFill>
    </fill>
    <fill>
      <patternFill patternType="solid">
        <fgColor rgb="FF57FF57"/>
        <bgColor indexed="64"/>
      </patternFill>
    </fill>
    <fill>
      <patternFill patternType="solid">
        <fgColor theme="6" tint="0.79998168889431442"/>
        <bgColor indexed="64"/>
      </patternFill>
    </fill>
    <fill>
      <patternFill patternType="solid">
        <fgColor rgb="FF66CCFF"/>
        <bgColor indexed="64"/>
      </patternFill>
    </fill>
    <fill>
      <patternFill patternType="solid">
        <fgColor rgb="FFFE587C"/>
        <bgColor indexed="64"/>
      </patternFill>
    </fill>
    <fill>
      <patternFill patternType="solid">
        <fgColor rgb="FFF6F000"/>
        <bgColor indexed="64"/>
      </patternFill>
    </fill>
    <fill>
      <patternFill patternType="solid">
        <fgColor rgb="FFCCCC00"/>
        <bgColor indexed="64"/>
      </patternFill>
    </fill>
    <fill>
      <patternFill patternType="solid">
        <fgColor rgb="FFFFFFFF"/>
        <bgColor indexed="64"/>
      </patternFill>
    </fill>
    <fill>
      <patternFill patternType="solid">
        <fgColor rgb="FF00B0F0"/>
        <bgColor indexed="64"/>
      </patternFill>
    </fill>
    <fill>
      <patternFill patternType="solid">
        <fgColor rgb="FF99FFCC"/>
        <bgColor indexed="64"/>
      </patternFill>
    </fill>
    <fill>
      <patternFill patternType="solid">
        <fgColor theme="9" tint="0.59999389629810485"/>
        <bgColor indexed="64"/>
      </patternFill>
    </fill>
    <fill>
      <patternFill patternType="solid">
        <fgColor rgb="FFFF99FF"/>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CCFF"/>
        <bgColor indexed="64"/>
      </patternFill>
    </fill>
    <fill>
      <patternFill patternType="solid">
        <fgColor rgb="FFFF00FF"/>
        <bgColor indexed="64"/>
      </patternFill>
    </fill>
  </fills>
  <borders count="129">
    <border>
      <left/>
      <right/>
      <top/>
      <bottom/>
      <diagonal/>
    </border>
    <border>
      <left style="thin">
        <color auto="1"/>
      </left>
      <right/>
      <top style="thin">
        <color auto="1"/>
      </top>
      <bottom/>
      <diagonal/>
    </border>
    <border>
      <left/>
      <right/>
      <top style="thin">
        <color indexed="64"/>
      </top>
      <bottom/>
      <diagonal/>
    </border>
    <border>
      <left/>
      <right style="thin">
        <color auto="1"/>
      </right>
      <top style="thin">
        <color indexed="64"/>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indexed="64"/>
      </bottom>
      <diagonal/>
    </border>
    <border>
      <left/>
      <right style="thin">
        <color auto="1"/>
      </right>
      <top style="dotted">
        <color auto="1"/>
      </top>
      <bottom style="dotted">
        <color auto="1"/>
      </bottom>
      <diagonal/>
    </border>
    <border>
      <left/>
      <right style="thin">
        <color auto="1"/>
      </right>
      <top style="dotted">
        <color auto="1"/>
      </top>
      <bottom/>
      <diagonal/>
    </border>
    <border>
      <left style="thin">
        <color auto="1"/>
      </left>
      <right/>
      <top style="dotted">
        <color auto="1"/>
      </top>
      <bottom style="dotted">
        <color auto="1"/>
      </bottom>
      <diagonal/>
    </border>
    <border>
      <left style="thin">
        <color auto="1"/>
      </left>
      <right/>
      <top style="dotted">
        <color auto="1"/>
      </top>
      <bottom/>
      <diagonal/>
    </border>
    <border>
      <left/>
      <right style="thin">
        <color auto="1"/>
      </right>
      <top/>
      <bottom/>
      <diagonal/>
    </border>
    <border>
      <left/>
      <right/>
      <top style="dotted">
        <color auto="1"/>
      </top>
      <bottom style="dotted">
        <color auto="1"/>
      </bottom>
      <diagonal/>
    </border>
    <border>
      <left/>
      <right/>
      <top style="dotted">
        <color auto="1"/>
      </top>
      <bottom/>
      <diagonal/>
    </border>
    <border>
      <left style="thin">
        <color auto="1"/>
      </left>
      <right/>
      <top/>
      <bottom/>
      <diagonal/>
    </border>
    <border>
      <left style="dotted">
        <color indexed="12"/>
      </left>
      <right/>
      <top/>
      <bottom/>
      <diagonal/>
    </border>
    <border>
      <left/>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thin">
        <color indexed="64"/>
      </left>
      <right style="dotted">
        <color indexed="64"/>
      </right>
      <top style="double">
        <color indexed="64"/>
      </top>
      <bottom style="thin">
        <color indexed="64"/>
      </bottom>
      <diagonal/>
    </border>
    <border>
      <left style="dotted">
        <color indexed="64"/>
      </left>
      <right style="dotted">
        <color indexed="64"/>
      </right>
      <top style="double">
        <color indexed="64"/>
      </top>
      <bottom style="thin">
        <color indexed="64"/>
      </bottom>
      <diagonal/>
    </border>
    <border>
      <left style="dotted">
        <color indexed="64"/>
      </left>
      <right style="thin">
        <color indexed="64"/>
      </right>
      <top style="double">
        <color indexed="64"/>
      </top>
      <bottom style="thin">
        <color indexed="64"/>
      </bottom>
      <diagonal/>
    </border>
    <border>
      <left style="dotted">
        <color indexed="64"/>
      </left>
      <right style="double">
        <color indexed="64"/>
      </right>
      <top style="double">
        <color indexed="64"/>
      </top>
      <bottom style="thin">
        <color indexed="64"/>
      </bottom>
      <diagonal/>
    </border>
    <border>
      <left/>
      <right style="dotted">
        <color indexed="64"/>
      </right>
      <top style="double">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dotted">
        <color indexed="64"/>
      </left>
      <right style="double">
        <color indexed="64"/>
      </right>
      <top/>
      <bottom style="thin">
        <color indexed="64"/>
      </bottom>
      <diagonal/>
    </border>
    <border>
      <left/>
      <right style="dotted">
        <color indexed="64"/>
      </right>
      <top/>
      <bottom style="thin">
        <color indexed="64"/>
      </bottom>
      <diagonal/>
    </border>
    <border>
      <left style="medium">
        <color indexed="64"/>
      </left>
      <right/>
      <top/>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dotted">
        <color indexed="64"/>
      </left>
      <right style="double">
        <color indexed="64"/>
      </right>
      <top/>
      <bottom/>
      <diagonal/>
    </border>
    <border>
      <left/>
      <right style="dotted">
        <color indexed="64"/>
      </right>
      <top/>
      <bottom/>
      <diagonal/>
    </border>
    <border>
      <left style="medium">
        <color indexed="64"/>
      </left>
      <right/>
      <top/>
      <bottom style="thin">
        <color indexed="64"/>
      </bottom>
      <diagonal/>
    </border>
    <border>
      <left style="thin">
        <color indexed="64"/>
      </left>
      <right style="medium">
        <color indexed="64"/>
      </right>
      <top style="medium">
        <color indexed="64"/>
      </top>
      <bottom style="medium">
        <color indexed="64"/>
      </bottom>
      <diagonal/>
    </border>
    <border>
      <left style="dotted">
        <color indexed="64"/>
      </left>
      <right/>
      <top/>
      <bottom style="thin">
        <color indexed="64"/>
      </bottom>
      <diagonal/>
    </border>
    <border>
      <left/>
      <right style="thin">
        <color indexed="64"/>
      </right>
      <top/>
      <bottom style="dotted">
        <color rgb="FF0000CC"/>
      </bottom>
      <diagonal/>
    </border>
    <border>
      <left/>
      <right style="dotted">
        <color indexed="64"/>
      </right>
      <top style="thin">
        <color indexed="64"/>
      </top>
      <bottom/>
      <diagonal/>
    </border>
    <border>
      <left style="dotted">
        <color indexed="64"/>
      </left>
      <right/>
      <top style="thin">
        <color indexed="64"/>
      </top>
      <bottom/>
      <diagonal/>
    </border>
    <border>
      <left/>
      <right style="thin">
        <color indexed="64"/>
      </right>
      <top style="dotted">
        <color rgb="FF0000CC"/>
      </top>
      <bottom/>
      <diagonal/>
    </border>
    <border>
      <left style="dotted">
        <color indexed="64"/>
      </left>
      <right/>
      <top/>
      <bottom/>
      <diagonal/>
    </border>
    <border>
      <left/>
      <right style="thin">
        <color indexed="64"/>
      </right>
      <top style="dotted">
        <color rgb="FFC00000"/>
      </top>
      <bottom/>
      <diagonal/>
    </border>
    <border>
      <left/>
      <right style="thin">
        <color indexed="64"/>
      </right>
      <top/>
      <bottom style="thin">
        <color rgb="FFC00000"/>
      </bottom>
      <diagonal/>
    </border>
    <border>
      <left/>
      <right style="thin">
        <color indexed="64"/>
      </right>
      <top style="thin">
        <color rgb="FF0000CC"/>
      </top>
      <bottom/>
      <diagonal/>
    </border>
    <border>
      <left style="thin">
        <color indexed="64"/>
      </left>
      <right/>
      <top style="thin">
        <color rgb="FF0000CC"/>
      </top>
      <bottom/>
      <diagonal/>
    </border>
    <border>
      <left/>
      <right/>
      <top style="thin">
        <color rgb="FF0000CC"/>
      </top>
      <bottom/>
      <diagonal/>
    </border>
    <border>
      <left/>
      <right style="dotted">
        <color indexed="64"/>
      </right>
      <top style="thin">
        <color rgb="FF0000CC"/>
      </top>
      <bottom/>
      <diagonal/>
    </border>
    <border>
      <left style="dotted">
        <color indexed="64"/>
      </left>
      <right/>
      <top style="thin">
        <color rgb="FF0000CC"/>
      </top>
      <bottom/>
      <diagonal/>
    </border>
    <border>
      <left style="thin">
        <color indexed="64"/>
      </left>
      <right/>
      <top/>
      <bottom style="dotted">
        <color rgb="FF0000CC"/>
      </bottom>
      <diagonal/>
    </border>
    <border>
      <left/>
      <right/>
      <top/>
      <bottom style="dotted">
        <color rgb="FF0000CC"/>
      </bottom>
      <diagonal/>
    </border>
    <border>
      <left/>
      <right style="dotted">
        <color indexed="64"/>
      </right>
      <top/>
      <bottom style="dotted">
        <color rgb="FF0000CC"/>
      </bottom>
      <diagonal/>
    </border>
    <border>
      <left style="dotted">
        <color indexed="64"/>
      </left>
      <right/>
      <top/>
      <bottom style="dotted">
        <color rgb="FF0000CC"/>
      </bottom>
      <diagonal/>
    </border>
    <border>
      <left style="thin">
        <color indexed="64"/>
      </left>
      <right/>
      <top style="dotted">
        <color rgb="FFC00000"/>
      </top>
      <bottom/>
      <diagonal/>
    </border>
    <border>
      <left/>
      <right/>
      <top style="dotted">
        <color rgb="FFC00000"/>
      </top>
      <bottom/>
      <diagonal/>
    </border>
    <border>
      <left/>
      <right style="dotted">
        <color indexed="64"/>
      </right>
      <top style="dotted">
        <color rgb="FFC00000"/>
      </top>
      <bottom/>
      <diagonal/>
    </border>
    <border>
      <left style="dotted">
        <color indexed="64"/>
      </left>
      <right/>
      <top style="dotted">
        <color rgb="FFC00000"/>
      </top>
      <bottom/>
      <diagonal/>
    </border>
    <border>
      <left style="thin">
        <color indexed="64"/>
      </left>
      <right/>
      <top/>
      <bottom style="thin">
        <color rgb="FFC00000"/>
      </bottom>
      <diagonal/>
    </border>
    <border>
      <left/>
      <right/>
      <top/>
      <bottom style="thin">
        <color rgb="FFC00000"/>
      </bottom>
      <diagonal/>
    </border>
    <border>
      <left/>
      <right style="dotted">
        <color indexed="64"/>
      </right>
      <top/>
      <bottom style="thin">
        <color rgb="FFC00000"/>
      </bottom>
      <diagonal/>
    </border>
    <border>
      <left style="dotted">
        <color indexed="64"/>
      </left>
      <right/>
      <top/>
      <bottom style="thin">
        <color rgb="FFC00000"/>
      </bottom>
      <diagonal/>
    </border>
    <border>
      <left style="dotted">
        <color auto="1"/>
      </left>
      <right/>
      <top/>
      <bottom style="dotted">
        <color indexed="64"/>
      </bottom>
      <diagonal/>
    </border>
    <border>
      <left/>
      <right style="dotted">
        <color auto="1"/>
      </right>
      <top/>
      <bottom style="dotted">
        <color indexed="64"/>
      </bottom>
      <diagonal/>
    </border>
    <border>
      <left style="dotted">
        <color auto="1"/>
      </left>
      <right/>
      <top style="dotted">
        <color auto="1"/>
      </top>
      <bottom/>
      <diagonal/>
    </border>
    <border>
      <left/>
      <right style="dotted">
        <color auto="1"/>
      </right>
      <top style="dotted">
        <color auto="1"/>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top style="thin">
        <color indexed="64"/>
      </top>
      <bottom style="thin">
        <color indexed="64"/>
      </bottom>
      <diagonal/>
    </border>
    <border>
      <left/>
      <right style="dotted">
        <color auto="1"/>
      </right>
      <top style="thin">
        <color indexed="64"/>
      </top>
      <bottom style="thin">
        <color indexed="64"/>
      </bottom>
      <diagonal/>
    </border>
    <border>
      <left/>
      <right/>
      <top style="thin">
        <color indexed="64"/>
      </top>
      <bottom style="dotted">
        <color indexed="64"/>
      </bottom>
      <diagonal/>
    </border>
    <border>
      <left style="dotted">
        <color auto="1"/>
      </left>
      <right/>
      <top style="thin">
        <color indexed="64"/>
      </top>
      <bottom style="dotted">
        <color indexed="64"/>
      </bottom>
      <diagonal/>
    </border>
    <border>
      <left/>
      <right style="dotted">
        <color auto="1"/>
      </right>
      <top style="thin">
        <color indexed="64"/>
      </top>
      <bottom style="dotted">
        <color indexed="64"/>
      </bottom>
      <diagonal/>
    </border>
    <border>
      <left/>
      <right/>
      <top/>
      <bottom style="double">
        <color indexed="64"/>
      </bottom>
      <diagonal/>
    </border>
    <border>
      <left style="dotted">
        <color indexed="64"/>
      </left>
      <right/>
      <top/>
      <bottom style="double">
        <color indexed="64"/>
      </bottom>
      <diagonal/>
    </border>
    <border>
      <left/>
      <right style="dotted">
        <color indexed="64"/>
      </right>
      <top/>
      <bottom style="double">
        <color indexed="64"/>
      </bottom>
      <diagonal/>
    </border>
    <border>
      <left/>
      <right/>
      <top style="double">
        <color indexed="64"/>
      </top>
      <bottom style="thin">
        <color indexed="64"/>
      </bottom>
      <diagonal/>
    </border>
    <border>
      <left style="dotted">
        <color indexed="64"/>
      </left>
      <right/>
      <top style="double">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indexed="64"/>
      </right>
      <top/>
      <bottom/>
      <diagonal/>
    </border>
    <border>
      <left style="dotted">
        <color indexed="64"/>
      </left>
      <right style="dotted">
        <color indexed="64"/>
      </right>
      <top style="thin">
        <color indexed="64"/>
      </top>
      <bottom/>
      <diagonal/>
    </border>
    <border>
      <left style="medium">
        <color indexed="64"/>
      </left>
      <right style="thin">
        <color indexed="64"/>
      </right>
      <top style="double">
        <color indexed="64"/>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dotted">
        <color auto="1"/>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right/>
      <top style="double">
        <color indexed="64"/>
      </top>
      <bottom/>
      <diagonal/>
    </border>
    <border>
      <left style="medium">
        <color indexed="64"/>
      </left>
      <right style="thin">
        <color indexed="64"/>
      </right>
      <top/>
      <bottom style="thin">
        <color indexed="64"/>
      </bottom>
      <diagonal/>
    </border>
  </borders>
  <cellStyleXfs count="12">
    <xf numFmtId="0" fontId="0" fillId="0" borderId="0"/>
    <xf numFmtId="0" fontId="1" fillId="0" borderId="0"/>
    <xf numFmtId="9" fontId="2" fillId="0" borderId="0" applyFont="0" applyFill="0" applyBorder="0" applyAlignment="0" applyProtection="0"/>
    <xf numFmtId="43" fontId="2" fillId="0" borderId="0" applyFont="0" applyFill="0" applyBorder="0" applyAlignment="0" applyProtection="0"/>
    <xf numFmtId="0" fontId="11" fillId="0" borderId="0"/>
    <xf numFmtId="43" fontId="12" fillId="0" borderId="0" applyFont="0" applyFill="0" applyBorder="0" applyAlignment="0" applyProtection="0"/>
    <xf numFmtId="0" fontId="2" fillId="0" borderId="0"/>
    <xf numFmtId="167" fontId="12" fillId="0" borderId="0" applyFont="0" applyFill="0" applyBorder="0" applyAlignment="0" applyProtection="0"/>
    <xf numFmtId="167" fontId="34" fillId="0" borderId="0" applyFont="0" applyFill="0" applyBorder="0" applyAlignment="0" applyProtection="0"/>
    <xf numFmtId="0" fontId="12" fillId="0" borderId="0"/>
    <xf numFmtId="0" fontId="2" fillId="0" borderId="0"/>
    <xf numFmtId="9" fontId="12" fillId="0" borderId="0" applyFont="0" applyFill="0" applyBorder="0" applyAlignment="0" applyProtection="0"/>
  </cellStyleXfs>
  <cellXfs count="1251">
    <xf numFmtId="0" fontId="0" fillId="0" borderId="0" xfId="0"/>
    <xf numFmtId="0" fontId="0" fillId="0" borderId="0" xfId="0" applyAlignment="1">
      <alignment horizontal="center" vertical="center"/>
    </xf>
    <xf numFmtId="0" fontId="4" fillId="2" borderId="2" xfId="0" applyFont="1" applyFill="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indent="2"/>
    </xf>
    <xf numFmtId="0" fontId="6" fillId="0" borderId="0" xfId="0" applyFont="1"/>
    <xf numFmtId="0" fontId="4" fillId="2" borderId="5" xfId="0" applyFont="1" applyFill="1" applyBorder="1" applyAlignment="1">
      <alignment horizontal="center" vertical="center"/>
    </xf>
    <xf numFmtId="9" fontId="0" fillId="0" borderId="0" xfId="2" applyFont="1" applyAlignment="1">
      <alignment horizontal="center" vertical="center"/>
    </xf>
    <xf numFmtId="3" fontId="0" fillId="0" borderId="0" xfId="3" applyNumberFormat="1" applyFont="1" applyAlignment="1">
      <alignment horizontal="center" vertical="center"/>
    </xf>
    <xf numFmtId="2" fontId="0" fillId="0" borderId="0" xfId="0" applyNumberFormat="1" applyAlignment="1">
      <alignment horizontal="center" vertical="center"/>
    </xf>
    <xf numFmtId="1" fontId="9" fillId="0" borderId="0" xfId="0" applyNumberFormat="1" applyFont="1"/>
    <xf numFmtId="2"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10" fillId="0" borderId="0" xfId="0" applyFont="1" applyAlignment="1">
      <alignment horizontal="center" vertical="center"/>
    </xf>
    <xf numFmtId="1" fontId="15" fillId="5" borderId="15" xfId="4" applyNumberFormat="1" applyFont="1" applyFill="1" applyBorder="1" applyAlignment="1">
      <alignment horizontal="center" vertical="center" readingOrder="1"/>
    </xf>
    <xf numFmtId="0" fontId="14" fillId="3" borderId="0" xfId="1" applyFont="1" applyFill="1" applyAlignment="1">
      <alignment horizontal="right" indent="1"/>
    </xf>
    <xf numFmtId="2" fontId="19" fillId="3" borderId="11" xfId="0" applyNumberFormat="1" applyFont="1" applyFill="1" applyBorder="1" applyAlignment="1">
      <alignment horizontal="center" vertical="center"/>
    </xf>
    <xf numFmtId="164" fontId="19" fillId="3" borderId="8" xfId="0" applyNumberFormat="1" applyFont="1" applyFill="1" applyBorder="1" applyAlignment="1">
      <alignment horizontal="center" vertical="center"/>
    </xf>
    <xf numFmtId="164" fontId="19" fillId="3" borderId="11" xfId="0" applyNumberFormat="1" applyFont="1" applyFill="1" applyBorder="1" applyAlignment="1">
      <alignment horizontal="center" vertical="center"/>
    </xf>
    <xf numFmtId="164" fontId="19" fillId="3" borderId="18" xfId="0" applyNumberFormat="1" applyFont="1" applyFill="1" applyBorder="1" applyAlignment="1">
      <alignment horizontal="center" vertical="center"/>
    </xf>
    <xf numFmtId="164" fontId="19" fillId="3" borderId="6" xfId="0" applyNumberFormat="1" applyFont="1" applyFill="1" applyBorder="1" applyAlignment="1">
      <alignment horizontal="center" vertical="center"/>
    </xf>
    <xf numFmtId="0" fontId="20" fillId="2" borderId="6" xfId="5" applyNumberFormat="1" applyFont="1" applyFill="1" applyBorder="1" applyAlignment="1">
      <alignment horizontal="center" vertical="center" wrapText="1"/>
    </xf>
    <xf numFmtId="0" fontId="21" fillId="3" borderId="14"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17" xfId="0" applyFont="1" applyFill="1" applyBorder="1" applyAlignment="1">
      <alignment horizontal="center" vertical="center"/>
    </xf>
    <xf numFmtId="0" fontId="21" fillId="3" borderId="4" xfId="0" applyFont="1" applyFill="1" applyBorder="1" applyAlignment="1">
      <alignment horizontal="center" vertical="center"/>
    </xf>
    <xf numFmtId="0" fontId="22" fillId="7" borderId="5" xfId="0" applyFont="1" applyFill="1" applyBorder="1" applyAlignment="1">
      <alignment horizontal="center" vertical="center"/>
    </xf>
    <xf numFmtId="0" fontId="17" fillId="7" borderId="5" xfId="0" applyFont="1" applyFill="1" applyBorder="1" applyAlignment="1">
      <alignment horizontal="left" vertical="center" indent="1" readingOrder="2"/>
    </xf>
    <xf numFmtId="0" fontId="18" fillId="3" borderId="13" xfId="0" applyFont="1" applyFill="1" applyBorder="1" applyAlignment="1">
      <alignment horizontal="center" vertical="center"/>
    </xf>
    <xf numFmtId="0" fontId="18" fillId="3" borderId="0" xfId="0" applyFont="1" applyFill="1" applyAlignment="1">
      <alignment horizontal="center" vertical="center"/>
    </xf>
    <xf numFmtId="0" fontId="18" fillId="3" borderId="16" xfId="0" applyFont="1" applyFill="1" applyBorder="1" applyAlignment="1">
      <alignment horizontal="center" vertical="center"/>
    </xf>
    <xf numFmtId="0" fontId="18" fillId="3" borderId="0" xfId="0" applyFont="1" applyFill="1" applyBorder="1" applyAlignment="1">
      <alignment horizontal="center" vertical="center"/>
    </xf>
    <xf numFmtId="0" fontId="18" fillId="3" borderId="0" xfId="0" applyFont="1" applyFill="1" applyAlignment="1">
      <alignment horizontal="center" vertical="center" wrapText="1"/>
    </xf>
    <xf numFmtId="0" fontId="18" fillId="3" borderId="5" xfId="0" applyFont="1" applyFill="1" applyBorder="1" applyAlignment="1">
      <alignment horizontal="center" vertical="center" wrapText="1"/>
    </xf>
    <xf numFmtId="0" fontId="21" fillId="8" borderId="14" xfId="0" applyFont="1" applyFill="1" applyBorder="1" applyAlignment="1">
      <alignment horizontal="center" vertical="center"/>
    </xf>
    <xf numFmtId="0" fontId="18" fillId="8" borderId="0" xfId="0" applyFont="1" applyFill="1" applyAlignment="1">
      <alignment horizontal="center" vertical="center"/>
    </xf>
    <xf numFmtId="164" fontId="19" fillId="8" borderId="11" xfId="0" applyNumberFormat="1" applyFont="1" applyFill="1" applyBorder="1" applyAlignment="1">
      <alignment horizontal="center" vertical="center"/>
    </xf>
    <xf numFmtId="0" fontId="18" fillId="8" borderId="12" xfId="0" applyFont="1" applyFill="1" applyBorder="1" applyAlignment="1">
      <alignment horizontal="center" vertical="center" wrapText="1"/>
    </xf>
    <xf numFmtId="164" fontId="19" fillId="8" borderId="7" xfId="0" applyNumberFormat="1" applyFont="1" applyFill="1" applyBorder="1" applyAlignment="1">
      <alignment horizontal="center" vertical="center"/>
    </xf>
    <xf numFmtId="0" fontId="21" fillId="8" borderId="9" xfId="0" applyFont="1" applyFill="1" applyBorder="1" applyAlignment="1">
      <alignment horizontal="center" vertical="center"/>
    </xf>
    <xf numFmtId="0" fontId="13" fillId="4" borderId="0" xfId="0" applyFont="1" applyFill="1"/>
    <xf numFmtId="0" fontId="10" fillId="0" borderId="0" xfId="0" applyNumberFormat="1" applyFont="1" applyAlignment="1">
      <alignment horizontal="center" vertical="center"/>
    </xf>
    <xf numFmtId="1" fontId="24" fillId="0" borderId="0" xfId="0" applyNumberFormat="1" applyFont="1" applyAlignment="1">
      <alignment horizontal="center" vertical="center"/>
    </xf>
    <xf numFmtId="0" fontId="0" fillId="2" borderId="2" xfId="0" applyFill="1" applyBorder="1" applyAlignment="1">
      <alignment horizontal="center" vertical="center"/>
    </xf>
    <xf numFmtId="9" fontId="10" fillId="0" borderId="0" xfId="2" applyFont="1" applyAlignment="1">
      <alignment horizontal="center" vertical="center"/>
    </xf>
    <xf numFmtId="9" fontId="10" fillId="0" borderId="0" xfId="0" applyNumberFormat="1" applyFont="1" applyAlignment="1">
      <alignment horizontal="center" vertical="center"/>
    </xf>
    <xf numFmtId="165" fontId="25" fillId="2" borderId="2" xfId="5" applyNumberFormat="1" applyFont="1" applyFill="1" applyBorder="1" applyAlignment="1">
      <alignment horizontal="center" vertical="center"/>
    </xf>
    <xf numFmtId="165" fontId="20" fillId="2" borderId="3" xfId="5" applyNumberFormat="1" applyFont="1" applyFill="1" applyBorder="1" applyAlignment="1">
      <alignment horizontal="center" vertical="center" wrapText="1"/>
    </xf>
    <xf numFmtId="0" fontId="25" fillId="2" borderId="5" xfId="5" applyNumberFormat="1" applyFont="1" applyFill="1" applyBorder="1" applyAlignment="1">
      <alignment horizontal="center" vertical="center"/>
    </xf>
    <xf numFmtId="0" fontId="20" fillId="2" borderId="6" xfId="3" applyNumberFormat="1" applyFont="1" applyFill="1" applyBorder="1" applyAlignment="1">
      <alignment horizontal="center" vertical="center" wrapText="1"/>
    </xf>
    <xf numFmtId="0" fontId="5" fillId="0" borderId="0" xfId="0" applyNumberFormat="1" applyFont="1" applyAlignment="1">
      <alignment horizontal="center" vertical="center"/>
    </xf>
    <xf numFmtId="0" fontId="0" fillId="2" borderId="0" xfId="0" applyFill="1" applyBorder="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10" fillId="0" borderId="2" xfId="0" applyFont="1" applyBorder="1" applyAlignment="1">
      <alignment horizontal="center" vertical="center"/>
    </xf>
    <xf numFmtId="164" fontId="5" fillId="0" borderId="2" xfId="0" applyNumberFormat="1" applyFont="1" applyBorder="1" applyAlignment="1">
      <alignment horizontal="center" vertical="center"/>
    </xf>
    <xf numFmtId="1" fontId="24" fillId="0" borderId="2" xfId="0" applyNumberFormat="1" applyFont="1" applyBorder="1" applyAlignment="1">
      <alignment horizontal="center" vertical="center"/>
    </xf>
    <xf numFmtId="9" fontId="10" fillId="0" borderId="2" xfId="2" applyFont="1" applyBorder="1" applyAlignment="1">
      <alignment horizontal="center" vertical="center"/>
    </xf>
    <xf numFmtId="0" fontId="5" fillId="0" borderId="2" xfId="0" applyNumberFormat="1" applyFont="1" applyBorder="1" applyAlignment="1">
      <alignment horizontal="center" vertical="center"/>
    </xf>
    <xf numFmtId="0" fontId="10" fillId="0" borderId="5" xfId="0" applyFont="1" applyBorder="1" applyAlignment="1">
      <alignment horizontal="center" vertical="center"/>
    </xf>
    <xf numFmtId="164" fontId="5" fillId="0" borderId="5" xfId="0" applyNumberFormat="1" applyFont="1" applyBorder="1" applyAlignment="1">
      <alignment horizontal="center" vertical="center"/>
    </xf>
    <xf numFmtId="1" fontId="24" fillId="0" borderId="5" xfId="0" applyNumberFormat="1" applyFont="1" applyBorder="1" applyAlignment="1">
      <alignment horizontal="center" vertical="center"/>
    </xf>
    <xf numFmtId="9" fontId="10" fillId="0" borderId="5" xfId="0" applyNumberFormat="1" applyFont="1" applyBorder="1" applyAlignment="1">
      <alignment horizontal="center" vertical="center"/>
    </xf>
    <xf numFmtId="0" fontId="5" fillId="0" borderId="5" xfId="0" applyNumberFormat="1" applyFont="1" applyBorder="1" applyAlignment="1">
      <alignment horizontal="center" vertical="center"/>
    </xf>
    <xf numFmtId="1" fontId="26" fillId="0" borderId="2" xfId="0" applyNumberFormat="1" applyFont="1" applyBorder="1" applyAlignment="1">
      <alignment horizontal="center" vertical="center"/>
    </xf>
    <xf numFmtId="1" fontId="26" fillId="0" borderId="5" xfId="0" applyNumberFormat="1" applyFont="1" applyBorder="1" applyAlignment="1">
      <alignment horizontal="center" vertical="center"/>
    </xf>
    <xf numFmtId="1" fontId="26" fillId="0" borderId="0" xfId="0" applyNumberFormat="1" applyFont="1" applyAlignment="1">
      <alignment horizontal="center" vertical="center"/>
    </xf>
    <xf numFmtId="2" fontId="5" fillId="0" borderId="2" xfId="0" applyNumberFormat="1" applyFont="1" applyBorder="1" applyAlignment="1">
      <alignment horizontal="center" vertical="center"/>
    </xf>
    <xf numFmtId="2" fontId="5" fillId="0" borderId="5" xfId="0" applyNumberFormat="1" applyFont="1" applyBorder="1" applyAlignment="1">
      <alignment horizontal="center" vertical="center"/>
    </xf>
    <xf numFmtId="0" fontId="27" fillId="0" borderId="2" xfId="0" applyNumberFormat="1" applyFont="1" applyBorder="1" applyAlignment="1">
      <alignment horizontal="center" vertical="center"/>
    </xf>
    <xf numFmtId="0" fontId="27" fillId="0" borderId="5" xfId="0" applyNumberFormat="1" applyFont="1" applyBorder="1" applyAlignment="1">
      <alignment horizontal="center" vertical="center"/>
    </xf>
    <xf numFmtId="0" fontId="27" fillId="0" borderId="0" xfId="0" applyNumberFormat="1" applyFont="1" applyAlignment="1">
      <alignment horizontal="center" vertical="center"/>
    </xf>
    <xf numFmtId="0" fontId="4" fillId="0" borderId="0" xfId="0" applyFont="1"/>
    <xf numFmtId="3" fontId="24" fillId="0" borderId="2" xfId="0" applyNumberFormat="1" applyFont="1" applyBorder="1" applyAlignment="1">
      <alignment horizontal="center" vertical="center"/>
    </xf>
    <xf numFmtId="3" fontId="24" fillId="0" borderId="5" xfId="0" applyNumberFormat="1" applyFont="1" applyBorder="1" applyAlignment="1">
      <alignment horizontal="center" vertical="center"/>
    </xf>
    <xf numFmtId="3" fontId="24" fillId="0" borderId="0" xfId="0" applyNumberFormat="1" applyFont="1" applyAlignment="1">
      <alignment horizontal="center" vertical="center"/>
    </xf>
    <xf numFmtId="18" fontId="0" fillId="0" borderId="0" xfId="0" applyNumberFormat="1"/>
    <xf numFmtId="14" fontId="0" fillId="0" borderId="0" xfId="0" applyNumberFormat="1"/>
    <xf numFmtId="164" fontId="24" fillId="0" borderId="2" xfId="0" applyNumberFormat="1" applyFont="1" applyBorder="1" applyAlignment="1">
      <alignment horizontal="center" vertical="center"/>
    </xf>
    <xf numFmtId="164" fontId="24" fillId="0" borderId="5" xfId="0" applyNumberFormat="1" applyFont="1" applyBorder="1" applyAlignment="1">
      <alignment horizontal="center" vertical="center"/>
    </xf>
    <xf numFmtId="164" fontId="24" fillId="0" borderId="0" xfId="0" applyNumberFormat="1" applyFont="1" applyAlignment="1">
      <alignment horizontal="center" vertical="center"/>
    </xf>
    <xf numFmtId="164" fontId="0" fillId="0" borderId="0" xfId="0" applyNumberFormat="1"/>
    <xf numFmtId="2" fontId="24" fillId="0" borderId="2" xfId="0" applyNumberFormat="1" applyFont="1" applyBorder="1" applyAlignment="1">
      <alignment horizontal="center" vertical="center"/>
    </xf>
    <xf numFmtId="2" fontId="24" fillId="0" borderId="5" xfId="0" applyNumberFormat="1" applyFont="1" applyBorder="1" applyAlignment="1">
      <alignment horizontal="center" vertical="center"/>
    </xf>
    <xf numFmtId="2" fontId="24" fillId="0" borderId="0" xfId="0" applyNumberFormat="1" applyFont="1" applyAlignment="1">
      <alignment horizontal="center" vertical="center"/>
    </xf>
    <xf numFmtId="4" fontId="24" fillId="0" borderId="0" xfId="0" applyNumberFormat="1" applyFont="1" applyFill="1" applyBorder="1" applyAlignment="1">
      <alignment horizontal="center" vertical="center"/>
    </xf>
    <xf numFmtId="165" fontId="33" fillId="10" borderId="19" xfId="7" applyNumberFormat="1" applyFont="1" applyFill="1" applyBorder="1" applyAlignment="1">
      <alignment horizontal="center" vertical="center"/>
    </xf>
    <xf numFmtId="166" fontId="35" fillId="0" borderId="5" xfId="8" applyNumberFormat="1" applyFont="1" applyBorder="1" applyAlignment="1">
      <alignment horizontal="center" vertical="center"/>
    </xf>
    <xf numFmtId="4" fontId="37" fillId="0" borderId="6" xfId="8" applyNumberFormat="1" applyFont="1" applyBorder="1" applyAlignment="1">
      <alignment horizontal="right" vertical="center" indent="3" shrinkToFit="1"/>
    </xf>
    <xf numFmtId="3" fontId="37" fillId="0" borderId="6" xfId="8" applyNumberFormat="1" applyFont="1" applyBorder="1" applyAlignment="1">
      <alignment horizontal="center" vertical="center" shrinkToFit="1"/>
    </xf>
    <xf numFmtId="166" fontId="37" fillId="0" borderId="6" xfId="8" applyNumberFormat="1" applyFont="1" applyBorder="1" applyAlignment="1">
      <alignment horizontal="center" vertical="center" shrinkToFit="1"/>
    </xf>
    <xf numFmtId="3" fontId="38" fillId="0" borderId="5" xfId="8" applyNumberFormat="1" applyFont="1" applyBorder="1" applyAlignment="1">
      <alignment horizontal="center" vertical="center"/>
    </xf>
    <xf numFmtId="2" fontId="39" fillId="0" borderId="2" xfId="0" applyNumberFormat="1" applyFont="1" applyBorder="1" applyAlignment="1">
      <alignment horizontal="center" vertical="center"/>
    </xf>
    <xf numFmtId="2" fontId="39" fillId="0" borderId="5" xfId="0" applyNumberFormat="1" applyFont="1" applyBorder="1" applyAlignment="1">
      <alignment horizontal="center" vertical="center"/>
    </xf>
    <xf numFmtId="2" fontId="39" fillId="0" borderId="0" xfId="0" applyNumberFormat="1" applyFont="1" applyAlignment="1">
      <alignment horizontal="center" vertical="center"/>
    </xf>
    <xf numFmtId="0" fontId="0" fillId="3" borderId="0" xfId="0" applyFill="1"/>
    <xf numFmtId="0" fontId="41" fillId="2" borderId="0" xfId="0" applyFont="1" applyFill="1" applyBorder="1" applyAlignment="1">
      <alignment horizontal="center" vertical="center"/>
    </xf>
    <xf numFmtId="3" fontId="39" fillId="4" borderId="5" xfId="0" applyNumberFormat="1" applyFont="1" applyFill="1" applyBorder="1" applyAlignment="1">
      <alignment horizontal="center" vertical="center"/>
    </xf>
    <xf numFmtId="0" fontId="33" fillId="10" borderId="26" xfId="9" applyFont="1" applyFill="1" applyBorder="1" applyAlignment="1">
      <alignment vertical="center"/>
    </xf>
    <xf numFmtId="0" fontId="42" fillId="0" borderId="0" xfId="9" applyFont="1"/>
    <xf numFmtId="0" fontId="42" fillId="0" borderId="0" xfId="9" applyFont="1" applyAlignment="1">
      <alignment horizontal="center" vertical="center"/>
    </xf>
    <xf numFmtId="0" fontId="33" fillId="0" borderId="30" xfId="9" applyFont="1" applyBorder="1" applyAlignment="1">
      <alignment horizontal="center" vertical="center"/>
    </xf>
    <xf numFmtId="0" fontId="43" fillId="11" borderId="32" xfId="9" applyFont="1" applyFill="1" applyBorder="1" applyAlignment="1">
      <alignment horizontal="center" vertical="center"/>
    </xf>
    <xf numFmtId="0" fontId="43" fillId="11" borderId="33" xfId="9" applyFont="1" applyFill="1" applyBorder="1" applyAlignment="1">
      <alignment horizontal="center" vertical="center"/>
    </xf>
    <xf numFmtId="0" fontId="43" fillId="11" borderId="34" xfId="9" applyFont="1" applyFill="1" applyBorder="1" applyAlignment="1">
      <alignment horizontal="center" vertical="center"/>
    </xf>
    <xf numFmtId="0" fontId="43" fillId="12" borderId="32" xfId="9" applyFont="1" applyFill="1" applyBorder="1" applyAlignment="1">
      <alignment horizontal="center" vertical="center"/>
    </xf>
    <xf numFmtId="0" fontId="43" fillId="12" borderId="33" xfId="9" applyFont="1" applyFill="1" applyBorder="1" applyAlignment="1">
      <alignment horizontal="center" vertical="center"/>
    </xf>
    <xf numFmtId="0" fontId="43" fillId="12" borderId="34" xfId="9" applyFont="1" applyFill="1" applyBorder="1" applyAlignment="1">
      <alignment horizontal="center" vertical="center"/>
    </xf>
    <xf numFmtId="0" fontId="33" fillId="13" borderId="35" xfId="9" applyFont="1" applyFill="1" applyBorder="1" applyAlignment="1">
      <alignment horizontal="center" vertical="center"/>
    </xf>
    <xf numFmtId="0" fontId="33" fillId="13" borderId="19" xfId="9" applyFont="1" applyFill="1" applyBorder="1" applyAlignment="1">
      <alignment horizontal="center" vertical="center"/>
    </xf>
    <xf numFmtId="0" fontId="33" fillId="13" borderId="36" xfId="9" applyFont="1" applyFill="1" applyBorder="1" applyAlignment="1">
      <alignment horizontal="center" vertical="center"/>
    </xf>
    <xf numFmtId="0" fontId="33" fillId="14" borderId="35" xfId="9" applyFont="1" applyFill="1" applyBorder="1" applyAlignment="1">
      <alignment horizontal="center" vertical="center"/>
    </xf>
    <xf numFmtId="0" fontId="33" fillId="14" borderId="19" xfId="9" applyFont="1" applyFill="1" applyBorder="1" applyAlignment="1">
      <alignment horizontal="center" vertical="center"/>
    </xf>
    <xf numFmtId="0" fontId="33" fillId="14" borderId="36" xfId="9" applyFont="1" applyFill="1" applyBorder="1" applyAlignment="1">
      <alignment horizontal="center" vertical="center"/>
    </xf>
    <xf numFmtId="0" fontId="33" fillId="10" borderId="35" xfId="9" applyFont="1" applyFill="1" applyBorder="1" applyAlignment="1">
      <alignment horizontal="center" vertical="center"/>
    </xf>
    <xf numFmtId="0" fontId="33" fillId="10" borderId="19" xfId="9" applyFont="1" applyFill="1" applyBorder="1" applyAlignment="1">
      <alignment horizontal="center" vertical="center"/>
    </xf>
    <xf numFmtId="0" fontId="33" fillId="10" borderId="36" xfId="9" applyFont="1" applyFill="1" applyBorder="1" applyAlignment="1">
      <alignment horizontal="center" vertical="center"/>
    </xf>
    <xf numFmtId="0" fontId="33" fillId="15" borderId="35" xfId="9" applyFont="1" applyFill="1" applyBorder="1" applyAlignment="1">
      <alignment horizontal="center" vertical="center"/>
    </xf>
    <xf numFmtId="0" fontId="33" fillId="15" borderId="19" xfId="9" applyFont="1" applyFill="1" applyBorder="1" applyAlignment="1">
      <alignment horizontal="center" vertical="center"/>
    </xf>
    <xf numFmtId="0" fontId="33" fillId="15" borderId="36" xfId="9" applyFont="1" applyFill="1" applyBorder="1" applyAlignment="1">
      <alignment horizontal="center" vertical="center"/>
    </xf>
    <xf numFmtId="0" fontId="33" fillId="0" borderId="37" xfId="9" applyFont="1" applyBorder="1" applyAlignment="1">
      <alignment horizontal="center" vertical="center"/>
    </xf>
    <xf numFmtId="0" fontId="33" fillId="0" borderId="27" xfId="9" applyFont="1" applyBorder="1" applyAlignment="1">
      <alignment horizontal="center" vertical="center"/>
    </xf>
    <xf numFmtId="0" fontId="18" fillId="0" borderId="33" xfId="9" applyFont="1" applyBorder="1" applyAlignment="1">
      <alignment vertical="center" wrapText="1"/>
    </xf>
    <xf numFmtId="0" fontId="18" fillId="0" borderId="33" xfId="9" applyFont="1" applyBorder="1" applyAlignment="1">
      <alignment vertical="center"/>
    </xf>
    <xf numFmtId="0" fontId="18" fillId="15" borderId="20" xfId="9" applyFont="1" applyFill="1" applyBorder="1" applyAlignment="1">
      <alignment horizontal="right" vertical="center" indent="1"/>
    </xf>
    <xf numFmtId="0" fontId="18" fillId="15" borderId="20" xfId="9" applyFont="1" applyFill="1" applyBorder="1" applyAlignment="1">
      <alignment horizontal="center" vertical="center"/>
    </xf>
    <xf numFmtId="0" fontId="33" fillId="15" borderId="21" xfId="9" applyFont="1" applyFill="1" applyBorder="1" applyAlignment="1">
      <alignment horizontal="center" vertical="center"/>
    </xf>
    <xf numFmtId="0" fontId="43" fillId="15" borderId="24" xfId="9" applyFont="1" applyFill="1" applyBorder="1" applyAlignment="1">
      <alignment horizontal="center" vertical="center"/>
    </xf>
    <xf numFmtId="0" fontId="43" fillId="15" borderId="25" xfId="9" applyFont="1" applyFill="1" applyBorder="1" applyAlignment="1">
      <alignment horizontal="center" vertical="center"/>
    </xf>
    <xf numFmtId="0" fontId="43" fillId="15" borderId="29" xfId="9" applyFont="1" applyFill="1" applyBorder="1" applyAlignment="1">
      <alignment horizontal="center" vertical="center"/>
    </xf>
    <xf numFmtId="3" fontId="43" fillId="15" borderId="24" xfId="9" applyNumberFormat="1" applyFont="1" applyFill="1" applyBorder="1" applyAlignment="1">
      <alignment horizontal="center" vertical="center"/>
    </xf>
    <xf numFmtId="3" fontId="43" fillId="15" borderId="25" xfId="9" applyNumberFormat="1" applyFont="1" applyFill="1" applyBorder="1" applyAlignment="1">
      <alignment horizontal="center" vertical="center"/>
    </xf>
    <xf numFmtId="3" fontId="43" fillId="15" borderId="38" xfId="9" applyNumberFormat="1" applyFont="1" applyFill="1" applyBorder="1" applyAlignment="1">
      <alignment horizontal="center" vertical="center"/>
    </xf>
    <xf numFmtId="3" fontId="33" fillId="16" borderId="6" xfId="9" applyNumberFormat="1" applyFont="1" applyFill="1" applyBorder="1" applyAlignment="1">
      <alignment horizontal="center" vertical="center"/>
    </xf>
    <xf numFmtId="3" fontId="33" fillId="16" borderId="31" xfId="9" applyNumberFormat="1" applyFont="1" applyFill="1" applyBorder="1" applyAlignment="1">
      <alignment horizontal="center" vertical="center"/>
    </xf>
    <xf numFmtId="0" fontId="33" fillId="15" borderId="31" xfId="9" applyFont="1" applyFill="1" applyBorder="1" applyAlignment="1">
      <alignment horizontal="center" vertical="center"/>
    </xf>
    <xf numFmtId="3" fontId="42" fillId="0" borderId="0" xfId="9" applyNumberFormat="1" applyFont="1" applyAlignment="1">
      <alignment horizontal="center" vertical="center"/>
    </xf>
    <xf numFmtId="0" fontId="18" fillId="17" borderId="20" xfId="9" applyFont="1" applyFill="1" applyBorder="1" applyAlignment="1">
      <alignment horizontal="right" vertical="center" indent="1"/>
    </xf>
    <xf numFmtId="0" fontId="18" fillId="17" borderId="20" xfId="9" applyFont="1" applyFill="1" applyBorder="1" applyAlignment="1">
      <alignment horizontal="center" vertical="center"/>
    </xf>
    <xf numFmtId="0" fontId="33" fillId="17" borderId="21" xfId="9" applyFont="1" applyFill="1" applyBorder="1" applyAlignment="1">
      <alignment horizontal="center" vertical="center"/>
    </xf>
    <xf numFmtId="0" fontId="43" fillId="17" borderId="27" xfId="9" applyFont="1" applyFill="1" applyBorder="1" applyAlignment="1">
      <alignment horizontal="center" vertical="center"/>
    </xf>
    <xf numFmtId="0" fontId="43" fillId="17" borderId="20" xfId="9" applyFont="1" applyFill="1" applyBorder="1" applyAlignment="1">
      <alignment horizontal="center" vertical="center"/>
    </xf>
    <xf numFmtId="0" fontId="43" fillId="17" borderId="39" xfId="9" applyFont="1" applyFill="1" applyBorder="1" applyAlignment="1">
      <alignment horizontal="center" vertical="center"/>
    </xf>
    <xf numFmtId="3" fontId="43" fillId="17" borderId="27" xfId="9" applyNumberFormat="1" applyFont="1" applyFill="1" applyBorder="1" applyAlignment="1">
      <alignment horizontal="center" vertical="center"/>
    </xf>
    <xf numFmtId="3" fontId="43" fillId="17" borderId="20" xfId="9" applyNumberFormat="1" applyFont="1" applyFill="1" applyBorder="1" applyAlignment="1">
      <alignment horizontal="center" vertical="center"/>
    </xf>
    <xf numFmtId="3" fontId="43" fillId="17" borderId="39" xfId="9" applyNumberFormat="1" applyFont="1" applyFill="1" applyBorder="1" applyAlignment="1">
      <alignment horizontal="center" vertical="center"/>
    </xf>
    <xf numFmtId="3" fontId="33" fillId="18" borderId="23" xfId="9" applyNumberFormat="1" applyFont="1" applyFill="1" applyBorder="1" applyAlignment="1">
      <alignment horizontal="center" vertical="center"/>
    </xf>
    <xf numFmtId="3" fontId="33" fillId="18" borderId="20" xfId="9" applyNumberFormat="1" applyFont="1" applyFill="1" applyBorder="1" applyAlignment="1">
      <alignment horizontal="center" vertical="center"/>
    </xf>
    <xf numFmtId="0" fontId="33" fillId="17" borderId="20" xfId="9" applyFont="1" applyFill="1" applyBorder="1" applyAlignment="1">
      <alignment horizontal="center" vertical="center"/>
    </xf>
    <xf numFmtId="0" fontId="43" fillId="15" borderId="27" xfId="9" applyFont="1" applyFill="1" applyBorder="1" applyAlignment="1">
      <alignment horizontal="center" vertical="center"/>
    </xf>
    <xf numFmtId="0" fontId="43" fillId="15" borderId="20" xfId="9" applyFont="1" applyFill="1" applyBorder="1" applyAlignment="1">
      <alignment horizontal="center" vertical="center"/>
    </xf>
    <xf numFmtId="0" fontId="43" fillId="15" borderId="39" xfId="9" applyFont="1" applyFill="1" applyBorder="1" applyAlignment="1">
      <alignment horizontal="center" vertical="center"/>
    </xf>
    <xf numFmtId="3" fontId="43" fillId="15" borderId="27" xfId="9" applyNumberFormat="1" applyFont="1" applyFill="1" applyBorder="1" applyAlignment="1">
      <alignment horizontal="center" vertical="center"/>
    </xf>
    <xf numFmtId="3" fontId="43" fillId="15" borderId="20" xfId="9" applyNumberFormat="1" applyFont="1" applyFill="1" applyBorder="1" applyAlignment="1">
      <alignment horizontal="center" vertical="center"/>
    </xf>
    <xf numFmtId="3" fontId="43" fillId="15" borderId="39" xfId="9" applyNumberFormat="1" applyFont="1" applyFill="1" applyBorder="1" applyAlignment="1">
      <alignment horizontal="center" vertical="center"/>
    </xf>
    <xf numFmtId="3" fontId="33" fillId="16" borderId="23" xfId="9" applyNumberFormat="1" applyFont="1" applyFill="1" applyBorder="1" applyAlignment="1">
      <alignment horizontal="center" vertical="center"/>
    </xf>
    <xf numFmtId="3" fontId="33" fillId="16" borderId="20" xfId="9" applyNumberFormat="1" applyFont="1" applyFill="1" applyBorder="1" applyAlignment="1">
      <alignment horizontal="center" vertical="center"/>
    </xf>
    <xf numFmtId="0" fontId="33" fillId="15" borderId="20" xfId="9" applyFont="1" applyFill="1" applyBorder="1" applyAlignment="1">
      <alignment horizontal="center" vertical="center"/>
    </xf>
    <xf numFmtId="3" fontId="42" fillId="19" borderId="0" xfId="9" applyNumberFormat="1" applyFont="1" applyFill="1" applyAlignment="1">
      <alignment horizontal="center" vertical="center"/>
    </xf>
    <xf numFmtId="0" fontId="18" fillId="14" borderId="20" xfId="9" applyFont="1" applyFill="1" applyBorder="1" applyAlignment="1">
      <alignment horizontal="right" vertical="center" indent="1"/>
    </xf>
    <xf numFmtId="0" fontId="18" fillId="14" borderId="20" xfId="9" applyFont="1" applyFill="1" applyBorder="1" applyAlignment="1">
      <alignment horizontal="center" vertical="center"/>
    </xf>
    <xf numFmtId="0" fontId="33" fillId="14" borderId="21" xfId="9" applyFont="1" applyFill="1" applyBorder="1" applyAlignment="1">
      <alignment horizontal="center" vertical="center"/>
    </xf>
    <xf numFmtId="0" fontId="43" fillId="14" borderId="27" xfId="9" applyFont="1" applyFill="1" applyBorder="1" applyAlignment="1">
      <alignment horizontal="center" vertical="center"/>
    </xf>
    <xf numFmtId="0" fontId="43" fillId="14" borderId="20" xfId="9" applyFont="1" applyFill="1" applyBorder="1" applyAlignment="1">
      <alignment horizontal="center" vertical="center"/>
    </xf>
    <xf numFmtId="0" fontId="43" fillId="14" borderId="39" xfId="9" applyFont="1" applyFill="1" applyBorder="1" applyAlignment="1">
      <alignment horizontal="center" vertical="center"/>
    </xf>
    <xf numFmtId="3" fontId="43" fillId="14" borderId="27" xfId="9" applyNumberFormat="1" applyFont="1" applyFill="1" applyBorder="1" applyAlignment="1">
      <alignment horizontal="center" vertical="center"/>
    </xf>
    <xf numFmtId="3" fontId="43" fillId="14" borderId="20" xfId="9" applyNumberFormat="1" applyFont="1" applyFill="1" applyBorder="1" applyAlignment="1">
      <alignment horizontal="center" vertical="center"/>
    </xf>
    <xf numFmtId="3" fontId="43" fillId="14" borderId="39" xfId="9" applyNumberFormat="1" applyFont="1" applyFill="1" applyBorder="1" applyAlignment="1">
      <alignment horizontal="center" vertical="center"/>
    </xf>
    <xf numFmtId="3" fontId="33" fillId="20" borderId="23" xfId="9" applyNumberFormat="1" applyFont="1" applyFill="1" applyBorder="1" applyAlignment="1">
      <alignment horizontal="center" vertical="center"/>
    </xf>
    <xf numFmtId="3" fontId="33" fillId="20" borderId="20" xfId="9" applyNumberFormat="1" applyFont="1" applyFill="1" applyBorder="1" applyAlignment="1">
      <alignment horizontal="center" vertical="center"/>
    </xf>
    <xf numFmtId="0" fontId="33" fillId="14" borderId="20" xfId="9" applyFont="1" applyFill="1" applyBorder="1" applyAlignment="1">
      <alignment horizontal="center" vertical="center"/>
    </xf>
    <xf numFmtId="0" fontId="18" fillId="0" borderId="20" xfId="9" applyFont="1" applyBorder="1" applyAlignment="1">
      <alignment horizontal="center" vertical="center" wrapText="1"/>
    </xf>
    <xf numFmtId="0" fontId="18" fillId="0" borderId="21" xfId="9" applyFont="1" applyBorder="1" applyAlignment="1">
      <alignment vertical="center"/>
    </xf>
    <xf numFmtId="0" fontId="18" fillId="0" borderId="20" xfId="9" applyFont="1" applyBorder="1" applyAlignment="1">
      <alignment horizontal="center" vertical="center"/>
    </xf>
    <xf numFmtId="0" fontId="33" fillId="0" borderId="21" xfId="9" applyFont="1" applyBorder="1" applyAlignment="1">
      <alignment horizontal="center" vertical="center"/>
    </xf>
    <xf numFmtId="0" fontId="43" fillId="0" borderId="27" xfId="9" applyFont="1" applyBorder="1" applyAlignment="1">
      <alignment horizontal="center" vertical="center"/>
    </xf>
    <xf numFmtId="0" fontId="43" fillId="0" borderId="20" xfId="9" applyFont="1" applyBorder="1" applyAlignment="1">
      <alignment horizontal="center" vertical="center"/>
    </xf>
    <xf numFmtId="0" fontId="43" fillId="0" borderId="39" xfId="9" applyFont="1" applyBorder="1" applyAlignment="1">
      <alignment horizontal="center" vertical="center"/>
    </xf>
    <xf numFmtId="3" fontId="43" fillId="0" borderId="27" xfId="9" applyNumberFormat="1" applyFont="1" applyBorder="1" applyAlignment="1">
      <alignment horizontal="center" vertical="center"/>
    </xf>
    <xf numFmtId="3" fontId="43" fillId="0" borderId="20" xfId="9" applyNumberFormat="1" applyFont="1" applyBorder="1" applyAlignment="1">
      <alignment horizontal="center" vertical="center"/>
    </xf>
    <xf numFmtId="3" fontId="43" fillId="0" borderId="39" xfId="9" applyNumberFormat="1" applyFont="1" applyBorder="1" applyAlignment="1">
      <alignment horizontal="center" vertical="center"/>
    </xf>
    <xf numFmtId="3" fontId="33" fillId="21" borderId="23" xfId="9" applyNumberFormat="1" applyFont="1" applyFill="1" applyBorder="1" applyAlignment="1">
      <alignment horizontal="center" vertical="center"/>
    </xf>
    <xf numFmtId="3" fontId="33" fillId="21" borderId="20" xfId="9" applyNumberFormat="1" applyFont="1" applyFill="1" applyBorder="1" applyAlignment="1">
      <alignment horizontal="center" vertical="center"/>
    </xf>
    <xf numFmtId="0" fontId="33" fillId="0" borderId="20" xfId="9" applyFont="1" applyBorder="1" applyAlignment="1">
      <alignment horizontal="center" vertical="center"/>
    </xf>
    <xf numFmtId="3" fontId="42" fillId="22" borderId="0" xfId="9" applyNumberFormat="1" applyFont="1" applyFill="1" applyAlignment="1">
      <alignment horizontal="center" vertical="center"/>
    </xf>
    <xf numFmtId="0" fontId="18" fillId="0" borderId="33" xfId="9" applyFont="1" applyBorder="1" applyAlignment="1">
      <alignment horizontal="center" vertical="center"/>
    </xf>
    <xf numFmtId="0" fontId="33" fillId="0" borderId="1" xfId="9" applyFont="1" applyBorder="1" applyAlignment="1">
      <alignment horizontal="center" vertical="center"/>
    </xf>
    <xf numFmtId="0" fontId="43" fillId="0" borderId="32" xfId="9" applyFont="1" applyBorder="1" applyAlignment="1">
      <alignment horizontal="center" vertical="center"/>
    </xf>
    <xf numFmtId="0" fontId="43" fillId="0" borderId="33" xfId="9" applyFont="1" applyBorder="1" applyAlignment="1">
      <alignment horizontal="center" vertical="center"/>
    </xf>
    <xf numFmtId="0" fontId="43" fillId="0" borderId="34" xfId="9" applyFont="1" applyBorder="1" applyAlignment="1">
      <alignment horizontal="center" vertical="center"/>
    </xf>
    <xf numFmtId="3" fontId="43" fillId="0" borderId="32" xfId="9" applyNumberFormat="1" applyFont="1" applyBorder="1" applyAlignment="1">
      <alignment horizontal="center" vertical="center"/>
    </xf>
    <xf numFmtId="3" fontId="43" fillId="0" borderId="33" xfId="9" applyNumberFormat="1" applyFont="1" applyBorder="1" applyAlignment="1">
      <alignment horizontal="center" vertical="center"/>
    </xf>
    <xf numFmtId="3" fontId="45" fillId="10" borderId="33" xfId="9" applyNumberFormat="1" applyFont="1" applyFill="1" applyBorder="1" applyAlignment="1">
      <alignment horizontal="center" vertical="center"/>
    </xf>
    <xf numFmtId="3" fontId="45" fillId="0" borderId="39" xfId="9" applyNumberFormat="1" applyFont="1" applyBorder="1" applyAlignment="1">
      <alignment horizontal="center" vertical="center"/>
    </xf>
    <xf numFmtId="0" fontId="33" fillId="21" borderId="3" xfId="9" applyFont="1" applyFill="1" applyBorder="1" applyAlignment="1">
      <alignment horizontal="center" vertical="center"/>
    </xf>
    <xf numFmtId="0" fontId="33" fillId="21" borderId="33" xfId="9" applyFont="1" applyFill="1" applyBorder="1" applyAlignment="1">
      <alignment horizontal="center" vertical="center"/>
    </xf>
    <xf numFmtId="0" fontId="33" fillId="23" borderId="33" xfId="9" applyFont="1" applyFill="1" applyBorder="1" applyAlignment="1">
      <alignment horizontal="center" vertical="center"/>
    </xf>
    <xf numFmtId="0" fontId="33" fillId="0" borderId="33" xfId="9" applyFont="1" applyBorder="1" applyAlignment="1">
      <alignment horizontal="center" vertical="center"/>
    </xf>
    <xf numFmtId="0" fontId="18" fillId="0" borderId="2" xfId="9" applyFont="1" applyBorder="1" applyAlignment="1">
      <alignment vertical="center" wrapText="1"/>
    </xf>
    <xf numFmtId="0" fontId="18" fillId="0" borderId="14" xfId="9" applyFont="1" applyBorder="1" applyAlignment="1">
      <alignment vertical="center"/>
    </xf>
    <xf numFmtId="0" fontId="8" fillId="17" borderId="20" xfId="9" applyFont="1" applyFill="1" applyBorder="1" applyAlignment="1">
      <alignment horizontal="right" vertical="center" indent="1"/>
    </xf>
    <xf numFmtId="3" fontId="43" fillId="10" borderId="33" xfId="9" applyNumberFormat="1" applyFont="1" applyFill="1" applyBorder="1" applyAlignment="1">
      <alignment horizontal="center" vertical="center"/>
    </xf>
    <xf numFmtId="3" fontId="45" fillId="0" borderId="1" xfId="9" applyNumberFormat="1" applyFont="1" applyBorder="1" applyAlignment="1">
      <alignment horizontal="center" vertical="center"/>
    </xf>
    <xf numFmtId="3" fontId="45" fillId="21" borderId="1" xfId="9" applyNumberFormat="1" applyFont="1" applyFill="1" applyBorder="1" applyAlignment="1">
      <alignment horizontal="center" vertical="center"/>
    </xf>
    <xf numFmtId="4" fontId="42" fillId="0" borderId="0" xfId="9" applyNumberFormat="1" applyFont="1" applyAlignment="1">
      <alignment horizontal="center" vertical="center"/>
    </xf>
    <xf numFmtId="0" fontId="18" fillId="0" borderId="28" xfId="9" applyFont="1" applyBorder="1" applyAlignment="1">
      <alignment horizontal="center" vertical="center"/>
    </xf>
    <xf numFmtId="0" fontId="8" fillId="14" borderId="20" xfId="9" applyFont="1" applyFill="1" applyBorder="1" applyAlignment="1">
      <alignment horizontal="right" vertical="center" indent="1"/>
    </xf>
    <xf numFmtId="3" fontId="45" fillId="14" borderId="20" xfId="9" applyNumberFormat="1" applyFont="1" applyFill="1" applyBorder="1" applyAlignment="1">
      <alignment horizontal="center" vertical="center"/>
    </xf>
    <xf numFmtId="3" fontId="45" fillId="20" borderId="20" xfId="9" applyNumberFormat="1" applyFont="1" applyFill="1" applyBorder="1" applyAlignment="1">
      <alignment horizontal="center" vertical="center"/>
    </xf>
    <xf numFmtId="0" fontId="33" fillId="0" borderId="40" xfId="9" applyFont="1" applyBorder="1" applyAlignment="1">
      <alignment vertical="center"/>
    </xf>
    <xf numFmtId="0" fontId="33" fillId="0" borderId="0" xfId="9" applyFont="1" applyAlignment="1">
      <alignment vertical="center"/>
    </xf>
    <xf numFmtId="165" fontId="33" fillId="0" borderId="0" xfId="7" applyNumberFormat="1" applyFont="1" applyAlignment="1">
      <alignment horizontal="center" vertical="center"/>
    </xf>
    <xf numFmtId="165" fontId="45" fillId="0" borderId="0" xfId="7" applyNumberFormat="1" applyFont="1" applyAlignment="1">
      <alignment horizontal="center" vertical="center"/>
    </xf>
    <xf numFmtId="3" fontId="43" fillId="0" borderId="0" xfId="9" applyNumberFormat="1" applyFont="1" applyAlignment="1">
      <alignment horizontal="center" vertical="center"/>
    </xf>
    <xf numFmtId="3" fontId="43" fillId="21" borderId="0" xfId="9" applyNumberFormat="1" applyFont="1" applyFill="1" applyAlignment="1">
      <alignment horizontal="center" vertical="center"/>
    </xf>
    <xf numFmtId="165" fontId="33" fillId="10" borderId="0" xfId="7" applyNumberFormat="1" applyFont="1" applyFill="1" applyAlignment="1">
      <alignment horizontal="left" vertical="center"/>
    </xf>
    <xf numFmtId="165" fontId="33" fillId="10" borderId="0" xfId="7" applyNumberFormat="1" applyFont="1" applyFill="1" applyAlignment="1">
      <alignment horizontal="center" vertical="center"/>
    </xf>
    <xf numFmtId="0" fontId="42" fillId="4" borderId="22" xfId="9" applyFont="1" applyFill="1" applyBorder="1" applyAlignment="1">
      <alignment vertical="center"/>
    </xf>
    <xf numFmtId="0" fontId="47" fillId="4" borderId="22" xfId="9" applyFont="1" applyFill="1" applyBorder="1" applyAlignment="1">
      <alignment horizontal="right" vertical="center"/>
    </xf>
    <xf numFmtId="0" fontId="47" fillId="4" borderId="23" xfId="9" applyFont="1" applyFill="1" applyBorder="1" applyAlignment="1">
      <alignment horizontal="center" vertical="center"/>
    </xf>
    <xf numFmtId="0" fontId="42" fillId="3" borderId="16" xfId="9" applyFont="1" applyFill="1" applyBorder="1"/>
    <xf numFmtId="0" fontId="46" fillId="3" borderId="16" xfId="9" applyFont="1" applyFill="1" applyBorder="1"/>
    <xf numFmtId="1" fontId="48" fillId="3" borderId="16" xfId="9" applyNumberFormat="1" applyFont="1" applyFill="1" applyBorder="1" applyAlignment="1">
      <alignment horizontal="center" vertical="center"/>
    </xf>
    <xf numFmtId="1" fontId="48" fillId="3" borderId="17" xfId="9" applyNumberFormat="1" applyFont="1" applyFill="1" applyBorder="1" applyAlignment="1">
      <alignment horizontal="center" vertical="center"/>
    </xf>
    <xf numFmtId="0" fontId="50" fillId="3" borderId="16" xfId="9" applyFont="1" applyFill="1" applyBorder="1"/>
    <xf numFmtId="0" fontId="42" fillId="3" borderId="12" xfId="9" applyFont="1" applyFill="1" applyBorder="1"/>
    <xf numFmtId="0" fontId="46" fillId="3" borderId="12" xfId="9" applyFont="1" applyFill="1" applyBorder="1"/>
    <xf numFmtId="1" fontId="48" fillId="3" borderId="12" xfId="9" applyNumberFormat="1" applyFont="1" applyFill="1" applyBorder="1" applyAlignment="1">
      <alignment horizontal="center" vertical="center"/>
    </xf>
    <xf numFmtId="1" fontId="48" fillId="3" borderId="9" xfId="9" applyNumberFormat="1" applyFont="1" applyFill="1" applyBorder="1" applyAlignment="1">
      <alignment horizontal="center" vertical="center"/>
    </xf>
    <xf numFmtId="0" fontId="50" fillId="3" borderId="12" xfId="9" applyFont="1" applyFill="1" applyBorder="1"/>
    <xf numFmtId="3" fontId="42" fillId="3" borderId="7" xfId="9" applyNumberFormat="1" applyFont="1" applyFill="1" applyBorder="1" applyAlignment="1">
      <alignment horizontal="right" indent="1"/>
    </xf>
    <xf numFmtId="2" fontId="46" fillId="0" borderId="0" xfId="9" applyNumberFormat="1" applyFont="1" applyAlignment="1">
      <alignment horizontal="center"/>
    </xf>
    <xf numFmtId="0" fontId="42" fillId="3" borderId="13" xfId="9" applyFont="1" applyFill="1" applyBorder="1"/>
    <xf numFmtId="0" fontId="46" fillId="3" borderId="13" xfId="9" applyFont="1" applyFill="1" applyBorder="1"/>
    <xf numFmtId="1" fontId="48" fillId="3" borderId="13" xfId="9" applyNumberFormat="1" applyFont="1" applyFill="1" applyBorder="1" applyAlignment="1">
      <alignment horizontal="center" vertical="center"/>
    </xf>
    <xf numFmtId="1" fontId="48" fillId="3" borderId="10" xfId="9" applyNumberFormat="1" applyFont="1" applyFill="1" applyBorder="1" applyAlignment="1">
      <alignment horizontal="center" vertical="center"/>
    </xf>
    <xf numFmtId="0" fontId="50" fillId="3" borderId="13" xfId="9" applyFont="1" applyFill="1" applyBorder="1"/>
    <xf numFmtId="3" fontId="42" fillId="3" borderId="8" xfId="9" applyNumberFormat="1" applyFont="1" applyFill="1" applyBorder="1" applyAlignment="1">
      <alignment horizontal="right" indent="1"/>
    </xf>
    <xf numFmtId="0" fontId="42" fillId="4" borderId="22" xfId="9" applyFont="1" applyFill="1" applyBorder="1"/>
    <xf numFmtId="3" fontId="51" fillId="4" borderId="23" xfId="9" applyNumberFormat="1" applyFont="1" applyFill="1" applyBorder="1" applyAlignment="1">
      <alignment horizontal="right" indent="1"/>
    </xf>
    <xf numFmtId="0" fontId="8" fillId="0" borderId="5" xfId="9" applyFont="1" applyBorder="1" applyAlignment="1">
      <alignment horizontal="right" vertical="center" indent="2"/>
    </xf>
    <xf numFmtId="0" fontId="42" fillId="0" borderId="5" xfId="9" applyFont="1" applyBorder="1"/>
    <xf numFmtId="0" fontId="46" fillId="0" borderId="5" xfId="9" applyFont="1" applyBorder="1"/>
    <xf numFmtId="1" fontId="54" fillId="0" borderId="5" xfId="9" applyNumberFormat="1" applyFont="1" applyBorder="1" applyAlignment="1">
      <alignment horizontal="center" vertical="center"/>
    </xf>
    <xf numFmtId="3" fontId="42" fillId="0" borderId="0" xfId="9" applyNumberFormat="1" applyFont="1"/>
    <xf numFmtId="0" fontId="18" fillId="0" borderId="20" xfId="9" applyFont="1" applyBorder="1" applyAlignment="1">
      <alignment horizontal="right" vertical="center" indent="1"/>
    </xf>
    <xf numFmtId="3" fontId="33" fillId="0" borderId="23" xfId="9" applyNumberFormat="1" applyFont="1" applyBorder="1" applyAlignment="1">
      <alignment horizontal="center" vertical="center"/>
    </xf>
    <xf numFmtId="3" fontId="33" fillId="0" borderId="20" xfId="9" applyNumberFormat="1" applyFont="1" applyBorder="1" applyAlignment="1">
      <alignment horizontal="center" vertical="center"/>
    </xf>
    <xf numFmtId="0" fontId="42" fillId="0" borderId="0" xfId="9" applyFont="1" applyAlignment="1">
      <alignment horizontal="right" indent="1"/>
    </xf>
    <xf numFmtId="0" fontId="46" fillId="0" borderId="0" xfId="9" applyFont="1"/>
    <xf numFmtId="43" fontId="42" fillId="0" borderId="0" xfId="9" applyNumberFormat="1" applyFont="1" applyAlignment="1">
      <alignment horizontal="center" vertical="center"/>
    </xf>
    <xf numFmtId="1" fontId="48" fillId="0" borderId="2" xfId="9" applyNumberFormat="1" applyFont="1" applyBorder="1" applyAlignment="1">
      <alignment horizontal="center" vertical="center"/>
    </xf>
    <xf numFmtId="0" fontId="55" fillId="25" borderId="0" xfId="9" applyFont="1" applyFill="1" applyAlignment="1">
      <alignment horizontal="right" vertical="center" indent="1"/>
    </xf>
    <xf numFmtId="0" fontId="56" fillId="0" borderId="0" xfId="9" applyFont="1" applyAlignment="1">
      <alignment horizontal="center" vertical="center" wrapText="1"/>
    </xf>
    <xf numFmtId="0" fontId="55" fillId="0" borderId="0" xfId="9" applyFont="1" applyAlignment="1">
      <alignment horizontal="center"/>
    </xf>
    <xf numFmtId="168" fontId="55" fillId="0" borderId="0" xfId="9" applyNumberFormat="1" applyFont="1" applyAlignment="1">
      <alignment horizontal="center"/>
    </xf>
    <xf numFmtId="168" fontId="55" fillId="0" borderId="0" xfId="9" applyNumberFormat="1" applyFont="1" applyAlignment="1">
      <alignment horizontal="center" vertical="center"/>
    </xf>
    <xf numFmtId="0" fontId="57" fillId="25" borderId="0" xfId="9" applyFont="1" applyFill="1" applyAlignment="1">
      <alignment horizontal="right" vertical="center" indent="1"/>
    </xf>
    <xf numFmtId="0" fontId="59" fillId="25" borderId="20" xfId="9" applyFont="1" applyFill="1" applyBorder="1" applyAlignment="1">
      <alignment horizontal="right" vertical="center" indent="1"/>
    </xf>
    <xf numFmtId="0" fontId="55" fillId="25" borderId="20" xfId="9" applyFont="1" applyFill="1" applyBorder="1" applyAlignment="1">
      <alignment horizontal="right" vertical="center" indent="1"/>
    </xf>
    <xf numFmtId="0" fontId="55" fillId="24" borderId="20" xfId="9" applyFont="1" applyFill="1" applyBorder="1" applyAlignment="1">
      <alignment horizontal="center" vertical="center"/>
    </xf>
    <xf numFmtId="0" fontId="55" fillId="26" borderId="20" xfId="9" applyFont="1" applyFill="1" applyBorder="1" applyAlignment="1">
      <alignment horizontal="center" vertical="center"/>
    </xf>
    <xf numFmtId="0" fontId="55" fillId="27" borderId="20" xfId="9" applyFont="1" applyFill="1" applyBorder="1" applyAlignment="1">
      <alignment horizontal="center" vertical="center"/>
    </xf>
    <xf numFmtId="0" fontId="55" fillId="28" borderId="20" xfId="9" applyFont="1" applyFill="1" applyBorder="1" applyAlignment="1">
      <alignment horizontal="center" vertical="center"/>
    </xf>
    <xf numFmtId="0" fontId="55" fillId="0" borderId="20" xfId="9" applyFont="1" applyBorder="1" applyAlignment="1">
      <alignment horizontal="center" vertical="center"/>
    </xf>
    <xf numFmtId="0" fontId="55" fillId="29" borderId="20" xfId="9" applyFont="1" applyFill="1" applyBorder="1" applyAlignment="1">
      <alignment horizontal="center" vertical="center"/>
    </xf>
    <xf numFmtId="0" fontId="55" fillId="29" borderId="21" xfId="9" applyFont="1" applyFill="1" applyBorder="1" applyAlignment="1">
      <alignment horizontal="center" vertical="center"/>
    </xf>
    <xf numFmtId="0" fontId="56" fillId="30" borderId="35" xfId="9" applyFont="1" applyFill="1" applyBorder="1" applyAlignment="1">
      <alignment horizontal="center" vertical="top" wrapText="1"/>
    </xf>
    <xf numFmtId="0" fontId="56" fillId="30" borderId="19" xfId="9" applyFont="1" applyFill="1" applyBorder="1" applyAlignment="1">
      <alignment horizontal="center" vertical="top" wrapText="1"/>
    </xf>
    <xf numFmtId="0" fontId="56" fillId="30" borderId="41" xfId="9" applyFont="1" applyFill="1" applyBorder="1" applyAlignment="1">
      <alignment horizontal="center" vertical="top" wrapText="1"/>
    </xf>
    <xf numFmtId="3" fontId="60" fillId="0" borderId="20" xfId="9" applyNumberFormat="1" applyFont="1" applyBorder="1" applyAlignment="1">
      <alignment horizontal="right" vertical="center" indent="1"/>
    </xf>
    <xf numFmtId="3" fontId="55" fillId="0" borderId="20" xfId="9" applyNumberFormat="1" applyFont="1" applyBorder="1" applyAlignment="1">
      <alignment horizontal="right" vertical="center" indent="1"/>
    </xf>
    <xf numFmtId="3" fontId="61" fillId="0" borderId="20" xfId="9" applyNumberFormat="1" applyFont="1" applyBorder="1" applyAlignment="1">
      <alignment horizontal="right" vertical="center" indent="1"/>
    </xf>
    <xf numFmtId="0" fontId="55" fillId="0" borderId="20" xfId="9" applyFont="1" applyBorder="1" applyAlignment="1">
      <alignment horizontal="center"/>
    </xf>
    <xf numFmtId="3" fontId="29" fillId="0" borderId="31" xfId="9" applyNumberFormat="1" applyFont="1" applyBorder="1" applyAlignment="1">
      <alignment horizontal="center" vertical="center"/>
    </xf>
    <xf numFmtId="3" fontId="62" fillId="0" borderId="31" xfId="9" applyNumberFormat="1" applyFont="1" applyBorder="1" applyAlignment="1">
      <alignment horizontal="center" vertical="center"/>
    </xf>
    <xf numFmtId="0" fontId="55" fillId="0" borderId="33" xfId="9" applyFont="1" applyBorder="1" applyAlignment="1">
      <alignment horizontal="center" vertical="center"/>
    </xf>
    <xf numFmtId="3" fontId="55" fillId="0" borderId="20" xfId="9" applyNumberFormat="1" applyFont="1" applyBorder="1" applyAlignment="1">
      <alignment horizontal="center" vertical="center"/>
    </xf>
    <xf numFmtId="0" fontId="56" fillId="0" borderId="20" xfId="9" applyFont="1" applyBorder="1" applyAlignment="1">
      <alignment horizontal="center" vertical="center"/>
    </xf>
    <xf numFmtId="0" fontId="55" fillId="0" borderId="20" xfId="9" applyFont="1" applyBorder="1" applyAlignment="1">
      <alignment horizontal="center" vertical="center" wrapText="1"/>
    </xf>
    <xf numFmtId="0" fontId="55" fillId="0" borderId="1" xfId="9" applyFont="1" applyBorder="1" applyAlignment="1">
      <alignment horizontal="center" vertical="center"/>
    </xf>
    <xf numFmtId="0" fontId="55" fillId="0" borderId="2" xfId="9" applyFont="1" applyBorder="1" applyAlignment="1">
      <alignment horizontal="center" vertical="center"/>
    </xf>
    <xf numFmtId="0" fontId="55" fillId="25" borderId="2" xfId="9" applyFont="1" applyFill="1" applyBorder="1" applyAlignment="1">
      <alignment horizontal="center" vertical="center" wrapText="1"/>
    </xf>
    <xf numFmtId="3" fontId="55" fillId="0" borderId="33" xfId="9" applyNumberFormat="1" applyFont="1" applyBorder="1" applyAlignment="1">
      <alignment horizontal="right" vertical="center" indent="1"/>
    </xf>
    <xf numFmtId="3" fontId="61" fillId="0" borderId="33" xfId="9" applyNumberFormat="1" applyFont="1" applyBorder="1" applyAlignment="1">
      <alignment horizontal="right" vertical="center" indent="1"/>
    </xf>
    <xf numFmtId="0" fontId="56" fillId="0" borderId="33" xfId="9" applyFont="1" applyBorder="1" applyAlignment="1">
      <alignment horizontal="center" vertical="center"/>
    </xf>
    <xf numFmtId="3" fontId="63" fillId="0" borderId="20" xfId="9" applyNumberFormat="1" applyFont="1" applyBorder="1" applyAlignment="1">
      <alignment horizontal="right" vertical="center" indent="1"/>
    </xf>
    <xf numFmtId="0" fontId="55" fillId="0" borderId="33" xfId="8" applyNumberFormat="1" applyFont="1" applyBorder="1" applyAlignment="1">
      <alignment horizontal="center" vertical="center"/>
    </xf>
    <xf numFmtId="3" fontId="61" fillId="5" borderId="33" xfId="8" applyNumberFormat="1" applyFont="1" applyFill="1" applyBorder="1" applyAlignment="1">
      <alignment horizontal="right" vertical="center" indent="1"/>
    </xf>
    <xf numFmtId="3" fontId="61" fillId="31" borderId="33" xfId="8" applyNumberFormat="1" applyFont="1" applyFill="1" applyBorder="1" applyAlignment="1">
      <alignment horizontal="right" vertical="center" indent="1"/>
    </xf>
    <xf numFmtId="165" fontId="55" fillId="0" borderId="33" xfId="8" applyNumberFormat="1" applyFont="1" applyBorder="1" applyAlignment="1">
      <alignment horizontal="center" vertical="center"/>
    </xf>
    <xf numFmtId="3" fontId="64" fillId="31" borderId="31" xfId="9" applyNumberFormat="1" applyFont="1" applyFill="1" applyBorder="1" applyAlignment="1">
      <alignment horizontal="center" vertical="center"/>
    </xf>
    <xf numFmtId="0" fontId="55" fillId="0" borderId="3" xfId="9" applyFont="1" applyBorder="1" applyAlignment="1">
      <alignment horizontal="center" vertical="center"/>
    </xf>
    <xf numFmtId="0" fontId="55" fillId="0" borderId="3" xfId="9" applyFont="1" applyBorder="1" applyAlignment="1">
      <alignment horizontal="right" vertical="center" indent="1"/>
    </xf>
    <xf numFmtId="3" fontId="55" fillId="0" borderId="33" xfId="9" applyNumberFormat="1" applyFont="1" applyBorder="1" applyAlignment="1">
      <alignment horizontal="center" vertical="center"/>
    </xf>
    <xf numFmtId="0" fontId="55" fillId="32" borderId="20" xfId="9" applyFont="1" applyFill="1" applyBorder="1" applyAlignment="1">
      <alignment horizontal="center" vertical="center"/>
    </xf>
    <xf numFmtId="0" fontId="55" fillId="32" borderId="20" xfId="9" applyFont="1" applyFill="1" applyBorder="1" applyAlignment="1">
      <alignment horizontal="right" vertical="center" indent="1"/>
    </xf>
    <xf numFmtId="0" fontId="55" fillId="32" borderId="20" xfId="8" applyNumberFormat="1" applyFont="1" applyFill="1" applyBorder="1" applyAlignment="1">
      <alignment horizontal="center" vertical="center"/>
    </xf>
    <xf numFmtId="0" fontId="55" fillId="32" borderId="20" xfId="9" applyFont="1" applyFill="1" applyBorder="1" applyAlignment="1">
      <alignment horizontal="center"/>
    </xf>
    <xf numFmtId="3" fontId="59" fillId="32" borderId="20" xfId="9" applyNumberFormat="1" applyFont="1" applyFill="1" applyBorder="1" applyAlignment="1">
      <alignment horizontal="center"/>
    </xf>
    <xf numFmtId="3" fontId="59" fillId="32" borderId="20" xfId="9" applyNumberFormat="1" applyFont="1" applyFill="1" applyBorder="1" applyAlignment="1">
      <alignment horizontal="center" vertical="center"/>
    </xf>
    <xf numFmtId="3" fontId="55" fillId="32" borderId="20" xfId="9" applyNumberFormat="1" applyFont="1" applyFill="1" applyBorder="1" applyAlignment="1">
      <alignment horizontal="center" vertical="center"/>
    </xf>
    <xf numFmtId="168" fontId="55" fillId="0" borderId="0" xfId="9" applyNumberFormat="1" applyFont="1" applyAlignment="1">
      <alignment horizontal="right" indent="1"/>
    </xf>
    <xf numFmtId="0" fontId="55" fillId="24" borderId="20" xfId="9" applyFont="1" applyFill="1" applyBorder="1" applyAlignment="1">
      <alignment horizontal="right" vertical="center" indent="1"/>
    </xf>
    <xf numFmtId="0" fontId="55" fillId="24" borderId="49" xfId="9" applyFont="1" applyFill="1" applyBorder="1" applyAlignment="1">
      <alignment horizontal="center" vertical="center"/>
    </xf>
    <xf numFmtId="0" fontId="55" fillId="24" borderId="50" xfId="9" applyFont="1" applyFill="1" applyBorder="1" applyAlignment="1">
      <alignment horizontal="center" vertical="center"/>
    </xf>
    <xf numFmtId="0" fontId="56" fillId="24" borderId="50" xfId="9" applyFont="1" applyFill="1" applyBorder="1" applyAlignment="1">
      <alignment horizontal="center" vertical="center" readingOrder="2"/>
    </xf>
    <xf numFmtId="0" fontId="56" fillId="24" borderId="50" xfId="9" applyFont="1" applyFill="1" applyBorder="1" applyAlignment="1">
      <alignment horizontal="center" vertical="top"/>
    </xf>
    <xf numFmtId="168" fontId="56" fillId="27" borderId="43" xfId="9" applyNumberFormat="1" applyFont="1" applyFill="1" applyBorder="1" applyAlignment="1">
      <alignment horizontal="center" vertical="center"/>
    </xf>
    <xf numFmtId="0" fontId="55" fillId="26" borderId="49" xfId="9" applyFont="1" applyFill="1" applyBorder="1" applyAlignment="1">
      <alignment horizontal="center" vertical="center"/>
    </xf>
    <xf numFmtId="0" fontId="55" fillId="26" borderId="50" xfId="9" applyFont="1" applyFill="1" applyBorder="1" applyAlignment="1">
      <alignment horizontal="center" vertical="center"/>
    </xf>
    <xf numFmtId="0" fontId="56" fillId="26" borderId="50" xfId="9" applyFont="1" applyFill="1" applyBorder="1" applyAlignment="1">
      <alignment horizontal="center" vertical="center" readingOrder="2"/>
    </xf>
    <xf numFmtId="0" fontId="56" fillId="26" borderId="50" xfId="9" applyFont="1" applyFill="1" applyBorder="1" applyAlignment="1">
      <alignment horizontal="center" vertical="top"/>
    </xf>
    <xf numFmtId="0" fontId="55" fillId="27" borderId="49" xfId="9" applyFont="1" applyFill="1" applyBorder="1" applyAlignment="1">
      <alignment horizontal="center" vertical="center"/>
    </xf>
    <xf numFmtId="0" fontId="55" fillId="27" borderId="50" xfId="9" applyFont="1" applyFill="1" applyBorder="1" applyAlignment="1">
      <alignment horizontal="center" vertical="center"/>
    </xf>
    <xf numFmtId="0" fontId="56" fillId="27" borderId="50" xfId="9" applyFont="1" applyFill="1" applyBorder="1" applyAlignment="1">
      <alignment horizontal="center" vertical="center" readingOrder="2"/>
    </xf>
    <xf numFmtId="0" fontId="56" fillId="27" borderId="50" xfId="9" applyFont="1" applyFill="1" applyBorder="1" applyAlignment="1">
      <alignment horizontal="center" vertical="top"/>
    </xf>
    <xf numFmtId="0" fontId="55" fillId="28" borderId="49" xfId="9" applyFont="1" applyFill="1" applyBorder="1" applyAlignment="1">
      <alignment horizontal="center" vertical="center"/>
    </xf>
    <xf numFmtId="0" fontId="55" fillId="28" borderId="50" xfId="9" applyFont="1" applyFill="1" applyBorder="1" applyAlignment="1">
      <alignment horizontal="center" vertical="center"/>
    </xf>
    <xf numFmtId="0" fontId="56" fillId="28" borderId="50" xfId="9" applyFont="1" applyFill="1" applyBorder="1" applyAlignment="1">
      <alignment horizontal="center" vertical="center" readingOrder="2"/>
    </xf>
    <xf numFmtId="0" fontId="56" fillId="28" borderId="50" xfId="9" applyFont="1" applyFill="1" applyBorder="1" applyAlignment="1">
      <alignment horizontal="center" vertical="top"/>
    </xf>
    <xf numFmtId="168" fontId="56" fillId="27" borderId="51" xfId="9" applyNumberFormat="1" applyFont="1" applyFill="1" applyBorder="1" applyAlignment="1">
      <alignment horizontal="center" vertical="center"/>
    </xf>
    <xf numFmtId="0" fontId="56" fillId="24" borderId="52" xfId="9" applyFont="1" applyFill="1" applyBorder="1" applyAlignment="1">
      <alignment horizontal="center" wrapText="1"/>
    </xf>
    <xf numFmtId="0" fontId="56" fillId="24" borderId="53" xfId="9" applyFont="1" applyFill="1" applyBorder="1" applyAlignment="1">
      <alignment horizontal="center" wrapText="1"/>
    </xf>
    <xf numFmtId="0" fontId="56" fillId="24" borderId="54" xfId="9" applyFont="1" applyFill="1" applyBorder="1" applyAlignment="1">
      <alignment horizontal="center" wrapText="1"/>
    </xf>
    <xf numFmtId="0" fontId="56" fillId="24" borderId="55" xfId="9" applyFont="1" applyFill="1" applyBorder="1" applyAlignment="1">
      <alignment horizontal="center" wrapText="1"/>
    </xf>
    <xf numFmtId="0" fontId="56" fillId="24" borderId="56" xfId="9" applyFont="1" applyFill="1" applyBorder="1" applyAlignment="1">
      <alignment horizontal="center" wrapText="1"/>
    </xf>
    <xf numFmtId="168" fontId="56" fillId="27" borderId="57" xfId="9" applyNumberFormat="1" applyFont="1" applyFill="1" applyBorder="1" applyAlignment="1">
      <alignment horizontal="center" vertical="center" wrapText="1"/>
    </xf>
    <xf numFmtId="168" fontId="56" fillId="27" borderId="58" xfId="9" applyNumberFormat="1" applyFont="1" applyFill="1" applyBorder="1" applyAlignment="1">
      <alignment horizontal="center" vertical="center" wrapText="1"/>
    </xf>
    <xf numFmtId="0" fontId="56" fillId="26" borderId="52" xfId="9" applyFont="1" applyFill="1" applyBorder="1" applyAlignment="1">
      <alignment horizontal="center" wrapText="1"/>
    </xf>
    <xf numFmtId="0" fontId="56" fillId="26" borderId="53" xfId="9" applyFont="1" applyFill="1" applyBorder="1" applyAlignment="1">
      <alignment horizontal="center" wrapText="1"/>
    </xf>
    <xf numFmtId="0" fontId="56" fillId="26" borderId="54" xfId="9" applyFont="1" applyFill="1" applyBorder="1" applyAlignment="1">
      <alignment horizontal="center" wrapText="1"/>
    </xf>
    <xf numFmtId="0" fontId="56" fillId="26" borderId="55" xfId="9" applyFont="1" applyFill="1" applyBorder="1" applyAlignment="1">
      <alignment horizontal="center" wrapText="1"/>
    </xf>
    <xf numFmtId="0" fontId="56" fillId="26" borderId="56" xfId="9" applyFont="1" applyFill="1" applyBorder="1" applyAlignment="1">
      <alignment horizontal="center" wrapText="1"/>
    </xf>
    <xf numFmtId="0" fontId="56" fillId="27" borderId="52" xfId="9" applyFont="1" applyFill="1" applyBorder="1" applyAlignment="1">
      <alignment horizontal="center" wrapText="1"/>
    </xf>
    <xf numFmtId="0" fontId="56" fillId="27" borderId="53" xfId="9" applyFont="1" applyFill="1" applyBorder="1" applyAlignment="1">
      <alignment horizontal="center" wrapText="1"/>
    </xf>
    <xf numFmtId="0" fontId="56" fillId="27" borderId="54" xfId="9" applyFont="1" applyFill="1" applyBorder="1" applyAlignment="1">
      <alignment horizontal="center" wrapText="1"/>
    </xf>
    <xf numFmtId="0" fontId="56" fillId="27" borderId="55" xfId="9" applyFont="1" applyFill="1" applyBorder="1" applyAlignment="1">
      <alignment horizontal="center" wrapText="1"/>
    </xf>
    <xf numFmtId="0" fontId="56" fillId="27" borderId="56" xfId="9" applyFont="1" applyFill="1" applyBorder="1" applyAlignment="1">
      <alignment horizontal="center" wrapText="1"/>
    </xf>
    <xf numFmtId="0" fontId="56" fillId="28" borderId="52" xfId="9" applyFont="1" applyFill="1" applyBorder="1" applyAlignment="1">
      <alignment horizontal="center" wrapText="1"/>
    </xf>
    <xf numFmtId="0" fontId="56" fillId="28" borderId="53" xfId="9" applyFont="1" applyFill="1" applyBorder="1" applyAlignment="1">
      <alignment horizontal="center" wrapText="1"/>
    </xf>
    <xf numFmtId="0" fontId="56" fillId="28" borderId="54" xfId="9" applyFont="1" applyFill="1" applyBorder="1" applyAlignment="1">
      <alignment horizontal="center" wrapText="1"/>
    </xf>
    <xf numFmtId="0" fontId="56" fillId="28" borderId="55" xfId="9" applyFont="1" applyFill="1" applyBorder="1" applyAlignment="1">
      <alignment horizontal="center" wrapText="1"/>
    </xf>
    <xf numFmtId="0" fontId="56" fillId="28" borderId="56" xfId="9" applyFont="1" applyFill="1" applyBorder="1" applyAlignment="1">
      <alignment horizontal="center" wrapText="1"/>
    </xf>
    <xf numFmtId="0" fontId="56" fillId="28" borderId="35" xfId="9" applyFont="1" applyFill="1" applyBorder="1" applyAlignment="1">
      <alignment horizontal="center" vertical="center" wrapText="1"/>
    </xf>
    <xf numFmtId="0" fontId="56" fillId="28" borderId="19" xfId="9" applyFont="1" applyFill="1" applyBorder="1" applyAlignment="1">
      <alignment horizontal="center" vertical="center" wrapText="1"/>
    </xf>
    <xf numFmtId="0" fontId="56" fillId="28" borderId="36" xfId="9" applyFont="1" applyFill="1" applyBorder="1" applyAlignment="1">
      <alignment horizontal="center" vertical="center" wrapText="1"/>
    </xf>
    <xf numFmtId="168" fontId="56" fillId="27" borderId="59" xfId="9" applyNumberFormat="1" applyFont="1" applyFill="1" applyBorder="1" applyAlignment="1">
      <alignment horizontal="center" vertical="center" wrapText="1"/>
    </xf>
    <xf numFmtId="1" fontId="55" fillId="0" borderId="20" xfId="9" applyNumberFormat="1" applyFont="1" applyBorder="1" applyAlignment="1">
      <alignment horizontal="center" vertical="center"/>
    </xf>
    <xf numFmtId="3" fontId="40" fillId="0" borderId="20" xfId="9" applyNumberFormat="1" applyFont="1" applyBorder="1" applyAlignment="1">
      <alignment horizontal="right" vertical="center" indent="1"/>
    </xf>
    <xf numFmtId="1" fontId="55" fillId="0" borderId="20" xfId="9" applyNumberFormat="1" applyFont="1" applyBorder="1" applyAlignment="1">
      <alignment horizontal="center"/>
    </xf>
    <xf numFmtId="1" fontId="55" fillId="0" borderId="0" xfId="9" applyNumberFormat="1" applyFont="1" applyAlignment="1">
      <alignment horizontal="center"/>
    </xf>
    <xf numFmtId="1" fontId="55" fillId="5" borderId="60" xfId="9" applyNumberFormat="1" applyFont="1" applyFill="1" applyBorder="1" applyAlignment="1">
      <alignment horizontal="center" vertical="center"/>
    </xf>
    <xf numFmtId="1" fontId="55" fillId="0" borderId="26" xfId="9" applyNumberFormat="1" applyFont="1" applyBorder="1" applyAlignment="1">
      <alignment horizontal="center" vertical="center"/>
    </xf>
    <xf numFmtId="1" fontId="55" fillId="5" borderId="61" xfId="9" applyNumberFormat="1" applyFont="1" applyFill="1" applyBorder="1" applyAlignment="1">
      <alignment horizontal="center" vertical="center"/>
    </xf>
    <xf numFmtId="1" fontId="55" fillId="5" borderId="62" xfId="9" applyNumberFormat="1" applyFont="1" applyFill="1" applyBorder="1" applyAlignment="1">
      <alignment horizontal="center" vertical="center"/>
    </xf>
    <xf numFmtId="1" fontId="55" fillId="5" borderId="63" xfId="9" applyNumberFormat="1" applyFont="1" applyFill="1" applyBorder="1" applyAlignment="1">
      <alignment horizontal="center" vertical="center"/>
    </xf>
    <xf numFmtId="1" fontId="55" fillId="5" borderId="64" xfId="9" applyNumberFormat="1" applyFont="1" applyFill="1" applyBorder="1" applyAlignment="1">
      <alignment horizontal="center" vertical="center"/>
    </xf>
    <xf numFmtId="165" fontId="55" fillId="0" borderId="65" xfId="8" applyNumberFormat="1" applyFont="1" applyBorder="1" applyAlignment="1">
      <alignment horizontal="center" vertical="center"/>
    </xf>
    <xf numFmtId="165" fontId="55" fillId="0" borderId="0" xfId="8" applyNumberFormat="1" applyFont="1" applyAlignment="1">
      <alignment horizontal="center" vertical="center"/>
    </xf>
    <xf numFmtId="165" fontId="55" fillId="0" borderId="42" xfId="8" applyNumberFormat="1" applyFont="1" applyBorder="1" applyAlignment="1">
      <alignment horizontal="center" vertical="center"/>
    </xf>
    <xf numFmtId="1" fontId="55" fillId="0" borderId="20" xfId="9" applyNumberFormat="1" applyFont="1" applyBorder="1" applyAlignment="1">
      <alignment horizontal="center" vertical="center" wrapText="1"/>
    </xf>
    <xf numFmtId="1" fontId="55" fillId="0" borderId="33" xfId="9" applyNumberFormat="1" applyFont="1" applyBorder="1" applyAlignment="1">
      <alignment horizontal="center" vertical="center"/>
    </xf>
    <xf numFmtId="1" fontId="55" fillId="5" borderId="66" xfId="9" applyNumberFormat="1" applyFont="1" applyFill="1" applyBorder="1" applyAlignment="1">
      <alignment horizontal="center" vertical="center"/>
    </xf>
    <xf numFmtId="1" fontId="55" fillId="5" borderId="67" xfId="9" applyNumberFormat="1" applyFont="1" applyFill="1" applyBorder="1" applyAlignment="1">
      <alignment horizontal="center" vertical="center"/>
    </xf>
    <xf numFmtId="1" fontId="55" fillId="5" borderId="68" xfId="9" applyNumberFormat="1" applyFont="1" applyFill="1" applyBorder="1" applyAlignment="1">
      <alignment horizontal="center" vertical="center"/>
    </xf>
    <xf numFmtId="1" fontId="55" fillId="5" borderId="69" xfId="9" applyNumberFormat="1" applyFont="1" applyFill="1" applyBorder="1" applyAlignment="1">
      <alignment horizontal="center" vertical="center"/>
    </xf>
    <xf numFmtId="1" fontId="55" fillId="5" borderId="70" xfId="9" applyNumberFormat="1" applyFont="1" applyFill="1" applyBorder="1" applyAlignment="1">
      <alignment horizontal="center" vertical="center"/>
    </xf>
    <xf numFmtId="165" fontId="55" fillId="0" borderId="71" xfId="8" applyNumberFormat="1" applyFont="1" applyBorder="1" applyAlignment="1">
      <alignment horizontal="center" vertical="center"/>
    </xf>
    <xf numFmtId="165" fontId="55" fillId="0" borderId="5" xfId="8" applyNumberFormat="1" applyFont="1" applyBorder="1" applyAlignment="1">
      <alignment horizontal="center" vertical="center"/>
    </xf>
    <xf numFmtId="165" fontId="55" fillId="0" borderId="30" xfId="8" applyNumberFormat="1" applyFont="1" applyBorder="1" applyAlignment="1">
      <alignment horizontal="center" vertical="center"/>
    </xf>
    <xf numFmtId="1" fontId="55" fillId="33" borderId="20" xfId="9" applyNumberFormat="1" applyFont="1" applyFill="1" applyBorder="1" applyAlignment="1">
      <alignment vertical="center"/>
    </xf>
    <xf numFmtId="1" fontId="55" fillId="33" borderId="20" xfId="8" applyNumberFormat="1" applyFont="1" applyFill="1" applyBorder="1" applyAlignment="1">
      <alignment horizontal="center" vertical="center"/>
    </xf>
    <xf numFmtId="165" fontId="61" fillId="33" borderId="20" xfId="8" applyNumberFormat="1" applyFont="1" applyFill="1" applyBorder="1" applyAlignment="1">
      <alignment horizontal="center" vertical="center"/>
    </xf>
    <xf numFmtId="1" fontId="55" fillId="33" borderId="20" xfId="9" applyNumberFormat="1" applyFont="1" applyFill="1" applyBorder="1" applyAlignment="1">
      <alignment horizontal="center" vertical="center"/>
    </xf>
    <xf numFmtId="1" fontId="55" fillId="33" borderId="60" xfId="9" applyNumberFormat="1" applyFont="1" applyFill="1" applyBorder="1" applyAlignment="1">
      <alignment horizontal="center" vertical="center"/>
    </xf>
    <xf numFmtId="165" fontId="55" fillId="33" borderId="35" xfId="8" applyNumberFormat="1" applyFont="1" applyFill="1" applyBorder="1" applyAlignment="1">
      <alignment horizontal="center" vertical="center"/>
    </xf>
    <xf numFmtId="165" fontId="55" fillId="33" borderId="19" xfId="8" applyNumberFormat="1" applyFont="1" applyFill="1" applyBorder="1" applyAlignment="1">
      <alignment horizontal="center" vertical="center"/>
    </xf>
    <xf numFmtId="165" fontId="55" fillId="33" borderId="36" xfId="8" applyNumberFormat="1" applyFont="1" applyFill="1" applyBorder="1" applyAlignment="1">
      <alignment horizontal="center" vertical="center"/>
    </xf>
    <xf numFmtId="3" fontId="65" fillId="0" borderId="0" xfId="8" applyNumberFormat="1" applyFont="1" applyAlignment="1">
      <alignment horizontal="center" vertical="center"/>
    </xf>
    <xf numFmtId="3" fontId="65" fillId="0" borderId="0" xfId="8" applyNumberFormat="1" applyFont="1" applyAlignment="1">
      <alignment horizontal="right" vertical="center" indent="1"/>
    </xf>
    <xf numFmtId="0" fontId="37" fillId="0" borderId="6" xfId="8" applyNumberFormat="1" applyFont="1" applyBorder="1" applyAlignment="1">
      <alignment horizontal="center" vertical="center" shrinkToFit="1"/>
    </xf>
    <xf numFmtId="169" fontId="37" fillId="0" borderId="6" xfId="8" applyNumberFormat="1" applyFont="1" applyBorder="1" applyAlignment="1">
      <alignment horizontal="center" vertical="center"/>
    </xf>
    <xf numFmtId="0" fontId="55" fillId="0" borderId="0" xfId="9" applyFont="1" applyAlignment="1">
      <alignment vertical="center"/>
    </xf>
    <xf numFmtId="4" fontId="37" fillId="0" borderId="6" xfId="8" applyNumberFormat="1" applyFont="1" applyBorder="1" applyAlignment="1">
      <alignment horizontal="center" vertical="center"/>
    </xf>
    <xf numFmtId="166" fontId="37" fillId="0" borderId="6" xfId="8" applyNumberFormat="1" applyFont="1" applyBorder="1" applyAlignment="1">
      <alignment horizontal="center" vertical="center"/>
    </xf>
    <xf numFmtId="168" fontId="55" fillId="10" borderId="0" xfId="9" applyNumberFormat="1" applyFont="1" applyFill="1" applyAlignment="1">
      <alignment horizontal="center"/>
    </xf>
    <xf numFmtId="168" fontId="56" fillId="34" borderId="46" xfId="9" applyNumberFormat="1" applyFont="1" applyFill="1" applyBorder="1" applyAlignment="1">
      <alignment horizontal="center" vertical="center" wrapText="1" shrinkToFit="1"/>
    </xf>
    <xf numFmtId="166" fontId="36" fillId="34" borderId="72" xfId="8" applyNumberFormat="1" applyFont="1" applyFill="1" applyBorder="1" applyAlignment="1">
      <alignment horizontal="center" vertical="center"/>
    </xf>
    <xf numFmtId="3" fontId="66" fillId="0" borderId="0" xfId="8" applyNumberFormat="1" applyFont="1" applyAlignment="1">
      <alignment horizontal="center" vertical="center"/>
    </xf>
    <xf numFmtId="0" fontId="67" fillId="35" borderId="2" xfId="9" applyFont="1" applyFill="1" applyBorder="1" applyAlignment="1">
      <alignment horizontal="center" vertical="center"/>
    </xf>
    <xf numFmtId="0" fontId="68" fillId="35" borderId="2" xfId="9" applyFont="1" applyFill="1" applyBorder="1" applyAlignment="1">
      <alignment horizontal="center" vertical="center" wrapText="1"/>
    </xf>
    <xf numFmtId="0" fontId="67" fillId="35" borderId="5" xfId="9" applyFont="1" applyFill="1" applyBorder="1" applyAlignment="1">
      <alignment horizontal="center" vertical="center"/>
    </xf>
    <xf numFmtId="0" fontId="69" fillId="35" borderId="4" xfId="9" applyFont="1" applyFill="1" applyBorder="1" applyAlignment="1">
      <alignment horizontal="center" vertical="center" wrapText="1"/>
    </xf>
    <xf numFmtId="0" fontId="69" fillId="35" borderId="5" xfId="9" applyFont="1" applyFill="1" applyBorder="1" applyAlignment="1">
      <alignment horizontal="center" vertical="center" wrapText="1"/>
    </xf>
    <xf numFmtId="0" fontId="69" fillId="35" borderId="64" xfId="9" applyFont="1" applyFill="1" applyBorder="1" applyAlignment="1">
      <alignment horizontal="center" vertical="center" wrapText="1"/>
    </xf>
    <xf numFmtId="0" fontId="69" fillId="35" borderId="73" xfId="9" applyFont="1" applyFill="1" applyBorder="1" applyAlignment="1">
      <alignment horizontal="center" vertical="center" wrapText="1"/>
    </xf>
    <xf numFmtId="0" fontId="68" fillId="35" borderId="6" xfId="9" applyFont="1" applyFill="1" applyBorder="1" applyAlignment="1">
      <alignment horizontal="center" vertical="center" wrapText="1"/>
    </xf>
    <xf numFmtId="0" fontId="68" fillId="35" borderId="5" xfId="9" applyFont="1" applyFill="1" applyBorder="1" applyAlignment="1">
      <alignment horizontal="center" vertical="center" wrapText="1"/>
    </xf>
    <xf numFmtId="0" fontId="55" fillId="0" borderId="0" xfId="9" applyFont="1" applyAlignment="1">
      <alignment horizontal="center" vertical="center"/>
    </xf>
    <xf numFmtId="0" fontId="70" fillId="17" borderId="74" xfId="10" applyFont="1" applyFill="1" applyBorder="1" applyAlignment="1">
      <alignment horizontal="right" indent="1"/>
    </xf>
    <xf numFmtId="3" fontId="71" fillId="3" borderId="1" xfId="8" applyNumberFormat="1" applyFont="1" applyFill="1" applyBorder="1" applyAlignment="1">
      <alignment horizontal="right" vertical="center" shrinkToFit="1"/>
    </xf>
    <xf numFmtId="3" fontId="71" fillId="3" borderId="2" xfId="8" applyNumberFormat="1" applyFont="1" applyFill="1" applyBorder="1" applyAlignment="1">
      <alignment horizontal="right" vertical="center" shrinkToFit="1"/>
    </xf>
    <xf numFmtId="3" fontId="71" fillId="3" borderId="75" xfId="8" applyNumberFormat="1" applyFont="1" applyFill="1" applyBorder="1" applyAlignment="1">
      <alignment horizontal="right" vertical="center" shrinkToFit="1"/>
    </xf>
    <xf numFmtId="3" fontId="71" fillId="3" borderId="76" xfId="8" applyNumberFormat="1" applyFont="1" applyFill="1" applyBorder="1" applyAlignment="1">
      <alignment horizontal="right" vertical="center" shrinkToFit="1"/>
    </xf>
    <xf numFmtId="4" fontId="37" fillId="3" borderId="3" xfId="8" applyNumberFormat="1" applyFont="1" applyFill="1" applyBorder="1" applyAlignment="1">
      <alignment horizontal="right" vertical="center" indent="3" shrinkToFit="1"/>
    </xf>
    <xf numFmtId="4" fontId="72" fillId="3" borderId="2" xfId="8" applyNumberFormat="1" applyFont="1" applyFill="1" applyBorder="1" applyAlignment="1">
      <alignment horizontal="right" vertical="center" indent="1"/>
    </xf>
    <xf numFmtId="0" fontId="70" fillId="36" borderId="77" xfId="10" applyFont="1" applyFill="1" applyBorder="1" applyAlignment="1">
      <alignment horizontal="right" indent="1"/>
    </xf>
    <xf numFmtId="3" fontId="71" fillId="3" borderId="14" xfId="8" applyNumberFormat="1" applyFont="1" applyFill="1" applyBorder="1" applyAlignment="1">
      <alignment horizontal="right" vertical="center" shrinkToFit="1"/>
    </xf>
    <xf numFmtId="3" fontId="71" fillId="3" borderId="0" xfId="8" applyNumberFormat="1" applyFont="1" applyFill="1" applyAlignment="1">
      <alignment horizontal="right" vertical="center" shrinkToFit="1"/>
    </xf>
    <xf numFmtId="3" fontId="71" fillId="3" borderId="70" xfId="8" applyNumberFormat="1" applyFont="1" applyFill="1" applyBorder="1" applyAlignment="1">
      <alignment horizontal="right" vertical="center" shrinkToFit="1"/>
    </xf>
    <xf numFmtId="3" fontId="71" fillId="3" borderId="78" xfId="8" applyNumberFormat="1" applyFont="1" applyFill="1" applyBorder="1" applyAlignment="1">
      <alignment horizontal="right" vertical="center" shrinkToFit="1"/>
    </xf>
    <xf numFmtId="4" fontId="37" fillId="3" borderId="11" xfId="8" applyNumberFormat="1" applyFont="1" applyFill="1" applyBorder="1" applyAlignment="1">
      <alignment horizontal="right" vertical="center" indent="3" shrinkToFit="1"/>
    </xf>
    <xf numFmtId="4" fontId="72" fillId="3" borderId="0" xfId="8" applyNumberFormat="1" applyFont="1" applyFill="1" applyAlignment="1">
      <alignment horizontal="right" vertical="center" indent="1"/>
    </xf>
    <xf numFmtId="3" fontId="65" fillId="0" borderId="0" xfId="9" applyNumberFormat="1" applyFont="1" applyAlignment="1">
      <alignment horizontal="center" vertical="center"/>
    </xf>
    <xf numFmtId="3" fontId="65" fillId="0" borderId="0" xfId="9" applyNumberFormat="1" applyFont="1" applyAlignment="1">
      <alignment horizontal="right" vertical="center" indent="1"/>
    </xf>
    <xf numFmtId="3" fontId="73" fillId="0" borderId="0" xfId="9" applyNumberFormat="1" applyFont="1" applyAlignment="1">
      <alignment horizontal="center" vertical="center"/>
    </xf>
    <xf numFmtId="3" fontId="66" fillId="0" borderId="0" xfId="9" applyNumberFormat="1" applyFont="1" applyAlignment="1">
      <alignment horizontal="center" vertical="center"/>
    </xf>
    <xf numFmtId="0" fontId="65" fillId="0" borderId="0" xfId="9" applyFont="1" applyAlignment="1">
      <alignment horizontal="center" vertical="center"/>
    </xf>
    <xf numFmtId="3" fontId="74" fillId="0" borderId="0" xfId="9" applyNumberFormat="1" applyFont="1" applyAlignment="1">
      <alignment horizontal="center" vertical="center"/>
    </xf>
    <xf numFmtId="168" fontId="73" fillId="0" borderId="0" xfId="9" applyNumberFormat="1" applyFont="1" applyAlignment="1">
      <alignment horizontal="center" vertical="center"/>
    </xf>
    <xf numFmtId="0" fontId="70" fillId="37" borderId="79" xfId="10" applyFont="1" applyFill="1" applyBorder="1" applyAlignment="1">
      <alignment horizontal="right" indent="1"/>
    </xf>
    <xf numFmtId="0" fontId="70" fillId="38" borderId="11" xfId="10" applyFont="1" applyFill="1" applyBorder="1" applyAlignment="1">
      <alignment horizontal="right" indent="1"/>
    </xf>
    <xf numFmtId="0" fontId="70" fillId="6" borderId="80" xfId="10" applyFont="1" applyFill="1" applyBorder="1" applyAlignment="1">
      <alignment horizontal="right" indent="1"/>
    </xf>
    <xf numFmtId="3" fontId="71" fillId="3" borderId="4" xfId="8" applyNumberFormat="1" applyFont="1" applyFill="1" applyBorder="1" applyAlignment="1">
      <alignment horizontal="right" vertical="center" shrinkToFit="1"/>
    </xf>
    <xf numFmtId="3" fontId="71" fillId="3" borderId="5" xfId="8" applyNumberFormat="1" applyFont="1" applyFill="1" applyBorder="1" applyAlignment="1">
      <alignment horizontal="right" vertical="center" shrinkToFit="1"/>
    </xf>
    <xf numFmtId="3" fontId="71" fillId="3" borderId="64" xfId="8" applyNumberFormat="1" applyFont="1" applyFill="1" applyBorder="1" applyAlignment="1">
      <alignment horizontal="right" vertical="center" shrinkToFit="1"/>
    </xf>
    <xf numFmtId="3" fontId="71" fillId="3" borderId="73" xfId="8" applyNumberFormat="1" applyFont="1" applyFill="1" applyBorder="1" applyAlignment="1">
      <alignment horizontal="right" vertical="center" shrinkToFit="1"/>
    </xf>
    <xf numFmtId="4" fontId="37" fillId="3" borderId="6" xfId="8" applyNumberFormat="1" applyFont="1" applyFill="1" applyBorder="1" applyAlignment="1">
      <alignment horizontal="right" vertical="center" indent="3" shrinkToFit="1"/>
    </xf>
    <xf numFmtId="4" fontId="72" fillId="3" borderId="5" xfId="8" applyNumberFormat="1" applyFont="1" applyFill="1" applyBorder="1" applyAlignment="1">
      <alignment horizontal="right" vertical="center" indent="1"/>
    </xf>
    <xf numFmtId="0" fontId="67" fillId="0" borderId="5" xfId="9" applyFont="1" applyBorder="1" applyAlignment="1">
      <alignment horizontal="left" vertical="center"/>
    </xf>
    <xf numFmtId="4" fontId="37" fillId="0" borderId="4" xfId="8" applyNumberFormat="1" applyFont="1" applyBorder="1" applyAlignment="1">
      <alignment horizontal="right" vertical="center" shrinkToFit="1"/>
    </xf>
    <xf numFmtId="4" fontId="37" fillId="0" borderId="5" xfId="8" applyNumberFormat="1" applyFont="1" applyBorder="1" applyAlignment="1">
      <alignment horizontal="right" vertical="center" shrinkToFit="1"/>
    </xf>
    <xf numFmtId="4" fontId="37" fillId="0" borderId="64" xfId="8" applyNumberFormat="1" applyFont="1" applyBorder="1" applyAlignment="1">
      <alignment horizontal="right" vertical="center" shrinkToFit="1"/>
    </xf>
    <xf numFmtId="4" fontId="37" fillId="0" borderId="73" xfId="8" applyNumberFormat="1" applyFont="1" applyBorder="1" applyAlignment="1">
      <alignment horizontal="right" vertical="center" shrinkToFit="1"/>
    </xf>
    <xf numFmtId="169" fontId="66" fillId="0" borderId="0" xfId="9" applyNumberFormat="1" applyFont="1" applyAlignment="1">
      <alignment horizontal="center" vertical="center"/>
    </xf>
    <xf numFmtId="0" fontId="75" fillId="0" borderId="0" xfId="9" applyFont="1" applyAlignment="1">
      <alignment vertical="center" shrinkToFit="1"/>
    </xf>
    <xf numFmtId="0" fontId="75" fillId="0" borderId="0" xfId="9" applyFont="1" applyAlignment="1">
      <alignment horizontal="right" vertical="center" indent="3" shrinkToFit="1"/>
    </xf>
    <xf numFmtId="4" fontId="65" fillId="0" borderId="0" xfId="9" applyNumberFormat="1" applyFont="1" applyAlignment="1">
      <alignment horizontal="center" vertical="center"/>
    </xf>
    <xf numFmtId="0" fontId="67" fillId="4" borderId="21" xfId="9" applyFont="1" applyFill="1" applyBorder="1" applyAlignment="1">
      <alignment horizontal="center" vertical="center"/>
    </xf>
    <xf numFmtId="0" fontId="66" fillId="4" borderId="22" xfId="9" applyFont="1" applyFill="1" applyBorder="1" applyAlignment="1">
      <alignment horizontal="center" vertical="center"/>
    </xf>
    <xf numFmtId="0" fontId="68" fillId="4" borderId="23" xfId="9" applyFont="1" applyFill="1" applyBorder="1" applyAlignment="1">
      <alignment horizontal="center" vertical="center" wrapText="1"/>
    </xf>
    <xf numFmtId="0" fontId="76" fillId="3" borderId="2" xfId="9" applyFont="1" applyFill="1" applyBorder="1" applyAlignment="1">
      <alignment horizontal="left" vertical="center" wrapText="1"/>
    </xf>
    <xf numFmtId="0" fontId="77" fillId="3" borderId="2" xfId="9" applyFont="1" applyFill="1" applyBorder="1" applyAlignment="1">
      <alignment horizontal="left" vertical="center" shrinkToFit="1" readingOrder="2"/>
    </xf>
    <xf numFmtId="0" fontId="69" fillId="3" borderId="2" xfId="9" applyFont="1" applyFill="1" applyBorder="1" applyAlignment="1">
      <alignment horizontal="center" vertical="center" shrinkToFit="1"/>
    </xf>
    <xf numFmtId="0" fontId="68" fillId="3" borderId="2" xfId="9" applyFont="1" applyFill="1" applyBorder="1" applyAlignment="1">
      <alignment horizontal="right" vertical="center" indent="3" shrinkToFit="1"/>
    </xf>
    <xf numFmtId="0" fontId="68" fillId="3" borderId="2" xfId="9" applyFont="1" applyFill="1" applyBorder="1" applyAlignment="1">
      <alignment horizontal="center" vertical="center" wrapText="1"/>
    </xf>
    <xf numFmtId="0" fontId="70" fillId="36" borderId="81" xfId="10" applyFont="1" applyFill="1" applyBorder="1" applyAlignment="1">
      <alignment horizontal="right" vertical="center" indent="1"/>
    </xf>
    <xf numFmtId="3" fontId="71" fillId="3" borderId="82" xfId="8" applyNumberFormat="1" applyFont="1" applyFill="1" applyBorder="1" applyAlignment="1">
      <alignment horizontal="right" vertical="center" indent="1" shrinkToFit="1"/>
    </xf>
    <xf numFmtId="3" fontId="71" fillId="3" borderId="83" xfId="8" applyNumberFormat="1" applyFont="1" applyFill="1" applyBorder="1" applyAlignment="1">
      <alignment horizontal="right" vertical="center" indent="1" shrinkToFit="1"/>
    </xf>
    <xf numFmtId="3" fontId="71" fillId="3" borderId="84" xfId="8" applyNumberFormat="1" applyFont="1" applyFill="1" applyBorder="1" applyAlignment="1">
      <alignment horizontal="right" vertical="center" indent="1" shrinkToFit="1"/>
    </xf>
    <xf numFmtId="3" fontId="71" fillId="3" borderId="85" xfId="8" applyNumberFormat="1" applyFont="1" applyFill="1" applyBorder="1" applyAlignment="1">
      <alignment horizontal="right" vertical="center" indent="1" shrinkToFit="1"/>
    </xf>
    <xf numFmtId="4" fontId="37" fillId="3" borderId="81" xfId="8" applyNumberFormat="1" applyFont="1" applyFill="1" applyBorder="1" applyAlignment="1">
      <alignment horizontal="right" vertical="center" indent="1" shrinkToFit="1"/>
    </xf>
    <xf numFmtId="4" fontId="72" fillId="3" borderId="83" xfId="8" applyNumberFormat="1" applyFont="1" applyFill="1" applyBorder="1" applyAlignment="1">
      <alignment horizontal="right" vertical="center" indent="1"/>
    </xf>
    <xf numFmtId="0" fontId="70" fillId="17" borderId="74" xfId="10" applyFont="1" applyFill="1" applyBorder="1" applyAlignment="1">
      <alignment horizontal="right" vertical="center" indent="1"/>
    </xf>
    <xf numFmtId="3" fontId="71" fillId="3" borderId="86" xfId="8" applyNumberFormat="1" applyFont="1" applyFill="1" applyBorder="1" applyAlignment="1">
      <alignment horizontal="right" vertical="center" indent="1" shrinkToFit="1"/>
    </xf>
    <xf numFmtId="3" fontId="71" fillId="3" borderId="87" xfId="8" applyNumberFormat="1" applyFont="1" applyFill="1" applyBorder="1" applyAlignment="1">
      <alignment horizontal="right" vertical="center" indent="1" shrinkToFit="1"/>
    </xf>
    <xf numFmtId="3" fontId="71" fillId="3" borderId="88" xfId="8" applyNumberFormat="1" applyFont="1" applyFill="1" applyBorder="1" applyAlignment="1">
      <alignment horizontal="right" vertical="center" indent="1" shrinkToFit="1"/>
    </xf>
    <xf numFmtId="3" fontId="71" fillId="3" borderId="89" xfId="8" applyNumberFormat="1" applyFont="1" applyFill="1" applyBorder="1" applyAlignment="1">
      <alignment horizontal="right" vertical="center" indent="1" shrinkToFit="1"/>
    </xf>
    <xf numFmtId="4" fontId="37" fillId="3" borderId="74" xfId="8" applyNumberFormat="1" applyFont="1" applyFill="1" applyBorder="1" applyAlignment="1">
      <alignment horizontal="right" vertical="center" indent="1" shrinkToFit="1"/>
    </xf>
    <xf numFmtId="4" fontId="72" fillId="3" borderId="87" xfId="8" applyNumberFormat="1" applyFont="1" applyFill="1" applyBorder="1" applyAlignment="1">
      <alignment horizontal="right" vertical="center" indent="1"/>
    </xf>
    <xf numFmtId="0" fontId="70" fillId="39" borderId="13" xfId="10" applyFont="1" applyFill="1" applyBorder="1" applyAlignment="1">
      <alignment horizontal="right" vertical="center" indent="1"/>
    </xf>
    <xf numFmtId="3" fontId="71" fillId="3" borderId="14" xfId="8" applyNumberFormat="1" applyFont="1" applyFill="1" applyBorder="1" applyAlignment="1">
      <alignment horizontal="right" vertical="center" indent="1" shrinkToFit="1"/>
    </xf>
    <xf numFmtId="3" fontId="71" fillId="3" borderId="0" xfId="8" applyNumberFormat="1" applyFont="1" applyFill="1" applyAlignment="1">
      <alignment horizontal="right" vertical="center" indent="1" shrinkToFit="1"/>
    </xf>
    <xf numFmtId="3" fontId="71" fillId="3" borderId="70" xfId="8" applyNumberFormat="1" applyFont="1" applyFill="1" applyBorder="1" applyAlignment="1">
      <alignment horizontal="right" vertical="center" indent="1" shrinkToFit="1"/>
    </xf>
    <xf numFmtId="3" fontId="71" fillId="3" borderId="78" xfId="8" applyNumberFormat="1" applyFont="1" applyFill="1" applyBorder="1" applyAlignment="1">
      <alignment horizontal="right" vertical="center" indent="1" shrinkToFit="1"/>
    </xf>
    <xf numFmtId="4" fontId="37" fillId="3" borderId="11" xfId="8" applyNumberFormat="1" applyFont="1" applyFill="1" applyBorder="1" applyAlignment="1">
      <alignment horizontal="right" vertical="center" indent="1" shrinkToFit="1"/>
    </xf>
    <xf numFmtId="0" fontId="70" fillId="38" borderId="11" xfId="10" applyFont="1" applyFill="1" applyBorder="1" applyAlignment="1">
      <alignment horizontal="right" vertical="center" indent="1"/>
    </xf>
    <xf numFmtId="0" fontId="70" fillId="37" borderId="79" xfId="10" applyFont="1" applyFill="1" applyBorder="1" applyAlignment="1">
      <alignment horizontal="right" vertical="center" indent="1"/>
    </xf>
    <xf numFmtId="3" fontId="71" fillId="3" borderId="90" xfId="8" applyNumberFormat="1" applyFont="1" applyFill="1" applyBorder="1" applyAlignment="1">
      <alignment horizontal="right" vertical="center" indent="1" shrinkToFit="1"/>
    </xf>
    <xf numFmtId="3" fontId="71" fillId="3" borderId="91" xfId="8" applyNumberFormat="1" applyFont="1" applyFill="1" applyBorder="1" applyAlignment="1">
      <alignment horizontal="right" vertical="center" indent="1" shrinkToFit="1"/>
    </xf>
    <xf numFmtId="3" fontId="71" fillId="3" borderId="92" xfId="8" applyNumberFormat="1" applyFont="1" applyFill="1" applyBorder="1" applyAlignment="1">
      <alignment horizontal="right" vertical="center" indent="1" shrinkToFit="1"/>
    </xf>
    <xf numFmtId="3" fontId="71" fillId="3" borderId="93" xfId="8" applyNumberFormat="1" applyFont="1" applyFill="1" applyBorder="1" applyAlignment="1">
      <alignment horizontal="right" vertical="center" indent="1" shrinkToFit="1"/>
    </xf>
    <xf numFmtId="4" fontId="37" fillId="3" borderId="79" xfId="8" applyNumberFormat="1" applyFont="1" applyFill="1" applyBorder="1" applyAlignment="1">
      <alignment horizontal="right" vertical="center" indent="1" shrinkToFit="1"/>
    </xf>
    <xf numFmtId="4" fontId="72" fillId="3" borderId="91" xfId="8" applyNumberFormat="1" applyFont="1" applyFill="1" applyBorder="1" applyAlignment="1">
      <alignment horizontal="right" vertical="center" indent="1"/>
    </xf>
    <xf numFmtId="0" fontId="70" fillId="6" borderId="80" xfId="10" applyFont="1" applyFill="1" applyBorder="1" applyAlignment="1">
      <alignment horizontal="right" vertical="center" indent="1"/>
    </xf>
    <xf numFmtId="3" fontId="71" fillId="3" borderId="94" xfId="8" applyNumberFormat="1" applyFont="1" applyFill="1" applyBorder="1" applyAlignment="1">
      <alignment horizontal="right" vertical="center" indent="1" shrinkToFit="1"/>
    </xf>
    <xf numFmtId="3" fontId="71" fillId="3" borderId="95" xfId="8" applyNumberFormat="1" applyFont="1" applyFill="1" applyBorder="1" applyAlignment="1">
      <alignment horizontal="right" vertical="center" indent="1" shrinkToFit="1"/>
    </xf>
    <xf numFmtId="3" fontId="71" fillId="3" borderId="96" xfId="8" applyNumberFormat="1" applyFont="1" applyFill="1" applyBorder="1" applyAlignment="1">
      <alignment horizontal="right" vertical="center" indent="1" shrinkToFit="1"/>
    </xf>
    <xf numFmtId="3" fontId="71" fillId="3" borderId="97" xfId="8" applyNumberFormat="1" applyFont="1" applyFill="1" applyBorder="1" applyAlignment="1">
      <alignment horizontal="right" vertical="center" indent="1" shrinkToFit="1"/>
    </xf>
    <xf numFmtId="4" fontId="37" fillId="3" borderId="80" xfId="8" applyNumberFormat="1" applyFont="1" applyFill="1" applyBorder="1" applyAlignment="1">
      <alignment horizontal="right" vertical="center" indent="1" shrinkToFit="1"/>
    </xf>
    <xf numFmtId="4" fontId="72" fillId="3" borderId="95" xfId="8" applyNumberFormat="1" applyFont="1" applyFill="1" applyBorder="1" applyAlignment="1">
      <alignment horizontal="right" vertical="center" indent="1"/>
    </xf>
    <xf numFmtId="0" fontId="67" fillId="4" borderId="5" xfId="9" applyFont="1" applyFill="1" applyBorder="1" applyAlignment="1">
      <alignment horizontal="right" vertical="center" indent="1"/>
    </xf>
    <xf numFmtId="169" fontId="37" fillId="4" borderId="4" xfId="8" applyNumberFormat="1" applyFont="1" applyFill="1" applyBorder="1" applyAlignment="1">
      <alignment horizontal="right" vertical="center" indent="1" shrinkToFit="1"/>
    </xf>
    <xf numFmtId="169" fontId="37" fillId="4" borderId="5" xfId="8" applyNumberFormat="1" applyFont="1" applyFill="1" applyBorder="1" applyAlignment="1">
      <alignment horizontal="right" vertical="center" indent="1" shrinkToFit="1"/>
    </xf>
    <xf numFmtId="169" fontId="37" fillId="4" borderId="64" xfId="8" applyNumberFormat="1" applyFont="1" applyFill="1" applyBorder="1" applyAlignment="1">
      <alignment horizontal="right" vertical="center" indent="1" shrinkToFit="1"/>
    </xf>
    <xf numFmtId="169" fontId="37" fillId="4" borderId="73" xfId="8" applyNumberFormat="1" applyFont="1" applyFill="1" applyBorder="1" applyAlignment="1">
      <alignment horizontal="right" vertical="center" indent="1" shrinkToFit="1"/>
    </xf>
    <xf numFmtId="169" fontId="37" fillId="4" borderId="6" xfId="8" applyNumberFormat="1" applyFont="1" applyFill="1" applyBorder="1" applyAlignment="1">
      <alignment horizontal="right" vertical="center" indent="1" shrinkToFit="1"/>
    </xf>
    <xf numFmtId="166" fontId="35" fillId="4" borderId="5" xfId="8" applyNumberFormat="1" applyFont="1" applyFill="1" applyBorder="1" applyAlignment="1">
      <alignment horizontal="center" vertical="center"/>
    </xf>
    <xf numFmtId="0" fontId="55" fillId="0" borderId="0" xfId="9" applyFont="1" applyAlignment="1">
      <alignment horizontal="right" indent="1"/>
    </xf>
    <xf numFmtId="1" fontId="55" fillId="0" borderId="20" xfId="9" applyNumberFormat="1" applyFont="1" applyBorder="1" applyAlignment="1">
      <alignment horizontal="right" vertical="center" indent="1"/>
    </xf>
    <xf numFmtId="168" fontId="55" fillId="0" borderId="20" xfId="9" applyNumberFormat="1" applyFont="1" applyBorder="1" applyAlignment="1">
      <alignment horizontal="center"/>
    </xf>
    <xf numFmtId="1" fontId="55" fillId="5" borderId="20" xfId="9" applyNumberFormat="1" applyFont="1" applyFill="1" applyBorder="1" applyAlignment="1">
      <alignment horizontal="center" vertical="center"/>
    </xf>
    <xf numFmtId="165" fontId="55" fillId="0" borderId="20" xfId="8" applyNumberFormat="1" applyFont="1" applyBorder="1" applyAlignment="1">
      <alignment horizontal="center" vertical="center"/>
    </xf>
    <xf numFmtId="1" fontId="55" fillId="33" borderId="20" xfId="9" applyNumberFormat="1" applyFont="1" applyFill="1" applyBorder="1" applyAlignment="1">
      <alignment horizontal="right" vertical="center" indent="1"/>
    </xf>
    <xf numFmtId="165" fontId="55" fillId="33" borderId="20" xfId="8" applyNumberFormat="1" applyFont="1" applyFill="1" applyBorder="1" applyAlignment="1">
      <alignment horizontal="center" vertical="center"/>
    </xf>
    <xf numFmtId="3" fontId="55" fillId="33" borderId="20" xfId="8" applyNumberFormat="1" applyFont="1" applyFill="1" applyBorder="1" applyAlignment="1">
      <alignment horizontal="center" vertical="center"/>
    </xf>
    <xf numFmtId="3" fontId="78" fillId="0" borderId="0" xfId="9" applyNumberFormat="1" applyFont="1" applyAlignment="1">
      <alignment horizontal="center" vertical="center"/>
    </xf>
    <xf numFmtId="0" fontId="49" fillId="3" borderId="16" xfId="9" applyFont="1" applyFill="1" applyBorder="1" applyAlignment="1">
      <alignment horizontal="left" vertical="center" indent="2"/>
    </xf>
    <xf numFmtId="0" fontId="49" fillId="3" borderId="12" xfId="9" applyFont="1" applyFill="1" applyBorder="1" applyAlignment="1">
      <alignment horizontal="left" vertical="center" indent="2"/>
    </xf>
    <xf numFmtId="0" fontId="49" fillId="3" borderId="13" xfId="9" applyFont="1" applyFill="1" applyBorder="1" applyAlignment="1">
      <alignment horizontal="left" vertical="center" indent="2"/>
    </xf>
    <xf numFmtId="0" fontId="8" fillId="0" borderId="0" xfId="0" applyFont="1" applyAlignment="1">
      <alignment horizontal="center" vertical="top" wrapText="1"/>
    </xf>
    <xf numFmtId="0" fontId="8" fillId="3" borderId="0" xfId="0" applyFont="1" applyFill="1" applyAlignment="1">
      <alignment horizontal="center" vertical="top" wrapText="1"/>
    </xf>
    <xf numFmtId="0" fontId="8" fillId="3" borderId="16" xfId="9" applyFont="1" applyFill="1" applyBorder="1" applyAlignment="1">
      <alignment horizontal="left" vertical="center" indent="2"/>
    </xf>
    <xf numFmtId="0" fontId="8" fillId="3" borderId="12" xfId="9" applyFont="1" applyFill="1" applyBorder="1" applyAlignment="1">
      <alignment horizontal="left" vertical="center" indent="2"/>
    </xf>
    <xf numFmtId="3" fontId="39" fillId="0" borderId="0" xfId="0" applyNumberFormat="1" applyFont="1" applyBorder="1" applyAlignment="1">
      <alignment horizontal="center" vertical="center"/>
    </xf>
    <xf numFmtId="0" fontId="8" fillId="3" borderId="0" xfId="9" applyFont="1" applyFill="1" applyBorder="1" applyAlignment="1">
      <alignment horizontal="left" vertical="center" indent="2"/>
    </xf>
    <xf numFmtId="0" fontId="8" fillId="3" borderId="13" xfId="9" applyFont="1" applyFill="1" applyBorder="1" applyAlignment="1">
      <alignment horizontal="left" vertical="center" indent="2"/>
    </xf>
    <xf numFmtId="164" fontId="24" fillId="3" borderId="0" xfId="0" applyNumberFormat="1" applyFont="1" applyFill="1" applyBorder="1" applyAlignment="1">
      <alignment horizontal="center" vertical="center"/>
    </xf>
    <xf numFmtId="3" fontId="39" fillId="3" borderId="0" xfId="0" applyNumberFormat="1" applyFont="1" applyFill="1" applyBorder="1" applyAlignment="1">
      <alignment horizontal="center" vertical="center"/>
    </xf>
    <xf numFmtId="1" fontId="24" fillId="3" borderId="0" xfId="0" applyNumberFormat="1" applyFont="1" applyFill="1" applyBorder="1" applyAlignment="1">
      <alignment horizontal="center" vertical="center"/>
    </xf>
    <xf numFmtId="164" fontId="24" fillId="3" borderId="16" xfId="0" applyNumberFormat="1" applyFont="1" applyFill="1" applyBorder="1" applyAlignment="1">
      <alignment horizontal="center" vertical="center"/>
    </xf>
    <xf numFmtId="3" fontId="39" fillId="3" borderId="16" xfId="0" applyNumberFormat="1" applyFont="1" applyFill="1" applyBorder="1" applyAlignment="1">
      <alignment horizontal="center" vertical="center"/>
    </xf>
    <xf numFmtId="1" fontId="24" fillId="3" borderId="16" xfId="0" applyNumberFormat="1" applyFont="1" applyFill="1" applyBorder="1" applyAlignment="1">
      <alignment horizontal="center" vertical="center"/>
    </xf>
    <xf numFmtId="3" fontId="39" fillId="3" borderId="13" xfId="0" applyNumberFormat="1" applyFont="1" applyFill="1" applyBorder="1" applyAlignment="1">
      <alignment horizontal="center" vertical="center"/>
    </xf>
    <xf numFmtId="3" fontId="39" fillId="3" borderId="12" xfId="0" applyNumberFormat="1" applyFont="1" applyFill="1" applyBorder="1" applyAlignment="1">
      <alignment horizontal="center" vertical="center"/>
    </xf>
    <xf numFmtId="0" fontId="0" fillId="4" borderId="0" xfId="0" applyFill="1" applyBorder="1" applyAlignment="1">
      <alignment horizontal="center" vertical="center"/>
    </xf>
    <xf numFmtId="0" fontId="0" fillId="4" borderId="11" xfId="0" applyFill="1" applyBorder="1" applyAlignment="1">
      <alignment horizontal="center" vertical="center"/>
    </xf>
    <xf numFmtId="0" fontId="0" fillId="4" borderId="14" xfId="0" applyFill="1" applyBorder="1" applyAlignment="1">
      <alignment horizontal="center" vertical="center"/>
    </xf>
    <xf numFmtId="0" fontId="8" fillId="4" borderId="3" xfId="0" applyFont="1" applyFill="1" applyBorder="1" applyAlignment="1">
      <alignment horizontal="center" vertical="top" wrapText="1"/>
    </xf>
    <xf numFmtId="0" fontId="8" fillId="4" borderId="2" xfId="0" applyFont="1" applyFill="1" applyBorder="1" applyAlignment="1">
      <alignment horizontal="center" vertical="top" wrapText="1"/>
    </xf>
    <xf numFmtId="0" fontId="8" fillId="4" borderId="1" xfId="0" applyFont="1" applyFill="1" applyBorder="1" applyAlignment="1">
      <alignment horizontal="center" vertical="top" wrapText="1"/>
    </xf>
    <xf numFmtId="0" fontId="0" fillId="4" borderId="5" xfId="0" applyFill="1" applyBorder="1" applyAlignment="1">
      <alignment horizontal="center" vertical="center"/>
    </xf>
    <xf numFmtId="164" fontId="0" fillId="3" borderId="0" xfId="0" applyNumberFormat="1" applyFill="1" applyBorder="1"/>
    <xf numFmtId="164" fontId="0" fillId="3" borderId="16" xfId="0" applyNumberFormat="1" applyFill="1" applyBorder="1"/>
    <xf numFmtId="9" fontId="5" fillId="10" borderId="0" xfId="2" applyNumberFormat="1" applyFont="1" applyFill="1" applyAlignment="1">
      <alignment horizontal="center" vertical="center"/>
    </xf>
    <xf numFmtId="0" fontId="41" fillId="4" borderId="0" xfId="0" applyFont="1" applyFill="1" applyBorder="1" applyAlignment="1">
      <alignment horizontal="center" vertical="center"/>
    </xf>
    <xf numFmtId="0" fontId="41" fillId="4" borderId="14" xfId="0" applyFont="1" applyFill="1" applyBorder="1" applyAlignment="1">
      <alignment horizontal="center" vertical="center"/>
    </xf>
    <xf numFmtId="0" fontId="41" fillId="4" borderId="11" xfId="0" applyFont="1" applyFill="1" applyBorder="1" applyAlignment="1">
      <alignment horizontal="center" vertical="center"/>
    </xf>
    <xf numFmtId="164" fontId="24" fillId="3" borderId="2" xfId="0" applyNumberFormat="1" applyFont="1" applyFill="1" applyBorder="1" applyAlignment="1">
      <alignment horizontal="center" vertical="center"/>
    </xf>
    <xf numFmtId="1" fontId="24" fillId="3" borderId="2" xfId="0" applyNumberFormat="1" applyFont="1" applyFill="1" applyBorder="1" applyAlignment="1">
      <alignment horizontal="center" vertical="center"/>
    </xf>
    <xf numFmtId="3" fontId="39" fillId="3" borderId="2" xfId="0" applyNumberFormat="1" applyFont="1" applyFill="1" applyBorder="1" applyAlignment="1">
      <alignment horizontal="center" vertical="center"/>
    </xf>
    <xf numFmtId="164" fontId="0" fillId="3" borderId="2" xfId="0" applyNumberFormat="1" applyFill="1" applyBorder="1"/>
    <xf numFmtId="1" fontId="26" fillId="3" borderId="2" xfId="0" applyNumberFormat="1" applyFont="1" applyFill="1" applyBorder="1" applyAlignment="1">
      <alignment horizontal="center" vertical="center"/>
    </xf>
    <xf numFmtId="3" fontId="24" fillId="3" borderId="2" xfId="0" applyNumberFormat="1" applyFont="1" applyFill="1" applyBorder="1" applyAlignment="1">
      <alignment horizontal="center" vertical="center"/>
    </xf>
    <xf numFmtId="1" fontId="26" fillId="3" borderId="0" xfId="0" applyNumberFormat="1" applyFont="1" applyFill="1" applyBorder="1" applyAlignment="1">
      <alignment horizontal="center" vertical="center"/>
    </xf>
    <xf numFmtId="3" fontId="24" fillId="3" borderId="0" xfId="0" applyNumberFormat="1" applyFont="1" applyFill="1" applyBorder="1" applyAlignment="1">
      <alignment horizontal="center" vertical="center"/>
    </xf>
    <xf numFmtId="1" fontId="26" fillId="3" borderId="16" xfId="0" applyNumberFormat="1" applyFont="1" applyFill="1" applyBorder="1" applyAlignment="1">
      <alignment horizontal="center" vertical="center"/>
    </xf>
    <xf numFmtId="3" fontId="24" fillId="3" borderId="16" xfId="0" applyNumberFormat="1" applyFont="1" applyFill="1" applyBorder="1" applyAlignment="1">
      <alignment horizontal="center" vertical="center"/>
    </xf>
    <xf numFmtId="0" fontId="79" fillId="3" borderId="1" xfId="0" applyFont="1" applyFill="1" applyBorder="1" applyAlignment="1">
      <alignment horizontal="center" vertical="center"/>
    </xf>
    <xf numFmtId="164" fontId="61" fillId="3" borderId="2" xfId="0" applyNumberFormat="1" applyFont="1" applyFill="1" applyBorder="1" applyAlignment="1">
      <alignment horizontal="center" vertical="center"/>
    </xf>
    <xf numFmtId="2" fontId="61" fillId="3" borderId="2" xfId="0" applyNumberFormat="1" applyFont="1" applyFill="1" applyBorder="1" applyAlignment="1">
      <alignment horizontal="center" vertical="center"/>
    </xf>
    <xf numFmtId="9" fontId="79" fillId="3" borderId="2" xfId="2" applyFont="1" applyFill="1" applyBorder="1" applyAlignment="1">
      <alignment horizontal="center" vertical="center"/>
    </xf>
    <xf numFmtId="0" fontId="7" fillId="3" borderId="2" xfId="0" applyNumberFormat="1" applyFont="1" applyFill="1" applyBorder="1" applyAlignment="1">
      <alignment horizontal="center" vertical="center"/>
    </xf>
    <xf numFmtId="2" fontId="61" fillId="3" borderId="3" xfId="0" applyNumberFormat="1" applyFont="1" applyFill="1" applyBorder="1" applyAlignment="1">
      <alignment horizontal="center" vertical="center"/>
    </xf>
    <xf numFmtId="164" fontId="7" fillId="3" borderId="2" xfId="0" applyNumberFormat="1" applyFont="1" applyFill="1" applyBorder="1" applyAlignment="1">
      <alignment horizontal="center" vertical="center"/>
    </xf>
    <xf numFmtId="1" fontId="7" fillId="3" borderId="2" xfId="0" applyNumberFormat="1" applyFont="1" applyFill="1" applyBorder="1" applyAlignment="1">
      <alignment horizontal="center" vertical="center"/>
    </xf>
    <xf numFmtId="3" fontId="61" fillId="3" borderId="2" xfId="0" applyNumberFormat="1" applyFont="1" applyFill="1" applyBorder="1" applyAlignment="1">
      <alignment horizontal="center" vertical="center"/>
    </xf>
    <xf numFmtId="2" fontId="7" fillId="3" borderId="1" xfId="0" applyNumberFormat="1" applyFont="1" applyFill="1" applyBorder="1" applyAlignment="1">
      <alignment horizontal="center" vertical="center"/>
    </xf>
    <xf numFmtId="0" fontId="79" fillId="3" borderId="14" xfId="0" applyFont="1" applyFill="1" applyBorder="1" applyAlignment="1">
      <alignment horizontal="center" vertical="center"/>
    </xf>
    <xf numFmtId="164" fontId="61" fillId="3" borderId="0" xfId="0" applyNumberFormat="1" applyFont="1" applyFill="1" applyBorder="1" applyAlignment="1">
      <alignment horizontal="center" vertical="center"/>
    </xf>
    <xf numFmtId="2" fontId="61" fillId="3" borderId="0" xfId="0" applyNumberFormat="1" applyFont="1" applyFill="1" applyBorder="1" applyAlignment="1">
      <alignment horizontal="center" vertical="center"/>
    </xf>
    <xf numFmtId="9" fontId="79" fillId="3" borderId="0" xfId="2" applyFont="1" applyFill="1" applyBorder="1" applyAlignment="1">
      <alignment horizontal="center" vertical="center"/>
    </xf>
    <xf numFmtId="1" fontId="7" fillId="3" borderId="0" xfId="0" applyNumberFormat="1" applyFont="1" applyFill="1" applyBorder="1" applyAlignment="1">
      <alignment horizontal="center" vertical="center"/>
    </xf>
    <xf numFmtId="2" fontId="61" fillId="3" borderId="11" xfId="0" applyNumberFormat="1" applyFont="1" applyFill="1" applyBorder="1" applyAlignment="1">
      <alignment horizontal="center" vertical="center"/>
    </xf>
    <xf numFmtId="164" fontId="7" fillId="3" borderId="0" xfId="0" applyNumberFormat="1" applyFont="1" applyFill="1" applyBorder="1" applyAlignment="1">
      <alignment horizontal="center" vertical="center"/>
    </xf>
    <xf numFmtId="3" fontId="61" fillId="3" borderId="0" xfId="0" applyNumberFormat="1" applyFont="1" applyFill="1" applyBorder="1" applyAlignment="1">
      <alignment horizontal="center" vertical="center"/>
    </xf>
    <xf numFmtId="2" fontId="7" fillId="3" borderId="14" xfId="0" applyNumberFormat="1" applyFont="1" applyFill="1" applyBorder="1" applyAlignment="1">
      <alignment horizontal="center" vertical="center"/>
    </xf>
    <xf numFmtId="0" fontId="7" fillId="3" borderId="0" xfId="0" applyNumberFormat="1" applyFont="1" applyFill="1" applyBorder="1" applyAlignment="1">
      <alignment horizontal="center" vertical="center"/>
    </xf>
    <xf numFmtId="0" fontId="79" fillId="4" borderId="17" xfId="0" applyFont="1" applyFill="1" applyBorder="1" applyAlignment="1">
      <alignment horizontal="center" vertical="center"/>
    </xf>
    <xf numFmtId="164" fontId="61" fillId="4" borderId="16" xfId="0" applyNumberFormat="1" applyFont="1" applyFill="1" applyBorder="1" applyAlignment="1">
      <alignment horizontal="center" vertical="center"/>
    </xf>
    <xf numFmtId="2" fontId="61" fillId="4" borderId="16" xfId="0" applyNumberFormat="1" applyFont="1" applyFill="1" applyBorder="1" applyAlignment="1">
      <alignment horizontal="center" vertical="center"/>
    </xf>
    <xf numFmtId="9" fontId="79" fillId="4" borderId="16" xfId="2" applyFont="1" applyFill="1" applyBorder="1" applyAlignment="1">
      <alignment horizontal="center" vertical="center"/>
    </xf>
    <xf numFmtId="0" fontId="7" fillId="4" borderId="16" xfId="0" applyNumberFormat="1" applyFont="1" applyFill="1" applyBorder="1" applyAlignment="1">
      <alignment horizontal="center" vertical="center"/>
    </xf>
    <xf numFmtId="2" fontId="61" fillId="4" borderId="18" xfId="0" applyNumberFormat="1" applyFont="1" applyFill="1" applyBorder="1" applyAlignment="1">
      <alignment horizontal="center" vertical="center"/>
    </xf>
    <xf numFmtId="164" fontId="7" fillId="4" borderId="16" xfId="0" applyNumberFormat="1" applyFont="1" applyFill="1" applyBorder="1" applyAlignment="1">
      <alignment horizontal="center" vertical="center"/>
    </xf>
    <xf numFmtId="1" fontId="7" fillId="4" borderId="16" xfId="0" applyNumberFormat="1" applyFont="1" applyFill="1" applyBorder="1" applyAlignment="1">
      <alignment horizontal="center" vertical="center"/>
    </xf>
    <xf numFmtId="3" fontId="61" fillId="4" borderId="16" xfId="0" applyNumberFormat="1" applyFont="1" applyFill="1" applyBorder="1" applyAlignment="1">
      <alignment horizontal="center" vertical="center"/>
    </xf>
    <xf numFmtId="2" fontId="7" fillId="4" borderId="17" xfId="0" applyNumberFormat="1" applyFont="1" applyFill="1" applyBorder="1" applyAlignment="1">
      <alignment horizontal="center" vertical="center"/>
    </xf>
    <xf numFmtId="9" fontId="79" fillId="3" borderId="0" xfId="0" applyNumberFormat="1" applyFont="1" applyFill="1" applyBorder="1" applyAlignment="1">
      <alignment horizontal="center" vertical="center"/>
    </xf>
    <xf numFmtId="0" fontId="79" fillId="4" borderId="4" xfId="0" applyFont="1" applyFill="1" applyBorder="1" applyAlignment="1">
      <alignment horizontal="center" vertical="center"/>
    </xf>
    <xf numFmtId="164" fontId="61" fillId="4" borderId="5" xfId="0" applyNumberFormat="1" applyFont="1" applyFill="1" applyBorder="1" applyAlignment="1">
      <alignment horizontal="center" vertical="center"/>
    </xf>
    <xf numFmtId="2" fontId="61" fillId="4" borderId="5" xfId="0" applyNumberFormat="1" applyFont="1" applyFill="1" applyBorder="1" applyAlignment="1">
      <alignment horizontal="center" vertical="center"/>
    </xf>
    <xf numFmtId="9" fontId="79" fillId="4" borderId="5" xfId="0" applyNumberFormat="1" applyFont="1" applyFill="1" applyBorder="1" applyAlignment="1">
      <alignment horizontal="center" vertical="center"/>
    </xf>
    <xf numFmtId="0" fontId="7" fillId="4" borderId="5" xfId="0" applyNumberFormat="1" applyFont="1" applyFill="1" applyBorder="1" applyAlignment="1">
      <alignment horizontal="center" vertical="center"/>
    </xf>
    <xf numFmtId="2" fontId="61" fillId="4" borderId="6" xfId="0" applyNumberFormat="1" applyFont="1" applyFill="1" applyBorder="1" applyAlignment="1">
      <alignment horizontal="center" vertical="center"/>
    </xf>
    <xf numFmtId="164" fontId="7" fillId="4" borderId="5" xfId="0" applyNumberFormat="1" applyFont="1" applyFill="1" applyBorder="1" applyAlignment="1">
      <alignment horizontal="center" vertical="center"/>
    </xf>
    <xf numFmtId="1" fontId="7" fillId="4" borderId="5" xfId="0" applyNumberFormat="1" applyFont="1" applyFill="1" applyBorder="1" applyAlignment="1">
      <alignment horizontal="center" vertical="center"/>
    </xf>
    <xf numFmtId="3" fontId="61" fillId="4" borderId="5" xfId="0" applyNumberFormat="1" applyFont="1" applyFill="1" applyBorder="1" applyAlignment="1">
      <alignment horizontal="center" vertical="center"/>
    </xf>
    <xf numFmtId="2" fontId="7" fillId="4" borderId="4" xfId="0" applyNumberFormat="1" applyFont="1" applyFill="1" applyBorder="1" applyAlignment="1">
      <alignment horizontal="center" vertical="center"/>
    </xf>
    <xf numFmtId="0" fontId="79" fillId="3" borderId="14" xfId="0" applyNumberFormat="1" applyFont="1" applyFill="1" applyBorder="1" applyAlignment="1">
      <alignment horizontal="center" vertical="center"/>
    </xf>
    <xf numFmtId="0" fontId="79" fillId="4" borderId="17" xfId="0" applyNumberFormat="1" applyFont="1" applyFill="1" applyBorder="1" applyAlignment="1">
      <alignment horizontal="center" vertical="center"/>
    </xf>
    <xf numFmtId="0" fontId="79" fillId="4" borderId="4" xfId="0" applyNumberFormat="1" applyFont="1" applyFill="1" applyBorder="1" applyAlignment="1">
      <alignment horizontal="center" vertical="center"/>
    </xf>
    <xf numFmtId="0" fontId="8" fillId="4" borderId="76" xfId="0" applyFont="1" applyFill="1" applyBorder="1" applyAlignment="1">
      <alignment horizontal="center" vertical="top" wrapText="1"/>
    </xf>
    <xf numFmtId="0" fontId="8" fillId="4" borderId="75" xfId="0" applyFont="1" applyFill="1" applyBorder="1" applyAlignment="1">
      <alignment horizontal="center" vertical="top" wrapText="1"/>
    </xf>
    <xf numFmtId="0" fontId="0" fillId="4" borderId="73" xfId="0" applyFill="1" applyBorder="1" applyAlignment="1">
      <alignment horizontal="center" vertical="center"/>
    </xf>
    <xf numFmtId="0" fontId="0" fillId="4" borderId="64" xfId="0" applyFill="1" applyBorder="1" applyAlignment="1">
      <alignment horizontal="center" vertical="center"/>
    </xf>
    <xf numFmtId="0" fontId="4" fillId="3" borderId="0" xfId="0" applyFont="1" applyFill="1" applyBorder="1"/>
    <xf numFmtId="0" fontId="49" fillId="3" borderId="0" xfId="9" applyFont="1" applyFill="1" applyBorder="1"/>
    <xf numFmtId="0" fontId="4" fillId="3" borderId="16" xfId="0" applyFont="1" applyFill="1" applyBorder="1"/>
    <xf numFmtId="0" fontId="49" fillId="3" borderId="16" xfId="9" applyFont="1" applyFill="1" applyBorder="1"/>
    <xf numFmtId="0" fontId="4" fillId="3" borderId="13" xfId="0" applyFont="1" applyFill="1" applyBorder="1"/>
    <xf numFmtId="0" fontId="49" fillId="3" borderId="13" xfId="9" applyFont="1" applyFill="1" applyBorder="1"/>
    <xf numFmtId="0" fontId="4" fillId="3" borderId="12" xfId="0" applyFont="1" applyFill="1" applyBorder="1"/>
    <xf numFmtId="0" fontId="49" fillId="3" borderId="12" xfId="9" applyFont="1" applyFill="1" applyBorder="1"/>
    <xf numFmtId="3" fontId="49" fillId="3" borderId="0" xfId="9" applyNumberFormat="1" applyFont="1" applyFill="1" applyBorder="1" applyAlignment="1">
      <alignment horizontal="right" vertical="center" indent="1"/>
    </xf>
    <xf numFmtId="1" fontId="29" fillId="3" borderId="0" xfId="9" applyNumberFormat="1" applyFont="1" applyFill="1" applyBorder="1" applyAlignment="1">
      <alignment horizontal="center" vertical="center"/>
    </xf>
    <xf numFmtId="9" fontId="61" fillId="3" borderId="78" xfId="2" applyFont="1" applyFill="1" applyBorder="1" applyAlignment="1">
      <alignment horizontal="center" vertical="center"/>
    </xf>
    <xf numFmtId="2" fontId="61" fillId="3" borderId="70" xfId="0" applyNumberFormat="1" applyFont="1" applyFill="1" applyBorder="1" applyAlignment="1">
      <alignment horizontal="center" vertical="center"/>
    </xf>
    <xf numFmtId="2" fontId="7" fillId="3" borderId="78" xfId="0" applyNumberFormat="1" applyFont="1" applyFill="1" applyBorder="1" applyAlignment="1">
      <alignment horizontal="center" vertical="center"/>
    </xf>
    <xf numFmtId="2" fontId="7" fillId="3" borderId="0" xfId="0" applyNumberFormat="1" applyFont="1" applyFill="1" applyBorder="1" applyAlignment="1">
      <alignment horizontal="center" vertical="center"/>
    </xf>
    <xf numFmtId="3" fontId="49" fillId="3" borderId="16" xfId="9" applyNumberFormat="1" applyFont="1" applyFill="1" applyBorder="1" applyAlignment="1">
      <alignment horizontal="right" vertical="center" indent="1"/>
    </xf>
    <xf numFmtId="1" fontId="29" fillId="3" borderId="16" xfId="9" applyNumberFormat="1" applyFont="1" applyFill="1" applyBorder="1" applyAlignment="1">
      <alignment horizontal="center" vertical="center"/>
    </xf>
    <xf numFmtId="9" fontId="61" fillId="3" borderId="98" xfId="2" applyFont="1" applyFill="1" applyBorder="1" applyAlignment="1">
      <alignment horizontal="center" vertical="center"/>
    </xf>
    <xf numFmtId="2" fontId="61" fillId="3" borderId="99" xfId="0" applyNumberFormat="1" applyFont="1" applyFill="1" applyBorder="1" applyAlignment="1">
      <alignment horizontal="center" vertical="center"/>
    </xf>
    <xf numFmtId="164" fontId="7" fillId="3" borderId="16" xfId="0" applyNumberFormat="1" applyFont="1" applyFill="1" applyBorder="1" applyAlignment="1">
      <alignment horizontal="center" vertical="center"/>
    </xf>
    <xf numFmtId="1" fontId="7" fillId="3" borderId="16" xfId="0" applyNumberFormat="1" applyFont="1" applyFill="1" applyBorder="1" applyAlignment="1">
      <alignment horizontal="center" vertical="center"/>
    </xf>
    <xf numFmtId="2" fontId="7" fillId="3" borderId="98" xfId="0" applyNumberFormat="1" applyFont="1" applyFill="1" applyBorder="1" applyAlignment="1">
      <alignment horizontal="center" vertical="center"/>
    </xf>
    <xf numFmtId="2" fontId="7" fillId="3" borderId="16" xfId="0" applyNumberFormat="1" applyFont="1" applyFill="1" applyBorder="1" applyAlignment="1">
      <alignment horizontal="center" vertical="center"/>
    </xf>
    <xf numFmtId="3" fontId="49" fillId="3" borderId="13" xfId="9" applyNumberFormat="1" applyFont="1" applyFill="1" applyBorder="1" applyAlignment="1">
      <alignment horizontal="right" vertical="center" indent="1"/>
    </xf>
    <xf numFmtId="1" fontId="29" fillId="3" borderId="13" xfId="9" applyNumberFormat="1" applyFont="1" applyFill="1" applyBorder="1" applyAlignment="1">
      <alignment horizontal="center" vertical="center"/>
    </xf>
    <xf numFmtId="9" fontId="61" fillId="3" borderId="100" xfId="2" applyFont="1" applyFill="1" applyBorder="1" applyAlignment="1">
      <alignment horizontal="center" vertical="center"/>
    </xf>
    <xf numFmtId="2" fontId="61" fillId="3" borderId="101" xfId="0" applyNumberFormat="1" applyFont="1" applyFill="1" applyBorder="1" applyAlignment="1">
      <alignment horizontal="center" vertical="center"/>
    </xf>
    <xf numFmtId="164" fontId="7" fillId="3" borderId="13" xfId="0" applyNumberFormat="1" applyFont="1" applyFill="1" applyBorder="1" applyAlignment="1">
      <alignment horizontal="center" vertical="center"/>
    </xf>
    <xf numFmtId="1" fontId="7" fillId="3" borderId="13" xfId="0" applyNumberFormat="1" applyFont="1" applyFill="1" applyBorder="1" applyAlignment="1">
      <alignment horizontal="center" vertical="center"/>
    </xf>
    <xf numFmtId="2" fontId="7" fillId="3" borderId="100" xfId="0" applyNumberFormat="1" applyFont="1" applyFill="1" applyBorder="1" applyAlignment="1">
      <alignment horizontal="center" vertical="center"/>
    </xf>
    <xf numFmtId="2" fontId="7" fillId="3" borderId="13" xfId="0" applyNumberFormat="1" applyFont="1" applyFill="1" applyBorder="1" applyAlignment="1">
      <alignment horizontal="center" vertical="center"/>
    </xf>
    <xf numFmtId="3" fontId="49" fillId="3" borderId="12" xfId="9" applyNumberFormat="1" applyFont="1" applyFill="1" applyBorder="1" applyAlignment="1">
      <alignment horizontal="right" vertical="center" indent="1"/>
    </xf>
    <xf numFmtId="1" fontId="29" fillId="3" borderId="12" xfId="9" applyNumberFormat="1" applyFont="1" applyFill="1" applyBorder="1" applyAlignment="1">
      <alignment horizontal="center" vertical="center"/>
    </xf>
    <xf numFmtId="9" fontId="61" fillId="3" borderId="102" xfId="2" applyFont="1" applyFill="1" applyBorder="1" applyAlignment="1">
      <alignment horizontal="center" vertical="center"/>
    </xf>
    <xf numFmtId="2" fontId="61" fillId="3" borderId="103" xfId="0" applyNumberFormat="1" applyFont="1" applyFill="1" applyBorder="1" applyAlignment="1">
      <alignment horizontal="center" vertical="center"/>
    </xf>
    <xf numFmtId="164" fontId="7" fillId="3" borderId="12" xfId="0" applyNumberFormat="1" applyFont="1" applyFill="1" applyBorder="1" applyAlignment="1">
      <alignment horizontal="center" vertical="center"/>
    </xf>
    <xf numFmtId="1" fontId="7" fillId="3" borderId="12" xfId="0" applyNumberFormat="1" applyFont="1" applyFill="1" applyBorder="1" applyAlignment="1">
      <alignment horizontal="center" vertical="center"/>
    </xf>
    <xf numFmtId="2" fontId="7" fillId="3" borderId="102" xfId="0" applyNumberFormat="1" applyFont="1" applyFill="1" applyBorder="1" applyAlignment="1">
      <alignment horizontal="center" vertical="center"/>
    </xf>
    <xf numFmtId="2" fontId="7" fillId="3" borderId="12" xfId="0" applyNumberFormat="1" applyFont="1" applyFill="1" applyBorder="1" applyAlignment="1">
      <alignment horizontal="center" vertical="center"/>
    </xf>
    <xf numFmtId="1" fontId="80" fillId="4" borderId="22" xfId="9" applyNumberFormat="1" applyFont="1" applyFill="1" applyBorder="1" applyAlignment="1">
      <alignment horizontal="center" vertical="center"/>
    </xf>
    <xf numFmtId="9" fontId="61" fillId="4" borderId="104" xfId="2" applyFont="1" applyFill="1" applyBorder="1" applyAlignment="1">
      <alignment horizontal="center" vertical="center"/>
    </xf>
    <xf numFmtId="2" fontId="61" fillId="4" borderId="105" xfId="0" applyNumberFormat="1" applyFont="1" applyFill="1" applyBorder="1" applyAlignment="1">
      <alignment horizontal="center" vertical="center"/>
    </xf>
    <xf numFmtId="164" fontId="7" fillId="4" borderId="22" xfId="0" applyNumberFormat="1" applyFont="1" applyFill="1" applyBorder="1" applyAlignment="1">
      <alignment horizontal="center" vertical="center"/>
    </xf>
    <xf numFmtId="1" fontId="7" fillId="4" borderId="22" xfId="0" applyNumberFormat="1" applyFont="1" applyFill="1" applyBorder="1" applyAlignment="1">
      <alignment horizontal="center" vertical="center"/>
    </xf>
    <xf numFmtId="3" fontId="61" fillId="4" borderId="22" xfId="0" applyNumberFormat="1" applyFont="1" applyFill="1" applyBorder="1" applyAlignment="1">
      <alignment horizontal="center" vertical="center"/>
    </xf>
    <xf numFmtId="2" fontId="7" fillId="4" borderId="104" xfId="0" applyNumberFormat="1" applyFont="1" applyFill="1" applyBorder="1" applyAlignment="1">
      <alignment horizontal="center" vertical="center"/>
    </xf>
    <xf numFmtId="0" fontId="8" fillId="4" borderId="22" xfId="9" applyFont="1" applyFill="1" applyBorder="1" applyAlignment="1">
      <alignment vertical="center"/>
    </xf>
    <xf numFmtId="0" fontId="18" fillId="4" borderId="22" xfId="9" applyFont="1" applyFill="1" applyBorder="1" applyAlignment="1">
      <alignment horizontal="left" vertical="center"/>
    </xf>
    <xf numFmtId="3" fontId="81" fillId="4" borderId="22" xfId="9" applyNumberFormat="1" applyFont="1" applyFill="1" applyBorder="1" applyAlignment="1">
      <alignment horizontal="right" vertical="center"/>
    </xf>
    <xf numFmtId="0" fontId="8" fillId="4" borderId="2" xfId="9" applyFont="1" applyFill="1" applyBorder="1" applyAlignment="1">
      <alignment vertical="center"/>
    </xf>
    <xf numFmtId="0" fontId="18" fillId="4" borderId="2" xfId="9" applyFont="1" applyFill="1" applyBorder="1" applyAlignment="1">
      <alignment horizontal="left" vertical="center"/>
    </xf>
    <xf numFmtId="3" fontId="81" fillId="4" borderId="2" xfId="9" applyNumberFormat="1" applyFont="1" applyFill="1" applyBorder="1" applyAlignment="1">
      <alignment horizontal="right" vertical="center"/>
    </xf>
    <xf numFmtId="1" fontId="80" fillId="4" borderId="2" xfId="9" applyNumberFormat="1" applyFont="1" applyFill="1" applyBorder="1" applyAlignment="1">
      <alignment horizontal="center" vertical="center"/>
    </xf>
    <xf numFmtId="9" fontId="61" fillId="4" borderId="76" xfId="2" applyFont="1" applyFill="1" applyBorder="1" applyAlignment="1">
      <alignment horizontal="center" vertical="center"/>
    </xf>
    <xf numFmtId="2" fontId="61" fillId="4" borderId="75" xfId="0" applyNumberFormat="1" applyFont="1" applyFill="1" applyBorder="1" applyAlignment="1">
      <alignment horizontal="center" vertical="center"/>
    </xf>
    <xf numFmtId="164" fontId="7" fillId="4" borderId="2" xfId="0" applyNumberFormat="1" applyFont="1" applyFill="1" applyBorder="1" applyAlignment="1">
      <alignment horizontal="center" vertical="center"/>
    </xf>
    <xf numFmtId="1" fontId="7" fillId="4" borderId="2" xfId="0" applyNumberFormat="1" applyFont="1" applyFill="1" applyBorder="1" applyAlignment="1">
      <alignment horizontal="center" vertical="center"/>
    </xf>
    <xf numFmtId="2" fontId="7" fillId="4" borderId="76" xfId="0" applyNumberFormat="1" applyFont="1" applyFill="1" applyBorder="1" applyAlignment="1">
      <alignment horizontal="center" vertical="center"/>
    </xf>
    <xf numFmtId="0" fontId="8" fillId="4" borderId="5" xfId="9" applyFont="1" applyFill="1" applyBorder="1" applyAlignment="1">
      <alignment vertical="center"/>
    </xf>
    <xf numFmtId="0" fontId="18" fillId="4" borderId="5" xfId="9" applyFont="1" applyFill="1" applyBorder="1" applyAlignment="1">
      <alignment horizontal="left" vertical="center"/>
    </xf>
    <xf numFmtId="3" fontId="81" fillId="4" borderId="5" xfId="9" applyNumberFormat="1" applyFont="1" applyFill="1" applyBorder="1" applyAlignment="1">
      <alignment horizontal="right" vertical="center"/>
    </xf>
    <xf numFmtId="1" fontId="80" fillId="4" borderId="5" xfId="9" applyNumberFormat="1" applyFont="1" applyFill="1" applyBorder="1" applyAlignment="1">
      <alignment horizontal="center" vertical="center"/>
    </xf>
    <xf numFmtId="9" fontId="61" fillId="4" borderId="73" xfId="2" applyFont="1" applyFill="1" applyBorder="1" applyAlignment="1">
      <alignment horizontal="center" vertical="center"/>
    </xf>
    <xf numFmtId="2" fontId="61" fillId="4" borderId="64" xfId="0" applyNumberFormat="1" applyFont="1" applyFill="1" applyBorder="1" applyAlignment="1">
      <alignment horizontal="center" vertical="center"/>
    </xf>
    <xf numFmtId="2" fontId="7" fillId="4" borderId="73" xfId="0" applyNumberFormat="1" applyFont="1" applyFill="1" applyBorder="1" applyAlignment="1">
      <alignment horizontal="center" vertical="center"/>
    </xf>
    <xf numFmtId="170" fontId="42" fillId="0" borderId="0" xfId="9" applyNumberFormat="1" applyFont="1"/>
    <xf numFmtId="3" fontId="80" fillId="4" borderId="22" xfId="0" applyNumberFormat="1" applyFont="1" applyFill="1" applyBorder="1" applyAlignment="1">
      <alignment horizontal="center" vertical="center"/>
    </xf>
    <xf numFmtId="3" fontId="80" fillId="4" borderId="2" xfId="0" applyNumberFormat="1" applyFont="1" applyFill="1" applyBorder="1" applyAlignment="1">
      <alignment horizontal="center" vertical="center"/>
    </xf>
    <xf numFmtId="3" fontId="80" fillId="4" borderId="5" xfId="0" applyNumberFormat="1" applyFont="1" applyFill="1" applyBorder="1" applyAlignment="1">
      <alignment horizontal="center" vertical="center"/>
    </xf>
    <xf numFmtId="1" fontId="80" fillId="3" borderId="0" xfId="0" applyNumberFormat="1" applyFont="1" applyFill="1" applyBorder="1" applyAlignment="1">
      <alignment horizontal="center" vertical="center"/>
    </xf>
    <xf numFmtId="1" fontId="80" fillId="3" borderId="16" xfId="0" applyNumberFormat="1" applyFont="1" applyFill="1" applyBorder="1" applyAlignment="1">
      <alignment horizontal="center" vertical="center"/>
    </xf>
    <xf numFmtId="1" fontId="80" fillId="3" borderId="13" xfId="0" applyNumberFormat="1" applyFont="1" applyFill="1" applyBorder="1" applyAlignment="1">
      <alignment horizontal="center" vertical="center"/>
    </xf>
    <xf numFmtId="1" fontId="80" fillId="3" borderId="12" xfId="0" applyNumberFormat="1" applyFont="1" applyFill="1" applyBorder="1" applyAlignment="1">
      <alignment horizontal="center" vertical="center"/>
    </xf>
    <xf numFmtId="0" fontId="18" fillId="3" borderId="16" xfId="0" applyFont="1" applyFill="1" applyBorder="1" applyAlignment="1">
      <alignment horizontal="center" vertical="center"/>
    </xf>
    <xf numFmtId="0" fontId="7" fillId="0" borderId="0" xfId="0" applyFont="1" applyAlignment="1">
      <alignment horizontal="left"/>
    </xf>
    <xf numFmtId="0" fontId="8" fillId="4" borderId="0" xfId="9" applyFont="1" applyFill="1" applyBorder="1" applyAlignment="1">
      <alignment vertical="center"/>
    </xf>
    <xf numFmtId="0" fontId="18" fillId="4" borderId="0" xfId="9" applyFont="1" applyFill="1" applyBorder="1" applyAlignment="1">
      <alignment horizontal="left" vertical="center"/>
    </xf>
    <xf numFmtId="3" fontId="81" fillId="4" borderId="0" xfId="9" applyNumberFormat="1" applyFont="1" applyFill="1" applyBorder="1" applyAlignment="1">
      <alignment horizontal="right" vertical="center"/>
    </xf>
    <xf numFmtId="1" fontId="80" fillId="4" borderId="0" xfId="9" applyNumberFormat="1" applyFont="1" applyFill="1" applyBorder="1" applyAlignment="1">
      <alignment horizontal="center" vertical="center"/>
    </xf>
    <xf numFmtId="164" fontId="7" fillId="4" borderId="0" xfId="0" applyNumberFormat="1" applyFont="1" applyFill="1" applyBorder="1" applyAlignment="1">
      <alignment horizontal="center" vertical="center"/>
    </xf>
    <xf numFmtId="1" fontId="7" fillId="4" borderId="0" xfId="0" applyNumberFormat="1" applyFont="1" applyFill="1" applyBorder="1" applyAlignment="1">
      <alignment horizontal="center" vertical="center"/>
    </xf>
    <xf numFmtId="3" fontId="80" fillId="4" borderId="0" xfId="0" applyNumberFormat="1" applyFont="1" applyFill="1" applyBorder="1" applyAlignment="1">
      <alignment horizontal="center" vertical="center"/>
    </xf>
    <xf numFmtId="3" fontId="82" fillId="4" borderId="5" xfId="9" applyNumberFormat="1" applyFont="1" applyFill="1" applyBorder="1" applyAlignment="1">
      <alignment horizontal="right" vertical="center" shrinkToFit="1"/>
    </xf>
    <xf numFmtId="9" fontId="61" fillId="4" borderId="78" xfId="2" applyFont="1" applyFill="1" applyBorder="1" applyAlignment="1">
      <alignment horizontal="center" vertical="center"/>
    </xf>
    <xf numFmtId="2" fontId="61" fillId="4" borderId="70" xfId="0" applyNumberFormat="1" applyFont="1" applyFill="1" applyBorder="1" applyAlignment="1">
      <alignment horizontal="center" vertical="center"/>
    </xf>
    <xf numFmtId="2" fontId="7" fillId="4" borderId="78" xfId="0" applyNumberFormat="1" applyFont="1" applyFill="1" applyBorder="1" applyAlignment="1">
      <alignment horizontal="center" vertical="center"/>
    </xf>
    <xf numFmtId="0" fontId="8" fillId="4" borderId="106" xfId="9" applyFont="1" applyFill="1" applyBorder="1" applyAlignment="1">
      <alignment vertical="center"/>
    </xf>
    <xf numFmtId="0" fontId="18" fillId="4" borderId="106" xfId="9" applyFont="1" applyFill="1" applyBorder="1" applyAlignment="1">
      <alignment horizontal="left" vertical="center"/>
    </xf>
    <xf numFmtId="3" fontId="81" fillId="4" borderId="106" xfId="9" applyNumberFormat="1" applyFont="1" applyFill="1" applyBorder="1" applyAlignment="1">
      <alignment horizontal="right" vertical="center"/>
    </xf>
    <xf numFmtId="164" fontId="19" fillId="10" borderId="18" xfId="0" applyNumberFormat="1" applyFont="1" applyFill="1" applyBorder="1" applyAlignment="1">
      <alignment horizontal="center" vertical="center"/>
    </xf>
    <xf numFmtId="164" fontId="19" fillId="10" borderId="11" xfId="0" applyNumberFormat="1" applyFont="1" applyFill="1" applyBorder="1" applyAlignment="1">
      <alignment horizontal="center" vertical="center"/>
    </xf>
    <xf numFmtId="164" fontId="19" fillId="10" borderId="7" xfId="0" applyNumberFormat="1" applyFont="1" applyFill="1" applyBorder="1" applyAlignment="1">
      <alignment horizontal="center" vertical="center"/>
    </xf>
    <xf numFmtId="3" fontId="28" fillId="3" borderId="0" xfId="0" applyNumberFormat="1" applyFont="1" applyFill="1" applyBorder="1" applyAlignment="1">
      <alignment horizontal="center" vertical="center"/>
    </xf>
    <xf numFmtId="3" fontId="28" fillId="3" borderId="16" xfId="0" applyNumberFormat="1" applyFont="1" applyFill="1" applyBorder="1" applyAlignment="1">
      <alignment horizontal="center" vertical="center"/>
    </xf>
    <xf numFmtId="3" fontId="28" fillId="3" borderId="13" xfId="0" applyNumberFormat="1" applyFont="1" applyFill="1" applyBorder="1" applyAlignment="1">
      <alignment horizontal="center" vertical="center"/>
    </xf>
    <xf numFmtId="3" fontId="28" fillId="3" borderId="12" xfId="0" applyNumberFormat="1" applyFont="1" applyFill="1" applyBorder="1" applyAlignment="1">
      <alignment horizontal="center" vertical="center"/>
    </xf>
    <xf numFmtId="3" fontId="28" fillId="4" borderId="0" xfId="0" applyNumberFormat="1" applyFont="1" applyFill="1" applyBorder="1" applyAlignment="1">
      <alignment horizontal="center" vertical="center"/>
    </xf>
    <xf numFmtId="3" fontId="28" fillId="4" borderId="5" xfId="0" applyNumberFormat="1" applyFont="1" applyFill="1" applyBorder="1" applyAlignment="1">
      <alignment horizontal="center" vertical="center"/>
    </xf>
    <xf numFmtId="3" fontId="28" fillId="4" borderId="2" xfId="0" applyNumberFormat="1" applyFont="1" applyFill="1" applyBorder="1" applyAlignment="1">
      <alignment horizontal="center" vertical="center"/>
    </xf>
    <xf numFmtId="0" fontId="8" fillId="4" borderId="109" xfId="9" applyFont="1" applyFill="1" applyBorder="1" applyAlignment="1">
      <alignment vertical="center"/>
    </xf>
    <xf numFmtId="0" fontId="18" fillId="4" borderId="109" xfId="9" applyFont="1" applyFill="1" applyBorder="1" applyAlignment="1">
      <alignment horizontal="left" vertical="center"/>
    </xf>
    <xf numFmtId="3" fontId="81" fillId="4" borderId="109" xfId="9" applyNumberFormat="1" applyFont="1" applyFill="1" applyBorder="1" applyAlignment="1">
      <alignment horizontal="right" vertical="center"/>
    </xf>
    <xf numFmtId="1" fontId="80" fillId="4" borderId="109" xfId="9" applyNumberFormat="1" applyFont="1" applyFill="1" applyBorder="1" applyAlignment="1">
      <alignment horizontal="center" vertical="center"/>
    </xf>
    <xf numFmtId="9" fontId="61" fillId="4" borderId="110" xfId="2" applyFont="1" applyFill="1" applyBorder="1" applyAlignment="1">
      <alignment horizontal="center" vertical="center"/>
    </xf>
    <xf numFmtId="2" fontId="61" fillId="4" borderId="111" xfId="0" applyNumberFormat="1" applyFont="1" applyFill="1" applyBorder="1" applyAlignment="1">
      <alignment horizontal="center" vertical="center"/>
    </xf>
    <xf numFmtId="164" fontId="7" fillId="4" borderId="109" xfId="0" applyNumberFormat="1" applyFont="1" applyFill="1" applyBorder="1" applyAlignment="1">
      <alignment horizontal="center" vertical="center"/>
    </xf>
    <xf numFmtId="1" fontId="7" fillId="4" borderId="109" xfId="0" applyNumberFormat="1" applyFont="1" applyFill="1" applyBorder="1" applyAlignment="1">
      <alignment horizontal="center" vertical="center"/>
    </xf>
    <xf numFmtId="3" fontId="28" fillId="4" borderId="109" xfId="0" applyNumberFormat="1" applyFont="1" applyFill="1" applyBorder="1" applyAlignment="1">
      <alignment horizontal="center" vertical="center"/>
    </xf>
    <xf numFmtId="2" fontId="7" fillId="4" borderId="110" xfId="0" applyNumberFormat="1" applyFont="1" applyFill="1" applyBorder="1" applyAlignment="1">
      <alignment horizontal="center" vertical="center"/>
    </xf>
    <xf numFmtId="3" fontId="80" fillId="4" borderId="109" xfId="0" applyNumberFormat="1" applyFont="1" applyFill="1" applyBorder="1" applyAlignment="1">
      <alignment horizontal="center" vertical="center"/>
    </xf>
    <xf numFmtId="0" fontId="8" fillId="4" borderId="112" xfId="9" applyFont="1" applyFill="1" applyBorder="1" applyAlignment="1">
      <alignment vertical="center"/>
    </xf>
    <xf numFmtId="0" fontId="18" fillId="4" borderId="112" xfId="9" applyFont="1" applyFill="1" applyBorder="1" applyAlignment="1">
      <alignment horizontal="left" vertical="center"/>
    </xf>
    <xf numFmtId="3" fontId="81" fillId="4" borderId="112" xfId="9" applyNumberFormat="1" applyFont="1" applyFill="1" applyBorder="1" applyAlignment="1">
      <alignment horizontal="right" vertical="center"/>
    </xf>
    <xf numFmtId="1" fontId="80" fillId="4" borderId="112" xfId="9" applyNumberFormat="1" applyFont="1" applyFill="1" applyBorder="1" applyAlignment="1">
      <alignment horizontal="center" vertical="center"/>
    </xf>
    <xf numFmtId="9" fontId="61" fillId="4" borderId="113" xfId="2" applyFont="1" applyFill="1" applyBorder="1" applyAlignment="1">
      <alignment horizontal="center" vertical="center"/>
    </xf>
    <xf numFmtId="2" fontId="61" fillId="4" borderId="56" xfId="0" applyNumberFormat="1" applyFont="1" applyFill="1" applyBorder="1" applyAlignment="1">
      <alignment horizontal="center" vertical="center"/>
    </xf>
    <xf numFmtId="164" fontId="7" fillId="4" borderId="112" xfId="0" applyNumberFormat="1" applyFont="1" applyFill="1" applyBorder="1" applyAlignment="1">
      <alignment horizontal="center" vertical="center"/>
    </xf>
    <xf numFmtId="1" fontId="7" fillId="4" borderId="112" xfId="0" applyNumberFormat="1" applyFont="1" applyFill="1" applyBorder="1" applyAlignment="1">
      <alignment horizontal="center" vertical="center"/>
    </xf>
    <xf numFmtId="3" fontId="28" fillId="4" borderId="112" xfId="0" applyNumberFormat="1" applyFont="1" applyFill="1" applyBorder="1" applyAlignment="1">
      <alignment horizontal="center" vertical="center"/>
    </xf>
    <xf numFmtId="2" fontId="7" fillId="4" borderId="113" xfId="0" applyNumberFormat="1" applyFont="1" applyFill="1" applyBorder="1" applyAlignment="1">
      <alignment horizontal="center" vertical="center"/>
    </xf>
    <xf numFmtId="3" fontId="80" fillId="4" borderId="112" xfId="0" applyNumberFormat="1" applyFont="1" applyFill="1" applyBorder="1" applyAlignment="1">
      <alignment horizontal="center" vertical="center"/>
    </xf>
    <xf numFmtId="0" fontId="83" fillId="40" borderId="114" xfId="0" applyFont="1" applyFill="1" applyBorder="1" applyAlignment="1">
      <alignment horizontal="center" vertical="center" wrapText="1" readingOrder="2"/>
    </xf>
    <xf numFmtId="0" fontId="83" fillId="40" borderId="114" xfId="0" applyFont="1" applyFill="1" applyBorder="1" applyAlignment="1">
      <alignment horizontal="right" vertical="center" indent="1" readingOrder="2"/>
    </xf>
    <xf numFmtId="0" fontId="83" fillId="40" borderId="114" xfId="0" applyFont="1" applyFill="1" applyBorder="1" applyAlignment="1">
      <alignment horizontal="center" vertical="center" readingOrder="2"/>
    </xf>
    <xf numFmtId="0" fontId="31" fillId="41" borderId="1" xfId="0" applyNumberFormat="1" applyFont="1" applyFill="1" applyBorder="1" applyAlignment="1">
      <alignment horizontal="center" vertical="center"/>
    </xf>
    <xf numFmtId="0" fontId="25" fillId="7" borderId="5" xfId="0" applyFont="1" applyFill="1" applyBorder="1" applyAlignment="1">
      <alignment horizontal="right" vertical="center" indent="1" readingOrder="2"/>
    </xf>
    <xf numFmtId="0" fontId="22" fillId="6" borderId="0" xfId="6" applyFont="1" applyFill="1" applyBorder="1" applyAlignment="1">
      <alignment vertical="center"/>
    </xf>
    <xf numFmtId="0" fontId="22" fillId="6" borderId="115" xfId="6" applyFont="1" applyFill="1" applyBorder="1" applyAlignment="1">
      <alignment vertical="center"/>
    </xf>
    <xf numFmtId="9" fontId="32" fillId="9" borderId="2" xfId="2" applyFont="1" applyFill="1" applyBorder="1" applyAlignment="1">
      <alignment horizontal="center" vertical="center" readingOrder="1"/>
    </xf>
    <xf numFmtId="164" fontId="84" fillId="9" borderId="5" xfId="2" applyNumberFormat="1" applyFont="1" applyFill="1" applyBorder="1" applyAlignment="1">
      <alignment horizontal="center" vertical="center" readingOrder="1"/>
    </xf>
    <xf numFmtId="0" fontId="85" fillId="9" borderId="5" xfId="6" applyFont="1" applyFill="1" applyBorder="1" applyAlignment="1">
      <alignment horizontal="center" vertical="center"/>
    </xf>
    <xf numFmtId="2" fontId="87" fillId="9" borderId="5" xfId="6" applyNumberFormat="1" applyFont="1" applyFill="1" applyBorder="1" applyAlignment="1">
      <alignment horizontal="center" vertical="center"/>
    </xf>
    <xf numFmtId="9" fontId="32" fillId="9" borderId="76" xfId="2" applyFont="1" applyFill="1" applyBorder="1" applyAlignment="1">
      <alignment horizontal="center" vertical="center" readingOrder="1"/>
    </xf>
    <xf numFmtId="0" fontId="85" fillId="9" borderId="73" xfId="0" applyFont="1" applyFill="1" applyBorder="1" applyAlignment="1">
      <alignment horizontal="center" vertical="center" readingOrder="1"/>
    </xf>
    <xf numFmtId="9" fontId="84" fillId="9" borderId="5" xfId="2" applyFont="1" applyFill="1" applyBorder="1" applyAlignment="1">
      <alignment horizontal="center" vertical="center" readingOrder="1"/>
    </xf>
    <xf numFmtId="9" fontId="84" fillId="9" borderId="73" xfId="2" applyFont="1" applyFill="1" applyBorder="1" applyAlignment="1">
      <alignment horizontal="center" vertical="center" readingOrder="1"/>
    </xf>
    <xf numFmtId="164" fontId="71" fillId="9" borderId="61" xfId="2" applyNumberFormat="1" applyFont="1" applyFill="1" applyBorder="1" applyAlignment="1">
      <alignment horizontal="center" vertical="center" readingOrder="1"/>
    </xf>
    <xf numFmtId="164" fontId="31" fillId="9" borderId="5" xfId="2" applyNumberFormat="1" applyFont="1" applyFill="1" applyBorder="1" applyAlignment="1">
      <alignment horizontal="center" vertical="center" readingOrder="1"/>
    </xf>
    <xf numFmtId="9" fontId="40" fillId="9" borderId="76" xfId="2" applyFont="1" applyFill="1" applyBorder="1" applyAlignment="1">
      <alignment horizontal="center" vertical="center" readingOrder="1"/>
    </xf>
    <xf numFmtId="9" fontId="40" fillId="9" borderId="2" xfId="2" applyFont="1" applyFill="1" applyBorder="1" applyAlignment="1">
      <alignment horizontal="center" vertical="center" readingOrder="1"/>
    </xf>
    <xf numFmtId="0" fontId="84" fillId="9" borderId="5" xfId="2" applyNumberFormat="1" applyFont="1" applyFill="1" applyBorder="1" applyAlignment="1">
      <alignment horizontal="center" vertical="center" readingOrder="1"/>
    </xf>
    <xf numFmtId="9" fontId="88" fillId="9" borderId="116" xfId="2" applyFont="1" applyFill="1" applyBorder="1" applyAlignment="1">
      <alignment horizontal="center" vertical="center" readingOrder="1"/>
    </xf>
    <xf numFmtId="164" fontId="85" fillId="9" borderId="5" xfId="6" applyNumberFormat="1" applyFont="1" applyFill="1" applyBorder="1" applyAlignment="1">
      <alignment horizontal="center" vertical="center"/>
    </xf>
    <xf numFmtId="2" fontId="23" fillId="9" borderId="5" xfId="6" applyNumberFormat="1" applyFont="1" applyFill="1" applyBorder="1" applyAlignment="1">
      <alignment horizontal="center" vertical="center"/>
    </xf>
    <xf numFmtId="3" fontId="89" fillId="9" borderId="5" xfId="6" applyNumberFormat="1" applyFont="1" applyFill="1" applyBorder="1" applyAlignment="1">
      <alignment horizontal="center" vertical="center"/>
    </xf>
    <xf numFmtId="1" fontId="86" fillId="9" borderId="5" xfId="6" applyNumberFormat="1" applyFont="1" applyFill="1" applyBorder="1" applyAlignment="1">
      <alignment horizontal="center" vertical="center"/>
    </xf>
    <xf numFmtId="9" fontId="32" fillId="42" borderId="2" xfId="2" applyFont="1" applyFill="1" applyBorder="1" applyAlignment="1">
      <alignment horizontal="center" vertical="center" readingOrder="1"/>
    </xf>
    <xf numFmtId="0" fontId="85" fillId="42" borderId="5" xfId="6" applyFont="1" applyFill="1" applyBorder="1" applyAlignment="1">
      <alignment horizontal="center" vertical="center"/>
    </xf>
    <xf numFmtId="2" fontId="87" fillId="42" borderId="5" xfId="6" applyNumberFormat="1" applyFont="1" applyFill="1" applyBorder="1" applyAlignment="1">
      <alignment horizontal="center" vertical="center"/>
    </xf>
    <xf numFmtId="164" fontId="31" fillId="42" borderId="5" xfId="2" applyNumberFormat="1" applyFont="1" applyFill="1" applyBorder="1" applyAlignment="1">
      <alignment horizontal="center" vertical="center" readingOrder="1"/>
    </xf>
    <xf numFmtId="1" fontId="85" fillId="9" borderId="73" xfId="6" applyNumberFormat="1" applyFont="1" applyFill="1" applyBorder="1" applyAlignment="1">
      <alignment horizontal="center" vertical="center"/>
    </xf>
    <xf numFmtId="9" fontId="90" fillId="9" borderId="76" xfId="2" applyFont="1" applyFill="1" applyBorder="1" applyAlignment="1">
      <alignment horizontal="center" vertical="center" readingOrder="1"/>
    </xf>
    <xf numFmtId="2" fontId="23" fillId="9" borderId="73" xfId="6" applyNumberFormat="1" applyFont="1" applyFill="1" applyBorder="1" applyAlignment="1">
      <alignment horizontal="center" vertical="center"/>
    </xf>
    <xf numFmtId="0" fontId="92" fillId="0" borderId="20" xfId="9" applyFont="1" applyBorder="1" applyAlignment="1">
      <alignment horizontal="center" vertical="center"/>
    </xf>
    <xf numFmtId="0" fontId="92" fillId="0" borderId="27" xfId="9" applyFont="1" applyBorder="1" applyAlignment="1">
      <alignment horizontal="center" vertical="center"/>
    </xf>
    <xf numFmtId="0" fontId="49" fillId="0" borderId="20" xfId="9" applyFont="1" applyBorder="1" applyAlignment="1">
      <alignment horizontal="right" vertical="center" indent="1"/>
    </xf>
    <xf numFmtId="0" fontId="49" fillId="0" borderId="20" xfId="9" applyFont="1" applyBorder="1" applyAlignment="1">
      <alignment horizontal="right" vertical="center" wrapText="1" indent="1"/>
    </xf>
    <xf numFmtId="37" fontId="92" fillId="0" borderId="19" xfId="7" applyNumberFormat="1" applyFont="1" applyBorder="1" applyAlignment="1">
      <alignment horizontal="center" vertical="center" shrinkToFit="1"/>
    </xf>
    <xf numFmtId="37" fontId="92" fillId="10" borderId="19" xfId="7" applyNumberFormat="1" applyFont="1" applyFill="1" applyBorder="1" applyAlignment="1">
      <alignment horizontal="center" vertical="center" shrinkToFit="1"/>
    </xf>
    <xf numFmtId="37" fontId="92" fillId="44" borderId="19" xfId="7" applyNumberFormat="1" applyFont="1" applyFill="1" applyBorder="1" applyAlignment="1">
      <alignment horizontal="center" vertical="center" shrinkToFit="1"/>
    </xf>
    <xf numFmtId="0" fontId="18" fillId="0" borderId="33" xfId="9" applyFont="1" applyBorder="1" applyAlignment="1">
      <alignment horizontal="center" vertical="center" wrapText="1"/>
    </xf>
    <xf numFmtId="0" fontId="92" fillId="10" borderId="20" xfId="9" applyFont="1" applyFill="1" applyBorder="1" applyAlignment="1">
      <alignment horizontal="center" vertical="center"/>
    </xf>
    <xf numFmtId="0" fontId="92" fillId="15" borderId="20" xfId="9" applyFont="1" applyFill="1" applyBorder="1" applyAlignment="1">
      <alignment horizontal="center" vertical="center"/>
    </xf>
    <xf numFmtId="0" fontId="92" fillId="0" borderId="33" xfId="9" applyFont="1" applyBorder="1" applyAlignment="1">
      <alignment horizontal="center" vertical="center"/>
    </xf>
    <xf numFmtId="0" fontId="92" fillId="11" borderId="20" xfId="9" applyFont="1" applyFill="1" applyBorder="1" applyAlignment="1">
      <alignment horizontal="center" vertical="center"/>
    </xf>
    <xf numFmtId="0" fontId="92" fillId="2" borderId="20" xfId="9" applyFont="1" applyFill="1" applyBorder="1" applyAlignment="1">
      <alignment horizontal="center" vertical="center"/>
    </xf>
    <xf numFmtId="0" fontId="92" fillId="14" borderId="20" xfId="9" applyFont="1" applyFill="1" applyBorder="1" applyAlignment="1">
      <alignment horizontal="center" vertical="center"/>
    </xf>
    <xf numFmtId="0" fontId="12" fillId="0" borderId="0" xfId="9"/>
    <xf numFmtId="0" fontId="93" fillId="45" borderId="25" xfId="9" applyFont="1" applyFill="1" applyBorder="1" applyAlignment="1">
      <alignment horizontal="center" vertical="center" wrapText="1"/>
    </xf>
    <xf numFmtId="0" fontId="25" fillId="0" borderId="20" xfId="9" applyFont="1" applyBorder="1" applyAlignment="1">
      <alignment horizontal="center" vertical="center"/>
    </xf>
    <xf numFmtId="0" fontId="94" fillId="3" borderId="0" xfId="9" applyFont="1" applyFill="1" applyAlignment="1">
      <alignment horizontal="center" vertical="center"/>
    </xf>
    <xf numFmtId="0" fontId="94" fillId="2" borderId="0" xfId="9" applyFont="1" applyFill="1" applyAlignment="1">
      <alignment horizontal="right" vertical="center" indent="1"/>
    </xf>
    <xf numFmtId="0" fontId="12" fillId="2" borderId="0" xfId="9" applyFill="1"/>
    <xf numFmtId="0" fontId="84" fillId="3" borderId="0" xfId="9" applyFont="1" applyFill="1" applyAlignment="1">
      <alignment horizontal="center" vertical="center"/>
    </xf>
    <xf numFmtId="3" fontId="17" fillId="0" borderId="20" xfId="9" applyNumberFormat="1" applyFont="1" applyBorder="1" applyAlignment="1">
      <alignment horizontal="center" vertical="center"/>
    </xf>
    <xf numFmtId="0" fontId="95" fillId="0" borderId="20" xfId="9" applyFont="1" applyBorder="1" applyAlignment="1">
      <alignment horizontal="center" vertical="center"/>
    </xf>
    <xf numFmtId="1" fontId="96" fillId="0" borderId="20" xfId="9" applyNumberFormat="1" applyFont="1" applyBorder="1" applyAlignment="1">
      <alignment horizontal="right" vertical="center" indent="3"/>
    </xf>
    <xf numFmtId="3" fontId="97" fillId="0" borderId="20" xfId="9" applyNumberFormat="1" applyFont="1" applyBorder="1" applyAlignment="1">
      <alignment horizontal="right" vertical="center" indent="1"/>
    </xf>
    <xf numFmtId="3" fontId="97" fillId="0" borderId="0" xfId="9" applyNumberFormat="1" applyFont="1" applyAlignment="1">
      <alignment horizontal="right" vertical="center" indent="1"/>
    </xf>
    <xf numFmtId="0" fontId="49" fillId="3" borderId="0" xfId="9" applyFont="1" applyFill="1" applyAlignment="1">
      <alignment horizontal="right" vertical="center" indent="1"/>
    </xf>
    <xf numFmtId="0" fontId="49" fillId="3" borderId="16" xfId="9" applyFont="1" applyFill="1" applyBorder="1" applyAlignment="1">
      <alignment horizontal="right" vertical="center" indent="1"/>
    </xf>
    <xf numFmtId="0" fontId="49" fillId="3" borderId="13" xfId="9" applyFont="1" applyFill="1" applyBorder="1" applyAlignment="1">
      <alignment horizontal="right" vertical="center" indent="1"/>
    </xf>
    <xf numFmtId="0" fontId="98" fillId="46" borderId="21" xfId="9" applyFont="1" applyFill="1" applyBorder="1"/>
    <xf numFmtId="3" fontId="99" fillId="46" borderId="20" xfId="9" applyNumberFormat="1" applyFont="1" applyFill="1" applyBorder="1" applyAlignment="1">
      <alignment horizontal="center" vertical="center"/>
    </xf>
    <xf numFmtId="0" fontId="98" fillId="46" borderId="22" xfId="9" applyFont="1" applyFill="1" applyBorder="1"/>
    <xf numFmtId="9" fontId="100" fillId="0" borderId="20" xfId="11" applyFont="1" applyBorder="1" applyAlignment="1">
      <alignment horizontal="center" vertical="center"/>
    </xf>
    <xf numFmtId="0" fontId="49" fillId="3" borderId="12" xfId="9" applyFont="1" applyFill="1" applyBorder="1" applyAlignment="1">
      <alignment horizontal="right" vertical="center" indent="1"/>
    </xf>
    <xf numFmtId="0" fontId="101" fillId="0" borderId="0" xfId="9" applyFont="1" applyAlignment="1">
      <alignment readingOrder="2"/>
    </xf>
    <xf numFmtId="1" fontId="99" fillId="0" borderId="20" xfId="9" applyNumberFormat="1" applyFont="1" applyBorder="1" applyAlignment="1">
      <alignment horizontal="center" vertical="center"/>
    </xf>
    <xf numFmtId="0" fontId="102" fillId="0" borderId="20" xfId="9" applyFont="1" applyBorder="1" applyAlignment="1">
      <alignment horizontal="center" vertical="center"/>
    </xf>
    <xf numFmtId="0" fontId="101" fillId="0" borderId="0" xfId="9" applyFont="1" applyAlignment="1">
      <alignment vertical="center" readingOrder="2"/>
    </xf>
    <xf numFmtId="0" fontId="101" fillId="0" borderId="0" xfId="9" applyFont="1" applyAlignment="1">
      <alignment horizontal="left" vertical="center" readingOrder="2"/>
    </xf>
    <xf numFmtId="1" fontId="103" fillId="0" borderId="20" xfId="9" applyNumberFormat="1" applyFont="1" applyBorder="1" applyAlignment="1">
      <alignment horizontal="center" vertical="center"/>
    </xf>
    <xf numFmtId="3" fontId="104" fillId="0" borderId="0" xfId="9" applyNumberFormat="1" applyFont="1" applyAlignment="1">
      <alignment horizontal="right" vertical="center" indent="1"/>
    </xf>
    <xf numFmtId="0" fontId="47" fillId="4" borderId="1" xfId="9" applyFont="1" applyFill="1" applyBorder="1" applyAlignment="1">
      <alignment horizontal="center" vertical="center"/>
    </xf>
    <xf numFmtId="0" fontId="42" fillId="4" borderId="2" xfId="9" applyFont="1" applyFill="1" applyBorder="1" applyAlignment="1">
      <alignment vertical="center"/>
    </xf>
    <xf numFmtId="0" fontId="46" fillId="4" borderId="2" xfId="9" applyFont="1" applyFill="1" applyBorder="1" applyAlignment="1">
      <alignment vertical="center"/>
    </xf>
    <xf numFmtId="0" fontId="47" fillId="4" borderId="2" xfId="9" applyFont="1" applyFill="1" applyBorder="1" applyAlignment="1">
      <alignment horizontal="right" vertical="center"/>
    </xf>
    <xf numFmtId="0" fontId="42" fillId="4" borderId="2" xfId="9" applyFont="1" applyFill="1" applyBorder="1" applyAlignment="1">
      <alignment horizontal="right" vertical="center"/>
    </xf>
    <xf numFmtId="0" fontId="42" fillId="0" borderId="2" xfId="9" applyFont="1" applyBorder="1"/>
    <xf numFmtId="0" fontId="42" fillId="3" borderId="2" xfId="9" applyFont="1" applyFill="1" applyBorder="1"/>
    <xf numFmtId="0" fontId="46" fillId="3" borderId="2" xfId="9" applyFont="1" applyFill="1" applyBorder="1"/>
    <xf numFmtId="1" fontId="48" fillId="3" borderId="2" xfId="9" applyNumberFormat="1" applyFont="1" applyFill="1" applyBorder="1" applyAlignment="1">
      <alignment horizontal="center" vertical="center"/>
    </xf>
    <xf numFmtId="0" fontId="49" fillId="3" borderId="2" xfId="9" applyFont="1" applyFill="1" applyBorder="1" applyAlignment="1">
      <alignment horizontal="left" vertical="center" indent="2"/>
    </xf>
    <xf numFmtId="0" fontId="50" fillId="3" borderId="2" xfId="9" applyFont="1" applyFill="1" applyBorder="1"/>
    <xf numFmtId="0" fontId="42" fillId="0" borderId="0" xfId="9" applyFont="1" applyBorder="1"/>
    <xf numFmtId="0" fontId="42" fillId="3" borderId="0" xfId="9" applyFont="1" applyFill="1" applyBorder="1"/>
    <xf numFmtId="0" fontId="46" fillId="3" borderId="0" xfId="9" applyFont="1" applyFill="1" applyBorder="1"/>
    <xf numFmtId="1" fontId="48" fillId="3" borderId="0" xfId="9" applyNumberFormat="1" applyFont="1" applyFill="1" applyBorder="1" applyAlignment="1">
      <alignment horizontal="center" vertical="center"/>
    </xf>
    <xf numFmtId="0" fontId="49" fillId="3" borderId="0" xfId="9" applyFont="1" applyFill="1" applyBorder="1" applyAlignment="1">
      <alignment horizontal="left" vertical="center" indent="2"/>
    </xf>
    <xf numFmtId="0" fontId="50" fillId="3" borderId="0" xfId="9" applyFont="1" applyFill="1" applyBorder="1"/>
    <xf numFmtId="3" fontId="42" fillId="3" borderId="11" xfId="9" applyNumberFormat="1" applyFont="1" applyFill="1" applyBorder="1" applyAlignment="1">
      <alignment horizontal="right" indent="1"/>
    </xf>
    <xf numFmtId="0" fontId="42" fillId="0" borderId="16" xfId="9" applyFont="1" applyBorder="1"/>
    <xf numFmtId="0" fontId="42" fillId="0" borderId="13" xfId="9" applyFont="1" applyBorder="1"/>
    <xf numFmtId="1" fontId="48" fillId="3" borderId="14" xfId="9" applyNumberFormat="1" applyFont="1" applyFill="1" applyBorder="1" applyAlignment="1">
      <alignment horizontal="center" vertical="center"/>
    </xf>
    <xf numFmtId="1" fontId="105" fillId="4" borderId="2" xfId="9" applyNumberFormat="1" applyFont="1" applyFill="1" applyBorder="1" applyAlignment="1">
      <alignment horizontal="center" vertical="center"/>
    </xf>
    <xf numFmtId="0" fontId="42" fillId="4" borderId="0" xfId="9" applyFont="1" applyFill="1" applyBorder="1"/>
    <xf numFmtId="0" fontId="42" fillId="4" borderId="16" xfId="9" applyFont="1" applyFill="1" applyBorder="1"/>
    <xf numFmtId="1" fontId="21" fillId="4" borderId="2" xfId="9" applyNumberFormat="1" applyFont="1" applyFill="1" applyBorder="1" applyAlignment="1">
      <alignment horizontal="center" vertical="center"/>
    </xf>
    <xf numFmtId="1" fontId="105" fillId="4" borderId="13" xfId="9" applyNumberFormat="1" applyFont="1" applyFill="1" applyBorder="1" applyAlignment="1">
      <alignment horizontal="center" vertical="center"/>
    </xf>
    <xf numFmtId="0" fontId="47" fillId="4" borderId="8" xfId="9" applyFont="1" applyFill="1" applyBorder="1" applyAlignment="1">
      <alignment horizontal="center" vertical="center"/>
    </xf>
    <xf numFmtId="3" fontId="51" fillId="4" borderId="18" xfId="9" applyNumberFormat="1" applyFont="1" applyFill="1" applyBorder="1" applyAlignment="1">
      <alignment horizontal="right" indent="1"/>
    </xf>
    <xf numFmtId="0" fontId="18" fillId="3" borderId="5" xfId="9" applyFont="1" applyFill="1" applyBorder="1" applyAlignment="1">
      <alignment horizontal="right" vertical="center" indent="2"/>
    </xf>
    <xf numFmtId="0" fontId="51" fillId="3" borderId="5" xfId="9" applyFont="1" applyFill="1" applyBorder="1"/>
    <xf numFmtId="0" fontId="52" fillId="3" borderId="5" xfId="9" applyFont="1" applyFill="1" applyBorder="1"/>
    <xf numFmtId="1" fontId="53" fillId="3" borderId="5" xfId="9" applyNumberFormat="1" applyFont="1" applyFill="1" applyBorder="1" applyAlignment="1">
      <alignment horizontal="center" vertical="center"/>
    </xf>
    <xf numFmtId="1" fontId="53" fillId="4" borderId="4" xfId="9" applyNumberFormat="1" applyFont="1" applyFill="1" applyBorder="1" applyAlignment="1">
      <alignment horizontal="center" vertical="center"/>
    </xf>
    <xf numFmtId="0" fontId="42" fillId="4" borderId="5" xfId="9" applyFont="1" applyFill="1" applyBorder="1"/>
    <xf numFmtId="0" fontId="42" fillId="3" borderId="5" xfId="9" applyFont="1" applyFill="1" applyBorder="1"/>
    <xf numFmtId="0" fontId="46" fillId="3" borderId="5" xfId="9" applyFont="1" applyFill="1" applyBorder="1"/>
    <xf numFmtId="1" fontId="48" fillId="3" borderId="5" xfId="9" applyNumberFormat="1" applyFont="1" applyFill="1" applyBorder="1" applyAlignment="1">
      <alignment horizontal="center" vertical="center"/>
    </xf>
    <xf numFmtId="1" fontId="48" fillId="3" borderId="4" xfId="9" applyNumberFormat="1" applyFont="1" applyFill="1" applyBorder="1" applyAlignment="1">
      <alignment horizontal="center" vertical="center"/>
    </xf>
    <xf numFmtId="0" fontId="49" fillId="3" borderId="5" xfId="9" applyFont="1" applyFill="1" applyBorder="1" applyAlignment="1">
      <alignment horizontal="left" vertical="center" indent="2"/>
    </xf>
    <xf numFmtId="0" fontId="50" fillId="3" borderId="5" xfId="9" applyFont="1" applyFill="1" applyBorder="1"/>
    <xf numFmtId="3" fontId="42" fillId="3" borderId="6" xfId="9" applyNumberFormat="1" applyFont="1" applyFill="1" applyBorder="1" applyAlignment="1">
      <alignment horizontal="right" indent="1"/>
    </xf>
    <xf numFmtId="0" fontId="92" fillId="0" borderId="32" xfId="9" applyFont="1" applyBorder="1" applyAlignment="1">
      <alignment horizontal="center" vertical="center"/>
    </xf>
    <xf numFmtId="37" fontId="22" fillId="10" borderId="121" xfId="7" applyNumberFormat="1" applyFont="1" applyFill="1" applyBorder="1" applyAlignment="1">
      <alignment horizontal="center" vertical="center" shrinkToFit="1"/>
    </xf>
    <xf numFmtId="165" fontId="22" fillId="10" borderId="121" xfId="7" applyNumberFormat="1" applyFont="1" applyFill="1" applyBorder="1" applyAlignment="1">
      <alignment horizontal="center" vertical="center"/>
    </xf>
    <xf numFmtId="3" fontId="92" fillId="0" borderId="20" xfId="9" applyNumberFormat="1" applyFont="1" applyBorder="1" applyAlignment="1">
      <alignment horizontal="center" vertical="center"/>
    </xf>
    <xf numFmtId="3" fontId="62" fillId="0" borderId="20" xfId="9" applyNumberFormat="1" applyFont="1" applyBorder="1" applyAlignment="1">
      <alignment horizontal="center" vertical="center"/>
    </xf>
    <xf numFmtId="3" fontId="92" fillId="0" borderId="33" xfId="9" applyNumberFormat="1" applyFont="1" applyBorder="1" applyAlignment="1">
      <alignment horizontal="center" vertical="center"/>
    </xf>
    <xf numFmtId="3" fontId="62" fillId="0" borderId="33" xfId="9" applyNumberFormat="1" applyFont="1" applyBorder="1" applyAlignment="1">
      <alignment horizontal="center" vertical="center"/>
    </xf>
    <xf numFmtId="0" fontId="33" fillId="13" borderId="32" xfId="9" applyFont="1" applyFill="1" applyBorder="1" applyAlignment="1">
      <alignment horizontal="center" vertical="center"/>
    </xf>
    <xf numFmtId="0" fontId="33" fillId="13" borderId="33" xfId="9" applyFont="1" applyFill="1" applyBorder="1" applyAlignment="1">
      <alignment horizontal="center" vertical="center"/>
    </xf>
    <xf numFmtId="0" fontId="33" fillId="13" borderId="34" xfId="9" applyFont="1" applyFill="1" applyBorder="1" applyAlignment="1">
      <alignment horizontal="center" vertical="center"/>
    </xf>
    <xf numFmtId="3" fontId="33" fillId="18" borderId="0" xfId="9" applyNumberFormat="1" applyFont="1" applyFill="1" applyBorder="1" applyAlignment="1">
      <alignment horizontal="center" vertical="center" shrinkToFit="1"/>
    </xf>
    <xf numFmtId="3" fontId="33" fillId="18" borderId="16" xfId="9" applyNumberFormat="1" applyFont="1" applyFill="1" applyBorder="1" applyAlignment="1">
      <alignment horizontal="center" vertical="center" shrinkToFit="1"/>
    </xf>
    <xf numFmtId="3" fontId="33" fillId="20" borderId="8" xfId="9" applyNumberFormat="1" applyFont="1" applyFill="1" applyBorder="1" applyAlignment="1">
      <alignment horizontal="center" vertical="center" shrinkToFit="1"/>
    </xf>
    <xf numFmtId="3" fontId="33" fillId="20" borderId="122" xfId="9" applyNumberFormat="1" applyFont="1" applyFill="1" applyBorder="1" applyAlignment="1">
      <alignment horizontal="center" vertical="center" shrinkToFit="1"/>
    </xf>
    <xf numFmtId="3" fontId="33" fillId="16" borderId="13" xfId="9" applyNumberFormat="1" applyFont="1" applyFill="1" applyBorder="1" applyAlignment="1">
      <alignment horizontal="center" vertical="center" shrinkToFit="1"/>
    </xf>
    <xf numFmtId="3" fontId="43" fillId="13" borderId="31" xfId="9" applyNumberFormat="1" applyFont="1" applyFill="1" applyBorder="1" applyAlignment="1">
      <alignment horizontal="center" vertical="center" shrinkToFit="1"/>
    </xf>
    <xf numFmtId="3" fontId="33" fillId="21" borderId="8" xfId="9" applyNumberFormat="1" applyFont="1" applyFill="1" applyBorder="1" applyAlignment="1">
      <alignment horizontal="center" vertical="center" shrinkToFit="1"/>
    </xf>
    <xf numFmtId="3" fontId="33" fillId="21" borderId="122" xfId="9" applyNumberFormat="1" applyFont="1" applyFill="1" applyBorder="1" applyAlignment="1">
      <alignment horizontal="center" vertical="center" shrinkToFit="1"/>
    </xf>
    <xf numFmtId="3" fontId="33" fillId="21" borderId="10" xfId="9" applyNumberFormat="1" applyFont="1" applyFill="1" applyBorder="1" applyAlignment="1">
      <alignment horizontal="center" vertical="center" shrinkToFit="1"/>
    </xf>
    <xf numFmtId="0" fontId="33" fillId="21" borderId="18" xfId="9" applyFont="1" applyFill="1" applyBorder="1" applyAlignment="1">
      <alignment horizontal="center" vertical="center" shrinkToFit="1"/>
    </xf>
    <xf numFmtId="0" fontId="33" fillId="21" borderId="123" xfId="9" applyFont="1" applyFill="1" applyBorder="1" applyAlignment="1">
      <alignment horizontal="center" vertical="center" shrinkToFit="1"/>
    </xf>
    <xf numFmtId="0" fontId="33" fillId="23" borderId="123" xfId="9" applyFont="1" applyFill="1" applyBorder="1" applyAlignment="1">
      <alignment horizontal="center" vertical="center" shrinkToFit="1"/>
    </xf>
    <xf numFmtId="3" fontId="33" fillId="21" borderId="17" xfId="9" applyNumberFormat="1" applyFont="1" applyFill="1" applyBorder="1" applyAlignment="1">
      <alignment horizontal="center" vertical="center" shrinkToFit="1"/>
    </xf>
    <xf numFmtId="1" fontId="21" fillId="4" borderId="12" xfId="9" applyNumberFormat="1" applyFont="1" applyFill="1" applyBorder="1" applyAlignment="1">
      <alignment horizontal="center" vertical="center"/>
    </xf>
    <xf numFmtId="3" fontId="33" fillId="21" borderId="7" xfId="9" applyNumberFormat="1" applyFont="1" applyFill="1" applyBorder="1" applyAlignment="1">
      <alignment horizontal="center" vertical="center" shrinkToFit="1"/>
    </xf>
    <xf numFmtId="3" fontId="33" fillId="21" borderId="124" xfId="9" applyNumberFormat="1" applyFont="1" applyFill="1" applyBorder="1" applyAlignment="1">
      <alignment horizontal="center" vertical="center" shrinkToFit="1"/>
    </xf>
    <xf numFmtId="3" fontId="33" fillId="21" borderId="9" xfId="9" applyNumberFormat="1" applyFont="1" applyFill="1" applyBorder="1" applyAlignment="1">
      <alignment horizontal="center" vertical="center" shrinkToFit="1"/>
    </xf>
    <xf numFmtId="3" fontId="33" fillId="20" borderId="10" xfId="9" applyNumberFormat="1" applyFont="1" applyFill="1" applyBorder="1" applyAlignment="1">
      <alignment horizontal="center" vertical="center" shrinkToFit="1"/>
    </xf>
    <xf numFmtId="3" fontId="33" fillId="20" borderId="18" xfId="9" applyNumberFormat="1" applyFont="1" applyFill="1" applyBorder="1" applyAlignment="1">
      <alignment horizontal="center" vertical="center" shrinkToFit="1"/>
    </xf>
    <xf numFmtId="3" fontId="33" fillId="20" borderId="123" xfId="9" applyNumberFormat="1" applyFont="1" applyFill="1" applyBorder="1" applyAlignment="1">
      <alignment horizontal="center" vertical="center" shrinkToFit="1"/>
    </xf>
    <xf numFmtId="3" fontId="33" fillId="20" borderId="17" xfId="9" applyNumberFormat="1" applyFont="1" applyFill="1" applyBorder="1" applyAlignment="1">
      <alignment horizontal="center" vertical="center" shrinkToFit="1"/>
    </xf>
    <xf numFmtId="1" fontId="21" fillId="4" borderId="16" xfId="9" applyNumberFormat="1" applyFont="1" applyFill="1" applyBorder="1" applyAlignment="1">
      <alignment horizontal="center" vertical="center"/>
    </xf>
    <xf numFmtId="3" fontId="33" fillId="16" borderId="18" xfId="9" applyNumberFormat="1" applyFont="1" applyFill="1" applyBorder="1" applyAlignment="1">
      <alignment horizontal="center" vertical="center" shrinkToFit="1"/>
    </xf>
    <xf numFmtId="3" fontId="33" fillId="16" borderId="123" xfId="9" applyNumberFormat="1" applyFont="1" applyFill="1" applyBorder="1" applyAlignment="1">
      <alignment horizontal="center" vertical="center" shrinkToFit="1"/>
    </xf>
    <xf numFmtId="3" fontId="33" fillId="16" borderId="17" xfId="9" applyNumberFormat="1" applyFont="1" applyFill="1" applyBorder="1" applyAlignment="1">
      <alignment horizontal="center" vertical="center" shrinkToFit="1"/>
    </xf>
    <xf numFmtId="3" fontId="33" fillId="16" borderId="7" xfId="9" applyNumberFormat="1" applyFont="1" applyFill="1" applyBorder="1" applyAlignment="1">
      <alignment horizontal="center" vertical="center" shrinkToFit="1"/>
    </xf>
    <xf numFmtId="3" fontId="33" fillId="16" borderId="124" xfId="9" applyNumberFormat="1" applyFont="1" applyFill="1" applyBorder="1" applyAlignment="1">
      <alignment horizontal="center" vertical="center" shrinkToFit="1"/>
    </xf>
    <xf numFmtId="3" fontId="33" fillId="16" borderId="9" xfId="9" applyNumberFormat="1" applyFont="1" applyFill="1" applyBorder="1" applyAlignment="1">
      <alignment horizontal="center" vertical="center" shrinkToFit="1"/>
    </xf>
    <xf numFmtId="3" fontId="92" fillId="0" borderId="0" xfId="9" applyNumberFormat="1" applyFont="1" applyAlignment="1">
      <alignment horizontal="center" vertical="center"/>
    </xf>
    <xf numFmtId="0" fontId="33" fillId="0" borderId="32" xfId="9" applyFont="1" applyBorder="1" applyAlignment="1">
      <alignment horizontal="center" vertical="center"/>
    </xf>
    <xf numFmtId="0" fontId="18" fillId="0" borderId="1" xfId="9" applyFont="1" applyBorder="1" applyAlignment="1">
      <alignment vertical="center"/>
    </xf>
    <xf numFmtId="3" fontId="45" fillId="0" borderId="34" xfId="9" applyNumberFormat="1" applyFont="1" applyBorder="1" applyAlignment="1">
      <alignment horizontal="center" vertical="center"/>
    </xf>
    <xf numFmtId="3" fontId="33" fillId="21" borderId="33" xfId="9" applyNumberFormat="1" applyFont="1" applyFill="1" applyBorder="1" applyAlignment="1">
      <alignment horizontal="center" vertical="center"/>
    </xf>
    <xf numFmtId="0" fontId="33" fillId="0" borderId="118" xfId="9" applyFont="1" applyBorder="1" applyAlignment="1">
      <alignment vertical="center"/>
    </xf>
    <xf numFmtId="0" fontId="33" fillId="2" borderId="118" xfId="9" applyFont="1" applyFill="1" applyBorder="1" applyAlignment="1">
      <alignment vertical="center"/>
    </xf>
    <xf numFmtId="165" fontId="33" fillId="2" borderId="121" xfId="7" applyNumberFormat="1" applyFont="1" applyFill="1" applyBorder="1" applyAlignment="1">
      <alignment horizontal="center" vertical="center"/>
    </xf>
    <xf numFmtId="165" fontId="33" fillId="2" borderId="125" xfId="7" applyNumberFormat="1" applyFont="1" applyFill="1" applyBorder="1" applyAlignment="1">
      <alignment horizontal="center" vertical="center"/>
    </xf>
    <xf numFmtId="165" fontId="45" fillId="2" borderId="117" xfId="7" applyNumberFormat="1" applyFont="1" applyFill="1" applyBorder="1" applyAlignment="1">
      <alignment horizontal="center" vertical="center"/>
    </xf>
    <xf numFmtId="165" fontId="45" fillId="2" borderId="121" xfId="7" applyNumberFormat="1" applyFont="1" applyFill="1" applyBorder="1" applyAlignment="1">
      <alignment horizontal="center" vertical="center"/>
    </xf>
    <xf numFmtId="165" fontId="45" fillId="2" borderId="126" xfId="7" applyNumberFormat="1" applyFont="1" applyFill="1" applyBorder="1" applyAlignment="1">
      <alignment horizontal="center" vertical="center"/>
    </xf>
    <xf numFmtId="3" fontId="43" fillId="2" borderId="121" xfId="9" applyNumberFormat="1" applyFont="1" applyFill="1" applyBorder="1" applyAlignment="1">
      <alignment horizontal="center" vertical="center"/>
    </xf>
    <xf numFmtId="3" fontId="43" fillId="13" borderId="121" xfId="9" applyNumberFormat="1" applyFont="1" applyFill="1" applyBorder="1" applyAlignment="1">
      <alignment horizontal="center" vertical="center"/>
    </xf>
    <xf numFmtId="165" fontId="33" fillId="2" borderId="121" xfId="7" applyNumberFormat="1" applyFont="1" applyFill="1" applyBorder="1" applyAlignment="1">
      <alignment horizontal="left" vertical="center"/>
    </xf>
    <xf numFmtId="165" fontId="33" fillId="0" borderId="121" xfId="7" applyNumberFormat="1" applyFont="1" applyBorder="1" applyAlignment="1">
      <alignment horizontal="center" vertical="center"/>
    </xf>
    <xf numFmtId="165" fontId="33" fillId="10" borderId="121" xfId="7" applyNumberFormat="1" applyFont="1" applyFill="1" applyBorder="1" applyAlignment="1">
      <alignment horizontal="center" vertical="center"/>
    </xf>
    <xf numFmtId="0" fontId="42" fillId="0" borderId="119" xfId="9" applyFont="1" applyBorder="1"/>
    <xf numFmtId="3" fontId="106" fillId="0" borderId="0" xfId="9" applyNumberFormat="1" applyFont="1" applyAlignment="1">
      <alignment vertical="center"/>
    </xf>
    <xf numFmtId="0" fontId="92" fillId="0" borderId="0" xfId="9" applyFont="1" applyAlignment="1">
      <alignment vertical="center"/>
    </xf>
    <xf numFmtId="0" fontId="49" fillId="0" borderId="20" xfId="9" applyFont="1" applyBorder="1" applyAlignment="1">
      <alignment horizontal="right" vertical="center"/>
    </xf>
    <xf numFmtId="1" fontId="92" fillId="0" borderId="0" xfId="9" applyNumberFormat="1" applyFont="1" applyAlignment="1">
      <alignment vertical="center"/>
    </xf>
    <xf numFmtId="0" fontId="49" fillId="0" borderId="33" xfId="9" applyFont="1" applyBorder="1" applyAlignment="1">
      <alignment horizontal="right" vertical="center"/>
    </xf>
    <xf numFmtId="0" fontId="49" fillId="0" borderId="33" xfId="9" applyFont="1" applyBorder="1" applyAlignment="1">
      <alignment horizontal="right" vertical="center" wrapText="1"/>
    </xf>
    <xf numFmtId="37" fontId="71" fillId="43" borderId="0" xfId="9" applyNumberFormat="1" applyFont="1" applyFill="1" applyAlignment="1">
      <alignment vertical="center"/>
    </xf>
    <xf numFmtId="164" fontId="92" fillId="43" borderId="0" xfId="9" applyNumberFormat="1" applyFont="1" applyFill="1" applyAlignment="1">
      <alignment vertical="center"/>
    </xf>
    <xf numFmtId="0" fontId="50" fillId="3" borderId="16" xfId="9" applyFont="1" applyFill="1" applyBorder="1" applyAlignment="1">
      <alignment vertical="center"/>
    </xf>
    <xf numFmtId="3" fontId="42" fillId="3" borderId="18" xfId="9" applyNumberFormat="1" applyFont="1" applyFill="1" applyBorder="1" applyAlignment="1">
      <alignment horizontal="right" vertical="center"/>
    </xf>
    <xf numFmtId="0" fontId="50" fillId="3" borderId="12" xfId="9" applyFont="1" applyFill="1" applyBorder="1" applyAlignment="1">
      <alignment vertical="center"/>
    </xf>
    <xf numFmtId="3" fontId="42" fillId="3" borderId="7" xfId="9" applyNumberFormat="1" applyFont="1" applyFill="1" applyBorder="1" applyAlignment="1">
      <alignment horizontal="right" vertical="center"/>
    </xf>
    <xf numFmtId="0" fontId="50" fillId="3" borderId="13" xfId="9" applyFont="1" applyFill="1" applyBorder="1" applyAlignment="1">
      <alignment vertical="center"/>
    </xf>
    <xf numFmtId="3" fontId="42" fillId="3" borderId="8" xfId="9" applyNumberFormat="1" applyFont="1" applyFill="1" applyBorder="1" applyAlignment="1">
      <alignment horizontal="right" vertical="center"/>
    </xf>
    <xf numFmtId="0" fontId="49" fillId="3" borderId="13" xfId="9" applyFont="1" applyFill="1" applyBorder="1" applyAlignment="1">
      <alignment horizontal="right" vertical="center"/>
    </xf>
    <xf numFmtId="3" fontId="42" fillId="3" borderId="13" xfId="9" applyNumberFormat="1" applyFont="1" applyFill="1" applyBorder="1" applyAlignment="1">
      <alignment horizontal="right" vertical="center"/>
    </xf>
    <xf numFmtId="0" fontId="92" fillId="0" borderId="13" xfId="9" applyFont="1" applyBorder="1" applyAlignment="1">
      <alignment vertical="center"/>
    </xf>
    <xf numFmtId="0" fontId="42" fillId="4" borderId="0" xfId="9" applyFont="1" applyFill="1" applyBorder="1" applyAlignment="1">
      <alignment vertical="center"/>
    </xf>
    <xf numFmtId="0" fontId="49" fillId="3" borderId="0" xfId="9" applyFont="1" applyFill="1" applyBorder="1" applyAlignment="1">
      <alignment horizontal="right" vertical="center"/>
    </xf>
    <xf numFmtId="0" fontId="50" fillId="3" borderId="0" xfId="9" applyFont="1" applyFill="1" applyBorder="1" applyAlignment="1">
      <alignment vertical="center"/>
    </xf>
    <xf numFmtId="3" fontId="42" fillId="3" borderId="0" xfId="9" applyNumberFormat="1" applyFont="1" applyFill="1" applyBorder="1" applyAlignment="1">
      <alignment horizontal="right" vertical="center"/>
    </xf>
    <xf numFmtId="0" fontId="92" fillId="0" borderId="0" xfId="9" applyFont="1" applyBorder="1" applyAlignment="1">
      <alignment vertical="center"/>
    </xf>
    <xf numFmtId="0" fontId="42" fillId="4" borderId="16" xfId="9" applyFont="1" applyFill="1" applyBorder="1" applyAlignment="1">
      <alignment vertical="center"/>
    </xf>
    <xf numFmtId="0" fontId="49" fillId="3" borderId="16" xfId="9" applyFont="1" applyFill="1" applyBorder="1" applyAlignment="1">
      <alignment horizontal="right" vertical="center"/>
    </xf>
    <xf numFmtId="0" fontId="92" fillId="0" borderId="16" xfId="9" applyFont="1" applyBorder="1" applyAlignment="1">
      <alignment vertical="center"/>
    </xf>
    <xf numFmtId="0" fontId="49" fillId="3" borderId="12" xfId="9" applyFont="1" applyFill="1" applyBorder="1" applyAlignment="1">
      <alignment horizontal="right" vertical="center"/>
    </xf>
    <xf numFmtId="0" fontId="92" fillId="0" borderId="12" xfId="9" applyFont="1" applyBorder="1" applyAlignment="1">
      <alignment vertical="center"/>
    </xf>
    <xf numFmtId="1" fontId="92" fillId="10" borderId="0" xfId="9" applyNumberFormat="1" applyFont="1" applyFill="1" applyAlignment="1">
      <alignment vertical="center"/>
    </xf>
    <xf numFmtId="0" fontId="92" fillId="10" borderId="0" xfId="9" applyFont="1" applyFill="1" applyAlignment="1">
      <alignment vertical="center"/>
    </xf>
    <xf numFmtId="0" fontId="92" fillId="11" borderId="0" xfId="9" applyFont="1" applyFill="1" applyAlignment="1">
      <alignment vertical="center"/>
    </xf>
    <xf numFmtId="0" fontId="4" fillId="0" borderId="20" xfId="0" applyFont="1" applyBorder="1" applyAlignment="1">
      <alignment horizontal="center" vertical="center"/>
    </xf>
    <xf numFmtId="0" fontId="4" fillId="10" borderId="20" xfId="0" applyFont="1" applyFill="1" applyBorder="1" applyAlignment="1">
      <alignment horizontal="center" vertical="center"/>
    </xf>
    <xf numFmtId="0" fontId="4" fillId="44" borderId="20" xfId="0" applyFont="1" applyFill="1" applyBorder="1" applyAlignment="1">
      <alignment horizontal="center" vertical="center"/>
    </xf>
    <xf numFmtId="0" fontId="0" fillId="0" borderId="0" xfId="0" applyAlignment="1"/>
    <xf numFmtId="0" fontId="33" fillId="10" borderId="27" xfId="0" applyFont="1" applyFill="1" applyBorder="1" applyAlignment="1">
      <alignment horizontal="center" vertical="center"/>
    </xf>
    <xf numFmtId="0" fontId="33" fillId="44" borderId="27" xfId="9" applyFont="1" applyFill="1" applyBorder="1" applyAlignment="1">
      <alignment horizontal="center" vertical="center"/>
    </xf>
    <xf numFmtId="0" fontId="33" fillId="47" borderId="27" xfId="0" applyFont="1" applyFill="1" applyBorder="1" applyAlignment="1">
      <alignment horizontal="center" vertical="center"/>
    </xf>
    <xf numFmtId="0" fontId="33" fillId="43" borderId="27" xfId="9" applyFont="1" applyFill="1" applyBorder="1" applyAlignment="1">
      <alignment horizontal="center" vertical="center"/>
    </xf>
    <xf numFmtId="0" fontId="4" fillId="48" borderId="20" xfId="0" applyFont="1" applyFill="1" applyBorder="1" applyAlignment="1">
      <alignment horizontal="center" vertical="center"/>
    </xf>
    <xf numFmtId="0" fontId="33" fillId="48" borderId="27" xfId="9" applyFont="1" applyFill="1" applyBorder="1" applyAlignment="1">
      <alignment horizontal="center" vertical="center"/>
    </xf>
    <xf numFmtId="0" fontId="33" fillId="49" borderId="27" xfId="9" applyFont="1" applyFill="1" applyBorder="1" applyAlignment="1">
      <alignment horizontal="center" vertical="center"/>
    </xf>
    <xf numFmtId="0" fontId="4" fillId="49" borderId="20" xfId="0" applyFont="1" applyFill="1" applyBorder="1" applyAlignment="1">
      <alignment horizontal="center" vertical="center"/>
    </xf>
    <xf numFmtId="0" fontId="33" fillId="50" borderId="27" xfId="9" applyFont="1" applyFill="1" applyBorder="1" applyAlignment="1">
      <alignment horizontal="center" vertical="center"/>
    </xf>
    <xf numFmtId="0" fontId="4" fillId="50" borderId="20" xfId="0" applyFont="1" applyFill="1" applyBorder="1" applyAlignment="1">
      <alignment horizontal="center" vertical="center"/>
    </xf>
    <xf numFmtId="0" fontId="4" fillId="45" borderId="20" xfId="0" applyFont="1" applyFill="1" applyBorder="1" applyAlignment="1">
      <alignment horizontal="center" vertical="center"/>
    </xf>
    <xf numFmtId="0" fontId="4" fillId="51" borderId="20" xfId="0" applyFont="1" applyFill="1" applyBorder="1" applyAlignment="1">
      <alignment horizontal="center" vertical="center"/>
    </xf>
    <xf numFmtId="0" fontId="0" fillId="0" borderId="0" xfId="0" applyFill="1" applyBorder="1" applyAlignment="1"/>
    <xf numFmtId="0" fontId="33" fillId="48" borderId="128" xfId="9" applyFont="1" applyFill="1" applyBorder="1" applyAlignment="1">
      <alignment horizontal="center" vertical="center"/>
    </xf>
    <xf numFmtId="0" fontId="33" fillId="10" borderId="5" xfId="9" applyFont="1" applyFill="1" applyBorder="1" applyAlignment="1">
      <alignment horizontal="center" vertical="center"/>
    </xf>
    <xf numFmtId="0" fontId="33" fillId="10" borderId="2" xfId="9" applyFont="1" applyFill="1" applyBorder="1" applyAlignment="1">
      <alignment horizontal="center" vertical="center"/>
    </xf>
    <xf numFmtId="0" fontId="0" fillId="0" borderId="0" xfId="0" applyAlignment="1">
      <alignment wrapText="1"/>
    </xf>
    <xf numFmtId="0" fontId="4" fillId="10" borderId="20"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48" borderId="20" xfId="0" applyFont="1" applyFill="1" applyBorder="1" applyAlignment="1">
      <alignment horizontal="center" vertical="center" wrapText="1"/>
    </xf>
    <xf numFmtId="0" fontId="4" fillId="49" borderId="20" xfId="0" applyFont="1" applyFill="1" applyBorder="1" applyAlignment="1">
      <alignment horizontal="center" vertical="center" wrapText="1"/>
    </xf>
    <xf numFmtId="0" fontId="4" fillId="50" borderId="20" xfId="0" applyFont="1" applyFill="1" applyBorder="1" applyAlignment="1">
      <alignment horizontal="center" vertical="center" wrapText="1"/>
    </xf>
    <xf numFmtId="0" fontId="4" fillId="45" borderId="20" xfId="0" applyFont="1" applyFill="1" applyBorder="1" applyAlignment="1">
      <alignment horizontal="center" vertical="center" wrapText="1"/>
    </xf>
    <xf numFmtId="0" fontId="4" fillId="51" borderId="20" xfId="0" applyFont="1" applyFill="1" applyBorder="1" applyAlignment="1">
      <alignment horizontal="center" vertical="center" wrapText="1"/>
    </xf>
    <xf numFmtId="0" fontId="4" fillId="44" borderId="20" xfId="0" applyFont="1" applyFill="1" applyBorder="1" applyAlignment="1">
      <alignment horizontal="center" vertical="center" wrapText="1"/>
    </xf>
    <xf numFmtId="3" fontId="8" fillId="48" borderId="0" xfId="9" applyNumberFormat="1" applyFont="1" applyFill="1" applyAlignment="1">
      <alignment horizontal="right" vertical="center" indent="1"/>
    </xf>
    <xf numFmtId="3" fontId="8" fillId="49" borderId="0" xfId="9" applyNumberFormat="1" applyFont="1" applyFill="1" applyAlignment="1">
      <alignment horizontal="right" vertical="center" indent="1"/>
    </xf>
    <xf numFmtId="3" fontId="8" fillId="50" borderId="0" xfId="9" applyNumberFormat="1" applyFont="1" applyFill="1" applyAlignment="1">
      <alignment horizontal="right" vertical="center" indent="1"/>
    </xf>
    <xf numFmtId="3" fontId="8" fillId="43" borderId="0" xfId="9" applyNumberFormat="1" applyFont="1" applyFill="1" applyAlignment="1">
      <alignment horizontal="right" vertical="center" indent="1"/>
    </xf>
    <xf numFmtId="3" fontId="8" fillId="47" borderId="0" xfId="9" applyNumberFormat="1" applyFont="1" applyFill="1" applyAlignment="1">
      <alignment horizontal="right" vertical="center" indent="1"/>
    </xf>
    <xf numFmtId="3" fontId="8" fillId="44" borderId="0" xfId="9" applyNumberFormat="1" applyFont="1" applyFill="1" applyAlignment="1">
      <alignment horizontal="right" vertical="center" indent="1"/>
    </xf>
    <xf numFmtId="3" fontId="8" fillId="44" borderId="5" xfId="9" applyNumberFormat="1" applyFont="1" applyFill="1" applyBorder="1" applyAlignment="1">
      <alignment horizontal="right" vertical="center" indent="1"/>
    </xf>
    <xf numFmtId="3" fontId="8" fillId="44" borderId="6" xfId="9" applyNumberFormat="1" applyFont="1" applyFill="1" applyBorder="1" applyAlignment="1">
      <alignment horizontal="right" vertical="center" indent="1"/>
    </xf>
    <xf numFmtId="0" fontId="33" fillId="10" borderId="76" xfId="9" applyFont="1" applyFill="1" applyBorder="1" applyAlignment="1">
      <alignment horizontal="center" vertical="center"/>
    </xf>
    <xf numFmtId="0" fontId="33" fillId="10" borderId="75" xfId="9" applyFont="1" applyFill="1" applyBorder="1" applyAlignment="1">
      <alignment horizontal="center" vertical="center"/>
    </xf>
    <xf numFmtId="0" fontId="33" fillId="10" borderId="73" xfId="9" applyFont="1" applyFill="1" applyBorder="1" applyAlignment="1">
      <alignment horizontal="center" vertical="center"/>
    </xf>
    <xf numFmtId="0" fontId="33" fillId="10" borderId="64" xfId="9" applyFont="1" applyFill="1" applyBorder="1" applyAlignment="1">
      <alignment horizontal="center" vertical="center"/>
    </xf>
    <xf numFmtId="3" fontId="8" fillId="48" borderId="78" xfId="9" applyNumberFormat="1" applyFont="1" applyFill="1" applyBorder="1" applyAlignment="1">
      <alignment horizontal="right" vertical="center" indent="1"/>
    </xf>
    <xf numFmtId="3" fontId="8" fillId="48" borderId="0" xfId="9" applyNumberFormat="1" applyFont="1" applyFill="1" applyBorder="1" applyAlignment="1">
      <alignment horizontal="right" vertical="center" indent="1"/>
    </xf>
    <xf numFmtId="3" fontId="8" fillId="48" borderId="70" xfId="9" applyNumberFormat="1" applyFont="1" applyFill="1" applyBorder="1" applyAlignment="1">
      <alignment horizontal="right" vertical="center" indent="1"/>
    </xf>
    <xf numFmtId="3" fontId="8" fillId="49" borderId="78" xfId="9" applyNumberFormat="1" applyFont="1" applyFill="1" applyBorder="1" applyAlignment="1">
      <alignment horizontal="right" vertical="center" indent="1"/>
    </xf>
    <xf numFmtId="3" fontId="8" fillId="49" borderId="0" xfId="9" applyNumberFormat="1" applyFont="1" applyFill="1" applyBorder="1" applyAlignment="1">
      <alignment horizontal="right" vertical="center" indent="1"/>
    </xf>
    <xf numFmtId="3" fontId="8" fillId="49" borderId="70" xfId="9" applyNumberFormat="1" applyFont="1" applyFill="1" applyBorder="1" applyAlignment="1">
      <alignment horizontal="right" vertical="center" indent="1"/>
    </xf>
    <xf numFmtId="3" fontId="8" fillId="50" borderId="78" xfId="9" applyNumberFormat="1" applyFont="1" applyFill="1" applyBorder="1" applyAlignment="1">
      <alignment horizontal="right" vertical="center" indent="1"/>
    </xf>
    <xf numFmtId="3" fontId="8" fillId="50" borderId="0" xfId="9" applyNumberFormat="1" applyFont="1" applyFill="1" applyBorder="1" applyAlignment="1">
      <alignment horizontal="right" vertical="center" indent="1"/>
    </xf>
    <xf numFmtId="3" fontId="8" fillId="50" borderId="70" xfId="9" applyNumberFormat="1" applyFont="1" applyFill="1" applyBorder="1" applyAlignment="1">
      <alignment horizontal="right" vertical="center" indent="1"/>
    </xf>
    <xf numFmtId="3" fontId="8" fillId="43" borderId="78" xfId="9" applyNumberFormat="1" applyFont="1" applyFill="1" applyBorder="1" applyAlignment="1">
      <alignment horizontal="right" vertical="center" indent="1"/>
    </xf>
    <xf numFmtId="3" fontId="8" fillId="43" borderId="0" xfId="9" applyNumberFormat="1" applyFont="1" applyFill="1" applyBorder="1" applyAlignment="1">
      <alignment horizontal="right" vertical="center" indent="1"/>
    </xf>
    <xf numFmtId="3" fontId="8" fillId="43" borderId="70" xfId="9" applyNumberFormat="1" applyFont="1" applyFill="1" applyBorder="1" applyAlignment="1">
      <alignment horizontal="right" vertical="center" indent="1"/>
    </xf>
    <xf numFmtId="3" fontId="8" fillId="47" borderId="78" xfId="9" applyNumberFormat="1" applyFont="1" applyFill="1" applyBorder="1" applyAlignment="1">
      <alignment horizontal="right" vertical="center" indent="1"/>
    </xf>
    <xf numFmtId="3" fontId="8" fillId="47" borderId="0" xfId="9" applyNumberFormat="1" applyFont="1" applyFill="1" applyBorder="1" applyAlignment="1">
      <alignment horizontal="right" vertical="center" indent="1"/>
    </xf>
    <xf numFmtId="3" fontId="8" fillId="47" borderId="70" xfId="9" applyNumberFormat="1" applyFont="1" applyFill="1" applyBorder="1" applyAlignment="1">
      <alignment horizontal="right" vertical="center" indent="1"/>
    </xf>
    <xf numFmtId="3" fontId="8" fillId="44" borderId="78" xfId="9" applyNumberFormat="1" applyFont="1" applyFill="1" applyBorder="1" applyAlignment="1">
      <alignment horizontal="right" vertical="center" indent="1"/>
    </xf>
    <xf numFmtId="3" fontId="8" fillId="44" borderId="0" xfId="9" applyNumberFormat="1" applyFont="1" applyFill="1" applyBorder="1" applyAlignment="1">
      <alignment horizontal="right" vertical="center" indent="1"/>
    </xf>
    <xf numFmtId="3" fontId="8" fillId="44" borderId="70" xfId="9" applyNumberFormat="1" applyFont="1" applyFill="1" applyBorder="1" applyAlignment="1">
      <alignment horizontal="right" vertical="center" indent="1"/>
    </xf>
    <xf numFmtId="3" fontId="8" fillId="44" borderId="73" xfId="9" applyNumberFormat="1" applyFont="1" applyFill="1" applyBorder="1" applyAlignment="1">
      <alignment horizontal="right" vertical="center" indent="1"/>
    </xf>
    <xf numFmtId="3" fontId="8" fillId="44" borderId="64" xfId="9" applyNumberFormat="1" applyFont="1" applyFill="1" applyBorder="1" applyAlignment="1">
      <alignment horizontal="right" vertical="center" indent="1"/>
    </xf>
    <xf numFmtId="0" fontId="0" fillId="3" borderId="0" xfId="0" applyFill="1" applyBorder="1" applyAlignment="1"/>
    <xf numFmtId="0" fontId="36" fillId="3" borderId="0" xfId="9" applyFont="1" applyFill="1" applyBorder="1" applyAlignment="1">
      <alignment horizontal="left" vertical="center"/>
    </xf>
    <xf numFmtId="0" fontId="58" fillId="3" borderId="0" xfId="9" applyFont="1" applyFill="1" applyBorder="1" applyAlignment="1">
      <alignment vertical="center"/>
    </xf>
    <xf numFmtId="0" fontId="0" fillId="0" borderId="0" xfId="0" applyAlignment="1">
      <alignment vertical="center"/>
    </xf>
    <xf numFmtId="3" fontId="49" fillId="10" borderId="39" xfId="0" applyNumberFormat="1" applyFont="1" applyFill="1" applyBorder="1" applyAlignment="1">
      <alignment horizontal="right" vertical="center" indent="1"/>
    </xf>
    <xf numFmtId="0" fontId="93" fillId="45" borderId="25" xfId="0" applyFont="1" applyFill="1" applyBorder="1" applyAlignment="1">
      <alignment horizontal="center" vertical="center" wrapText="1"/>
    </xf>
    <xf numFmtId="0" fontId="25" fillId="0" borderId="20" xfId="0" applyFont="1" applyBorder="1" applyAlignment="1">
      <alignment horizontal="center" vertical="center"/>
    </xf>
    <xf numFmtId="3" fontId="17" fillId="0" borderId="20" xfId="0" applyNumberFormat="1" applyFont="1" applyBorder="1" applyAlignment="1">
      <alignment horizontal="center" vertical="center"/>
    </xf>
    <xf numFmtId="0" fontId="98" fillId="46" borderId="21" xfId="0" applyFont="1" applyFill="1" applyBorder="1" applyAlignment="1">
      <alignment vertical="center"/>
    </xf>
    <xf numFmtId="3" fontId="99" fillId="46" borderId="20" xfId="0" applyNumberFormat="1" applyFont="1" applyFill="1" applyBorder="1" applyAlignment="1">
      <alignment horizontal="center" vertical="center"/>
    </xf>
    <xf numFmtId="0" fontId="0" fillId="0" borderId="0" xfId="0" applyBorder="1" applyAlignment="1"/>
    <xf numFmtId="0" fontId="4" fillId="0" borderId="22" xfId="0" applyFont="1" applyBorder="1" applyAlignment="1">
      <alignment horizontal="center" vertical="center"/>
    </xf>
    <xf numFmtId="3" fontId="49" fillId="0" borderId="22" xfId="0" applyNumberFormat="1" applyFont="1" applyBorder="1" applyAlignment="1">
      <alignment horizontal="right" vertical="center" indent="1"/>
    </xf>
    <xf numFmtId="0" fontId="4" fillId="0" borderId="0" xfId="0" applyFont="1" applyBorder="1" applyAlignment="1">
      <alignment horizontal="center" vertical="center"/>
    </xf>
    <xf numFmtId="0" fontId="33" fillId="0" borderId="22" xfId="0" applyFont="1" applyBorder="1" applyAlignment="1">
      <alignment horizontal="center" vertical="center"/>
    </xf>
    <xf numFmtId="3" fontId="109" fillId="3" borderId="33" xfId="9" applyNumberFormat="1" applyFont="1" applyFill="1" applyBorder="1" applyAlignment="1">
      <alignment horizontal="center" vertical="center"/>
    </xf>
    <xf numFmtId="0" fontId="4" fillId="2" borderId="23" xfId="0" applyFont="1" applyFill="1" applyBorder="1" applyAlignment="1">
      <alignment horizontal="center" vertical="center"/>
    </xf>
    <xf numFmtId="0" fontId="0" fillId="0" borderId="0" xfId="0" applyFont="1" applyAlignment="1"/>
    <xf numFmtId="0" fontId="0" fillId="0" borderId="0" xfId="0" applyFont="1" applyBorder="1" applyAlignment="1"/>
    <xf numFmtId="0" fontId="111" fillId="51" borderId="20" xfId="9" applyFont="1" applyFill="1" applyBorder="1" applyAlignment="1">
      <alignment horizontal="center" vertical="center"/>
    </xf>
    <xf numFmtId="0" fontId="111" fillId="51" borderId="20" xfId="9" applyFont="1" applyFill="1" applyBorder="1" applyAlignment="1">
      <alignment vertical="center"/>
    </xf>
    <xf numFmtId="0" fontId="111" fillId="44" borderId="20" xfId="9" applyFont="1" applyFill="1" applyBorder="1" applyAlignment="1">
      <alignment horizontal="center" vertical="center"/>
    </xf>
    <xf numFmtId="0" fontId="111" fillId="44" borderId="21" xfId="9" applyFont="1" applyFill="1" applyBorder="1" applyAlignment="1">
      <alignment vertical="center"/>
    </xf>
    <xf numFmtId="0" fontId="111" fillId="48" borderId="20" xfId="9" applyFont="1" applyFill="1" applyBorder="1" applyAlignment="1">
      <alignment horizontal="center" vertical="center"/>
    </xf>
    <xf numFmtId="0" fontId="4" fillId="0" borderId="20" xfId="0" applyFont="1" applyBorder="1" applyAlignment="1">
      <alignment horizontal="center" vertical="center" readingOrder="2"/>
    </xf>
    <xf numFmtId="3" fontId="49" fillId="0" borderId="20" xfId="0" applyNumberFormat="1" applyFont="1" applyBorder="1" applyAlignment="1">
      <alignment horizontal="right" vertical="center" indent="1"/>
    </xf>
    <xf numFmtId="0" fontId="33" fillId="0" borderId="20" xfId="0" applyFont="1" applyBorder="1" applyAlignment="1">
      <alignment horizontal="center" vertical="center"/>
    </xf>
    <xf numFmtId="3" fontId="49" fillId="48" borderId="20" xfId="0" applyNumberFormat="1" applyFont="1" applyFill="1" applyBorder="1" applyAlignment="1">
      <alignment horizontal="right" vertical="center" indent="1"/>
    </xf>
    <xf numFmtId="0" fontId="33" fillId="48" borderId="20" xfId="0" applyFont="1" applyFill="1" applyBorder="1" applyAlignment="1">
      <alignment horizontal="center" vertical="center"/>
    </xf>
    <xf numFmtId="3" fontId="49" fillId="49" borderId="20" xfId="0" applyNumberFormat="1" applyFont="1" applyFill="1" applyBorder="1" applyAlignment="1">
      <alignment horizontal="right" vertical="center" indent="1"/>
    </xf>
    <xf numFmtId="0" fontId="33" fillId="49" borderId="20" xfId="0" applyFont="1" applyFill="1" applyBorder="1" applyAlignment="1">
      <alignment horizontal="center" vertical="center"/>
    </xf>
    <xf numFmtId="3" fontId="49" fillId="50" borderId="20" xfId="0" applyNumberFormat="1" applyFont="1" applyFill="1" applyBorder="1" applyAlignment="1">
      <alignment horizontal="right" vertical="center" indent="1"/>
    </xf>
    <xf numFmtId="0" fontId="33" fillId="50" borderId="20" xfId="0" applyFont="1" applyFill="1" applyBorder="1" applyAlignment="1">
      <alignment horizontal="center" vertical="center"/>
    </xf>
    <xf numFmtId="3" fontId="49" fillId="45" borderId="20" xfId="0" applyNumberFormat="1" applyFont="1" applyFill="1" applyBorder="1" applyAlignment="1">
      <alignment horizontal="right" vertical="center" indent="1"/>
    </xf>
    <xf numFmtId="0" fontId="33" fillId="45" borderId="20" xfId="0" applyFont="1" applyFill="1" applyBorder="1" applyAlignment="1">
      <alignment horizontal="center" vertical="center"/>
    </xf>
    <xf numFmtId="3" fontId="49" fillId="51" borderId="20" xfId="0" applyNumberFormat="1" applyFont="1" applyFill="1" applyBorder="1" applyAlignment="1">
      <alignment horizontal="right" vertical="center" indent="1"/>
    </xf>
    <xf numFmtId="0" fontId="33" fillId="51" borderId="20" xfId="0" applyFont="1" applyFill="1" applyBorder="1" applyAlignment="1">
      <alignment horizontal="center" vertical="center"/>
    </xf>
    <xf numFmtId="3" fontId="49" fillId="44" borderId="20" xfId="0" applyNumberFormat="1" applyFont="1" applyFill="1" applyBorder="1" applyAlignment="1">
      <alignment horizontal="right" vertical="center" indent="1"/>
    </xf>
    <xf numFmtId="0" fontId="33" fillId="44" borderId="20" xfId="0" applyFont="1" applyFill="1" applyBorder="1" applyAlignment="1">
      <alignment horizontal="center" vertical="center"/>
    </xf>
    <xf numFmtId="0" fontId="21" fillId="44" borderId="23" xfId="9" applyFont="1" applyFill="1" applyBorder="1" applyAlignment="1">
      <alignment horizontal="center" vertical="center"/>
    </xf>
    <xf numFmtId="0" fontId="8" fillId="48" borderId="28" xfId="9" applyFont="1" applyFill="1" applyBorder="1" applyAlignment="1">
      <alignment horizontal="center" vertical="center"/>
    </xf>
    <xf numFmtId="0" fontId="8" fillId="48" borderId="28" xfId="9" applyFont="1" applyFill="1" applyBorder="1" applyAlignment="1">
      <alignment vertical="center"/>
    </xf>
    <xf numFmtId="0" fontId="8" fillId="48" borderId="4" xfId="9" applyFont="1" applyFill="1" applyBorder="1" applyAlignment="1">
      <alignment horizontal="right" vertical="center"/>
    </xf>
    <xf numFmtId="0" fontId="8" fillId="48" borderId="33" xfId="9" applyFont="1" applyFill="1" applyBorder="1" applyAlignment="1">
      <alignment vertical="center"/>
    </xf>
    <xf numFmtId="0" fontId="8" fillId="48" borderId="21" xfId="9" applyFont="1" applyFill="1" applyBorder="1" applyAlignment="1">
      <alignment horizontal="right" vertical="center"/>
    </xf>
    <xf numFmtId="0" fontId="8" fillId="48" borderId="31" xfId="9" applyFont="1" applyFill="1" applyBorder="1" applyAlignment="1">
      <alignment horizontal="center" vertical="center"/>
    </xf>
    <xf numFmtId="0" fontId="8" fillId="49" borderId="33" xfId="9" applyFont="1" applyFill="1" applyBorder="1" applyAlignment="1">
      <alignment horizontal="center" vertical="center"/>
    </xf>
    <xf numFmtId="0" fontId="8" fillId="49" borderId="33" xfId="9" applyFont="1" applyFill="1" applyBorder="1" applyAlignment="1">
      <alignment vertical="center"/>
    </xf>
    <xf numFmtId="0" fontId="8" fillId="49" borderId="21" xfId="9" applyFont="1" applyFill="1" applyBorder="1" applyAlignment="1">
      <alignment horizontal="right" vertical="center"/>
    </xf>
    <xf numFmtId="0" fontId="8" fillId="49" borderId="28" xfId="9" applyFont="1" applyFill="1" applyBorder="1" applyAlignment="1">
      <alignment horizontal="center" vertical="center"/>
    </xf>
    <xf numFmtId="0" fontId="8" fillId="50" borderId="28" xfId="9" applyFont="1" applyFill="1" applyBorder="1" applyAlignment="1">
      <alignment horizontal="center" vertical="center"/>
    </xf>
    <xf numFmtId="0" fontId="8" fillId="50" borderId="33" xfId="9" applyFont="1" applyFill="1" applyBorder="1" applyAlignment="1">
      <alignment vertical="center"/>
    </xf>
    <xf numFmtId="0" fontId="8" fillId="50" borderId="21" xfId="9" applyFont="1" applyFill="1" applyBorder="1" applyAlignment="1">
      <alignment horizontal="right" vertical="center"/>
    </xf>
    <xf numFmtId="0" fontId="8" fillId="50" borderId="31" xfId="9" applyFont="1" applyFill="1" applyBorder="1" applyAlignment="1">
      <alignment horizontal="center" vertical="center"/>
    </xf>
    <xf numFmtId="0" fontId="8" fillId="43" borderId="33" xfId="9" applyFont="1" applyFill="1" applyBorder="1" applyAlignment="1">
      <alignment horizontal="center" vertical="center"/>
    </xf>
    <xf numFmtId="0" fontId="8" fillId="43" borderId="33" xfId="9" applyFont="1" applyFill="1" applyBorder="1" applyAlignment="1">
      <alignment vertical="center"/>
    </xf>
    <xf numFmtId="0" fontId="8" fillId="43" borderId="21" xfId="9" applyFont="1" applyFill="1" applyBorder="1" applyAlignment="1">
      <alignment horizontal="right" vertical="center"/>
    </xf>
    <xf numFmtId="0" fontId="8" fillId="43" borderId="31" xfId="9" applyFont="1" applyFill="1" applyBorder="1" applyAlignment="1">
      <alignment horizontal="center" vertical="center"/>
    </xf>
    <xf numFmtId="0" fontId="8" fillId="47" borderId="21" xfId="9" applyFont="1" applyFill="1" applyBorder="1" applyAlignment="1">
      <alignment vertical="center"/>
    </xf>
    <xf numFmtId="0" fontId="8" fillId="47" borderId="20" xfId="9" applyFont="1" applyFill="1" applyBorder="1" applyAlignment="1">
      <alignment horizontal="center" vertical="center"/>
    </xf>
    <xf numFmtId="0" fontId="8" fillId="44" borderId="21" xfId="9" applyFont="1" applyFill="1" applyBorder="1" applyAlignment="1">
      <alignment vertical="center"/>
    </xf>
    <xf numFmtId="0" fontId="8" fillId="44" borderId="20" xfId="9" applyFont="1" applyFill="1" applyBorder="1" applyAlignment="1">
      <alignment horizontal="center" vertical="center"/>
    </xf>
    <xf numFmtId="1" fontId="108" fillId="4" borderId="20" xfId="9" applyNumberFormat="1" applyFont="1" applyFill="1" applyBorder="1" applyAlignment="1">
      <alignment horizontal="right" vertical="center" indent="1"/>
    </xf>
    <xf numFmtId="1" fontId="108" fillId="4" borderId="20" xfId="9" applyNumberFormat="1" applyFont="1" applyFill="1" applyBorder="1" applyAlignment="1">
      <alignment horizontal="center" vertical="center"/>
    </xf>
    <xf numFmtId="1" fontId="113" fillId="0" borderId="0" xfId="0" applyNumberFormat="1" applyFont="1" applyAlignment="1">
      <alignment horizontal="right" vertical="center" indent="1"/>
    </xf>
    <xf numFmtId="1" fontId="113" fillId="9" borderId="0" xfId="0" applyNumberFormat="1" applyFont="1" applyFill="1" applyAlignment="1">
      <alignment horizontal="right" vertical="center" indent="1"/>
    </xf>
    <xf numFmtId="3" fontId="109" fillId="3" borderId="20" xfId="9" applyNumberFormat="1" applyFont="1" applyFill="1" applyBorder="1" applyAlignment="1">
      <alignment horizontal="center" vertical="center"/>
    </xf>
    <xf numFmtId="0" fontId="110" fillId="0" borderId="0" xfId="9" applyFont="1" applyFill="1" applyBorder="1" applyAlignment="1">
      <alignment horizontal="left" vertical="center"/>
    </xf>
    <xf numFmtId="3" fontId="49" fillId="0" borderId="33" xfId="0" applyNumberFormat="1" applyFont="1" applyBorder="1" applyAlignment="1">
      <alignment horizontal="right" vertical="center" indent="1"/>
    </xf>
    <xf numFmtId="0" fontId="21" fillId="48" borderId="20" xfId="9" applyFont="1" applyFill="1" applyBorder="1" applyAlignment="1">
      <alignment horizontal="center" vertical="center"/>
    </xf>
    <xf numFmtId="0" fontId="79" fillId="0" borderId="0" xfId="9" applyFont="1" applyFill="1" applyAlignment="1">
      <alignment horizontal="left" vertical="center" indent="1"/>
    </xf>
    <xf numFmtId="0" fontId="0" fillId="3" borderId="0" xfId="0" applyFill="1" applyAlignment="1"/>
    <xf numFmtId="0" fontId="0" fillId="3" borderId="0" xfId="0" applyFill="1" applyAlignment="1">
      <alignment vertical="center"/>
    </xf>
    <xf numFmtId="0" fontId="49" fillId="0" borderId="0" xfId="0" applyFont="1" applyBorder="1" applyAlignment="1">
      <alignment horizontal="right" vertical="center" indent="1"/>
    </xf>
    <xf numFmtId="0" fontId="0" fillId="0" borderId="0" xfId="0" applyFont="1" applyAlignment="1">
      <alignment horizontal="left" indent="1"/>
    </xf>
    <xf numFmtId="0" fontId="111" fillId="48" borderId="20" xfId="9" applyFont="1" applyFill="1" applyBorder="1" applyAlignment="1">
      <alignment horizontal="left" vertical="center" indent="1"/>
    </xf>
    <xf numFmtId="0" fontId="4" fillId="0" borderId="0" xfId="0" applyFont="1" applyBorder="1" applyAlignment="1">
      <alignment horizontal="left" vertical="center" indent="1"/>
    </xf>
    <xf numFmtId="0" fontId="111" fillId="49" borderId="20" xfId="9" applyFont="1" applyFill="1" applyBorder="1" applyAlignment="1">
      <alignment horizontal="left" vertical="center" indent="1"/>
    </xf>
    <xf numFmtId="0" fontId="111" fillId="50" borderId="20" xfId="9" applyFont="1" applyFill="1" applyBorder="1" applyAlignment="1">
      <alignment horizontal="left" vertical="center" indent="1"/>
    </xf>
    <xf numFmtId="0" fontId="111" fillId="43" borderId="20" xfId="9" applyFont="1" applyFill="1" applyBorder="1" applyAlignment="1">
      <alignment horizontal="left" vertical="center" indent="1"/>
    </xf>
    <xf numFmtId="0" fontId="0" fillId="0" borderId="0" xfId="0" applyFont="1" applyBorder="1" applyAlignment="1">
      <alignment horizontal="left" indent="1"/>
    </xf>
    <xf numFmtId="0" fontId="111" fillId="51" borderId="20" xfId="9" applyFont="1" applyFill="1" applyBorder="1" applyAlignment="1">
      <alignment horizontal="left" vertical="center" indent="1"/>
    </xf>
    <xf numFmtId="0" fontId="111" fillId="44" borderId="20" xfId="9" applyFont="1" applyFill="1" applyBorder="1" applyAlignment="1">
      <alignment horizontal="left" vertical="center" indent="1"/>
    </xf>
    <xf numFmtId="0" fontId="4" fillId="3" borderId="23" xfId="0" applyFont="1" applyFill="1" applyBorder="1" applyAlignment="1">
      <alignment horizontal="center" vertical="center"/>
    </xf>
    <xf numFmtId="0" fontId="115" fillId="0" borderId="0" xfId="0" applyFont="1" applyBorder="1" applyAlignment="1">
      <alignment horizontal="left" vertical="center"/>
    </xf>
    <xf numFmtId="3" fontId="49" fillId="0" borderId="5" xfId="0" applyNumberFormat="1" applyFont="1" applyBorder="1" applyAlignment="1">
      <alignment horizontal="right" vertical="center" indent="1"/>
    </xf>
    <xf numFmtId="0" fontId="21" fillId="51" borderId="20" xfId="0" applyFont="1" applyFill="1" applyBorder="1" applyAlignment="1">
      <alignment horizontal="center" vertical="center"/>
    </xf>
    <xf numFmtId="0" fontId="0" fillId="51" borderId="20" xfId="0" applyFill="1" applyBorder="1" applyAlignment="1"/>
    <xf numFmtId="0" fontId="0" fillId="51" borderId="20" xfId="0" applyFont="1" applyFill="1" applyBorder="1" applyAlignment="1"/>
    <xf numFmtId="0" fontId="0" fillId="51" borderId="20" xfId="0" applyFont="1" applyFill="1" applyBorder="1" applyAlignment="1">
      <alignment horizontal="left" indent="1"/>
    </xf>
    <xf numFmtId="0" fontId="111" fillId="49" borderId="20" xfId="9" applyFont="1" applyFill="1" applyBorder="1" applyAlignment="1">
      <alignment horizontal="center" vertical="center"/>
    </xf>
    <xf numFmtId="0" fontId="111" fillId="50" borderId="20" xfId="9" applyFont="1" applyFill="1" applyBorder="1" applyAlignment="1">
      <alignment horizontal="center" vertical="center"/>
    </xf>
    <xf numFmtId="0" fontId="111" fillId="43" borderId="20" xfId="9" applyFont="1" applyFill="1" applyBorder="1" applyAlignment="1">
      <alignment horizontal="center" vertical="center"/>
    </xf>
    <xf numFmtId="0" fontId="0" fillId="0" borderId="20" xfId="0" applyFont="1" applyBorder="1" applyAlignment="1"/>
    <xf numFmtId="0" fontId="0" fillId="0" borderId="20" xfId="0" applyFont="1" applyBorder="1" applyAlignment="1">
      <alignment horizontal="left" indent="1"/>
    </xf>
    <xf numFmtId="0" fontId="0" fillId="0" borderId="20" xfId="0" applyBorder="1" applyAlignment="1"/>
    <xf numFmtId="1" fontId="108" fillId="0" borderId="22" xfId="9" applyNumberFormat="1" applyFont="1" applyFill="1" applyBorder="1" applyAlignment="1">
      <alignment horizontal="center" vertical="center"/>
    </xf>
    <xf numFmtId="1" fontId="113" fillId="0" borderId="0" xfId="0" applyNumberFormat="1" applyFont="1" applyFill="1" applyBorder="1" applyAlignment="1">
      <alignment horizontal="right" vertical="center" indent="1"/>
    </xf>
    <xf numFmtId="1" fontId="114" fillId="0" borderId="0" xfId="0" applyNumberFormat="1" applyFont="1" applyFill="1" applyBorder="1" applyAlignment="1">
      <alignment horizontal="right" vertical="center" indent="1"/>
    </xf>
    <xf numFmtId="0" fontId="4" fillId="0" borderId="23" xfId="0" applyFont="1" applyBorder="1" applyAlignment="1">
      <alignment horizontal="center" vertical="center" wrapText="1"/>
    </xf>
    <xf numFmtId="0" fontId="4" fillId="48" borderId="23" xfId="0" applyFont="1" applyFill="1" applyBorder="1" applyAlignment="1">
      <alignment horizontal="center" vertical="center" wrapText="1"/>
    </xf>
    <xf numFmtId="3" fontId="49" fillId="0" borderId="4" xfId="0" applyNumberFormat="1" applyFont="1" applyBorder="1" applyAlignment="1">
      <alignment horizontal="right" vertical="center" indent="1"/>
    </xf>
    <xf numFmtId="3" fontId="49" fillId="0" borderId="21" xfId="0" applyNumberFormat="1" applyFont="1" applyBorder="1" applyAlignment="1">
      <alignment horizontal="right" vertical="center" indent="1"/>
    </xf>
    <xf numFmtId="3" fontId="49" fillId="48" borderId="21" xfId="0" applyNumberFormat="1" applyFont="1" applyFill="1" applyBorder="1" applyAlignment="1">
      <alignment horizontal="right" vertical="center" indent="1"/>
    </xf>
    <xf numFmtId="0" fontId="4" fillId="0" borderId="23" xfId="0" applyFont="1" applyBorder="1" applyAlignment="1">
      <alignment horizontal="center" vertical="center"/>
    </xf>
    <xf numFmtId="0" fontId="111" fillId="48" borderId="23" xfId="9" applyFont="1" applyFill="1" applyBorder="1" applyAlignment="1">
      <alignment vertical="center"/>
    </xf>
    <xf numFmtId="0" fontId="0" fillId="0" borderId="23" xfId="0" applyFont="1" applyBorder="1" applyAlignment="1"/>
    <xf numFmtId="3" fontId="49" fillId="0" borderId="23" xfId="0" applyNumberFormat="1" applyFont="1" applyBorder="1" applyAlignment="1">
      <alignment horizontal="right" vertical="center" indent="1"/>
    </xf>
    <xf numFmtId="0" fontId="111" fillId="49" borderId="23" xfId="9" applyFont="1" applyFill="1" applyBorder="1" applyAlignment="1">
      <alignment vertical="center"/>
    </xf>
    <xf numFmtId="0" fontId="111" fillId="50" borderId="23" xfId="9" applyFont="1" applyFill="1" applyBorder="1" applyAlignment="1">
      <alignment vertical="center"/>
    </xf>
    <xf numFmtId="0" fontId="111" fillId="43" borderId="23" xfId="9" applyFont="1" applyFill="1" applyBorder="1" applyAlignment="1">
      <alignment vertical="center"/>
    </xf>
    <xf numFmtId="0" fontId="4" fillId="2" borderId="20" xfId="0" applyFont="1" applyFill="1" applyBorder="1" applyAlignment="1">
      <alignment horizontal="center" vertical="center"/>
    </xf>
    <xf numFmtId="0" fontId="21" fillId="49" borderId="20" xfId="9" applyFont="1" applyFill="1" applyBorder="1" applyAlignment="1">
      <alignment horizontal="center" vertical="center"/>
    </xf>
    <xf numFmtId="0" fontId="21" fillId="50" borderId="20" xfId="9" applyFont="1" applyFill="1" applyBorder="1" applyAlignment="1">
      <alignment horizontal="center" vertical="center"/>
    </xf>
    <xf numFmtId="0" fontId="21" fillId="43" borderId="20" xfId="9" applyFont="1" applyFill="1" applyBorder="1" applyAlignment="1">
      <alignment horizontal="center" vertical="center"/>
    </xf>
    <xf numFmtId="1" fontId="108" fillId="4" borderId="20" xfId="9" applyNumberFormat="1" applyFont="1" applyFill="1" applyBorder="1" applyAlignment="1">
      <alignment horizontal="center" vertical="center"/>
    </xf>
    <xf numFmtId="0" fontId="0" fillId="0" borderId="114" xfId="0" applyBorder="1" applyAlignment="1">
      <alignment vertical="center" wrapText="1"/>
    </xf>
    <xf numFmtId="0" fontId="25" fillId="0" borderId="20" xfId="0" applyFont="1" applyBorder="1" applyAlignment="1">
      <alignment horizontal="left" vertical="center"/>
    </xf>
    <xf numFmtId="0" fontId="25" fillId="10" borderId="20" xfId="0" applyFont="1" applyFill="1" applyBorder="1" applyAlignment="1">
      <alignment horizontal="left" vertical="center"/>
    </xf>
    <xf numFmtId="0" fontId="25" fillId="10" borderId="20" xfId="0" applyFont="1" applyFill="1" applyBorder="1" applyAlignment="1">
      <alignment horizontal="center" vertical="center"/>
    </xf>
    <xf numFmtId="3" fontId="17" fillId="10" borderId="20" xfId="0" applyNumberFormat="1" applyFont="1" applyFill="1" applyBorder="1" applyAlignment="1">
      <alignment horizontal="center" vertical="center"/>
    </xf>
    <xf numFmtId="0" fontId="25" fillId="12" borderId="20" xfId="0" applyFont="1" applyFill="1" applyBorder="1" applyAlignment="1">
      <alignment horizontal="left" vertical="center"/>
    </xf>
    <xf numFmtId="0" fontId="108" fillId="3" borderId="0" xfId="9" applyFont="1" applyFill="1" applyBorder="1" applyAlignment="1">
      <alignment horizontal="left" vertical="center"/>
    </xf>
    <xf numFmtId="0" fontId="0" fillId="11" borderId="114" xfId="0" applyFill="1" applyBorder="1" applyAlignment="1">
      <alignment vertical="center" wrapText="1"/>
    </xf>
    <xf numFmtId="2" fontId="84" fillId="9" borderId="5" xfId="2" applyNumberFormat="1" applyFont="1" applyFill="1" applyBorder="1" applyAlignment="1">
      <alignment horizontal="center" vertical="center" readingOrder="1"/>
    </xf>
    <xf numFmtId="3" fontId="5" fillId="0" borderId="0" xfId="0" applyNumberFormat="1" applyFont="1"/>
    <xf numFmtId="1" fontId="108" fillId="10" borderId="20" xfId="9" applyNumberFormat="1" applyFont="1" applyFill="1" applyBorder="1" applyAlignment="1">
      <alignment horizontal="right" vertical="center" indent="1"/>
    </xf>
    <xf numFmtId="1" fontId="113" fillId="3" borderId="0" xfId="0" applyNumberFormat="1" applyFont="1" applyFill="1" applyAlignment="1">
      <alignment horizontal="right" vertical="center" indent="1"/>
    </xf>
    <xf numFmtId="3" fontId="49" fillId="52" borderId="13" xfId="9" applyNumberFormat="1" applyFont="1" applyFill="1" applyBorder="1" applyAlignment="1">
      <alignment horizontal="right" vertical="center" indent="1"/>
    </xf>
    <xf numFmtId="0" fontId="116" fillId="9" borderId="0" xfId="0" applyFont="1" applyFill="1" applyAlignment="1">
      <alignment horizontal="center" vertical="center"/>
    </xf>
    <xf numFmtId="0" fontId="40" fillId="9" borderId="2" xfId="9" applyFont="1" applyFill="1" applyBorder="1" applyAlignment="1">
      <alignment horizontal="center" vertical="center" wrapText="1"/>
    </xf>
    <xf numFmtId="0" fontId="40" fillId="9" borderId="5" xfId="9" applyFont="1" applyFill="1" applyBorder="1" applyAlignment="1">
      <alignment horizontal="center" vertical="center" wrapText="1"/>
    </xf>
    <xf numFmtId="3" fontId="31" fillId="9" borderId="0" xfId="0" applyNumberFormat="1" applyFont="1" applyFill="1" applyAlignment="1">
      <alignment horizontal="center" vertical="center"/>
    </xf>
    <xf numFmtId="3" fontId="49" fillId="10" borderId="20" xfId="0" applyNumberFormat="1" applyFont="1" applyFill="1" applyBorder="1" applyAlignment="1">
      <alignment horizontal="right" vertical="center" indent="1"/>
    </xf>
    <xf numFmtId="0" fontId="33" fillId="10" borderId="20" xfId="0" applyFont="1" applyFill="1" applyBorder="1" applyAlignment="1">
      <alignment horizontal="center" vertical="center"/>
    </xf>
    <xf numFmtId="0" fontId="21" fillId="10" borderId="20" xfId="9" applyFont="1" applyFill="1" applyBorder="1" applyAlignment="1">
      <alignment horizontal="center" vertical="center"/>
    </xf>
    <xf numFmtId="0" fontId="111" fillId="10" borderId="23" xfId="9" applyFont="1" applyFill="1" applyBorder="1" applyAlignment="1">
      <alignment vertical="center"/>
    </xf>
    <xf numFmtId="0" fontId="111" fillId="10" borderId="20" xfId="9" applyFont="1" applyFill="1" applyBorder="1" applyAlignment="1">
      <alignment horizontal="center" vertical="center"/>
    </xf>
    <xf numFmtId="0" fontId="111" fillId="10" borderId="20" xfId="9" applyFont="1" applyFill="1" applyBorder="1" applyAlignment="1">
      <alignment horizontal="left" vertical="center" indent="1"/>
    </xf>
    <xf numFmtId="3" fontId="49" fillId="44" borderId="16" xfId="9" applyNumberFormat="1" applyFont="1" applyFill="1" applyBorder="1" applyAlignment="1">
      <alignment horizontal="right" vertical="center" indent="1"/>
    </xf>
    <xf numFmtId="3" fontId="49" fillId="52" borderId="0" xfId="9" applyNumberFormat="1" applyFont="1" applyFill="1" applyBorder="1" applyAlignment="1">
      <alignment horizontal="right" vertical="center" indent="1"/>
    </xf>
    <xf numFmtId="0" fontId="31" fillId="9" borderId="0" xfId="0" applyFont="1" applyFill="1" applyAlignment="1">
      <alignment horizontal="center" vertical="center"/>
    </xf>
    <xf numFmtId="3" fontId="43" fillId="10" borderId="27" xfId="9" applyNumberFormat="1" applyFont="1" applyFill="1" applyBorder="1" applyAlignment="1">
      <alignment horizontal="center" vertical="center"/>
    </xf>
    <xf numFmtId="3" fontId="43" fillId="10" borderId="20" xfId="9" applyNumberFormat="1" applyFont="1" applyFill="1" applyBorder="1" applyAlignment="1">
      <alignment horizontal="center" vertical="center"/>
    </xf>
    <xf numFmtId="3" fontId="43" fillId="10" borderId="39" xfId="9" applyNumberFormat="1" applyFont="1" applyFill="1" applyBorder="1" applyAlignment="1">
      <alignment horizontal="center" vertical="center"/>
    </xf>
    <xf numFmtId="3" fontId="92" fillId="10" borderId="20" xfId="9" applyNumberFormat="1" applyFont="1" applyFill="1" applyBorder="1" applyAlignment="1">
      <alignment horizontal="center" vertical="center"/>
    </xf>
    <xf numFmtId="3" fontId="62" fillId="10" borderId="20" xfId="9" applyNumberFormat="1" applyFont="1" applyFill="1" applyBorder="1" applyAlignment="1">
      <alignment horizontal="center" vertical="center"/>
    </xf>
    <xf numFmtId="0" fontId="4" fillId="15" borderId="23" xfId="0" applyFont="1" applyFill="1" applyBorder="1" applyAlignment="1">
      <alignment horizontal="center" vertical="center" wrapText="1"/>
    </xf>
    <xf numFmtId="0" fontId="4" fillId="15" borderId="20" xfId="0" applyFont="1" applyFill="1" applyBorder="1" applyAlignment="1">
      <alignment horizontal="center" vertical="center" wrapText="1"/>
    </xf>
    <xf numFmtId="0" fontId="4" fillId="15" borderId="20" xfId="0" applyFont="1" applyFill="1" applyBorder="1" applyAlignment="1">
      <alignment horizontal="center" vertical="center"/>
    </xf>
    <xf numFmtId="3" fontId="49" fillId="15" borderId="20" xfId="0" applyNumberFormat="1" applyFont="1" applyFill="1" applyBorder="1" applyAlignment="1">
      <alignment horizontal="right" vertical="center" indent="1"/>
    </xf>
    <xf numFmtId="0" fontId="33" fillId="15" borderId="20" xfId="0" applyFont="1" applyFill="1" applyBorder="1" applyAlignment="1">
      <alignment horizontal="center" vertical="center"/>
    </xf>
    <xf numFmtId="3" fontId="89" fillId="4" borderId="106" xfId="0" applyNumberFormat="1" applyFont="1" applyFill="1" applyBorder="1" applyAlignment="1">
      <alignment horizontal="center" vertical="center"/>
    </xf>
    <xf numFmtId="3" fontId="23" fillId="4" borderId="106" xfId="9" applyNumberFormat="1" applyFont="1" applyFill="1" applyBorder="1" applyAlignment="1">
      <alignment horizontal="right" vertical="center"/>
    </xf>
    <xf numFmtId="164" fontId="23" fillId="4" borderId="106" xfId="9" applyNumberFormat="1" applyFont="1" applyFill="1" applyBorder="1" applyAlignment="1">
      <alignment horizontal="center" vertical="center"/>
    </xf>
    <xf numFmtId="9" fontId="89" fillId="4" borderId="107" xfId="2" applyFont="1" applyFill="1" applyBorder="1" applyAlignment="1">
      <alignment horizontal="center" vertical="center"/>
    </xf>
    <xf numFmtId="2" fontId="89" fillId="4" borderId="108" xfId="0" applyNumberFormat="1" applyFont="1" applyFill="1" applyBorder="1" applyAlignment="1">
      <alignment horizontal="center" vertical="center"/>
    </xf>
    <xf numFmtId="164" fontId="23" fillId="4" borderId="106" xfId="0" applyNumberFormat="1" applyFont="1" applyFill="1" applyBorder="1" applyAlignment="1">
      <alignment horizontal="center" vertical="center"/>
    </xf>
    <xf numFmtId="1" fontId="23" fillId="4" borderId="106" xfId="0" applyNumberFormat="1" applyFont="1" applyFill="1" applyBorder="1" applyAlignment="1">
      <alignment horizontal="center" vertical="center"/>
    </xf>
    <xf numFmtId="2" fontId="23" fillId="4" borderId="107" xfId="0" applyNumberFormat="1" applyFont="1" applyFill="1" applyBorder="1" applyAlignment="1">
      <alignment horizontal="center" vertical="center"/>
    </xf>
    <xf numFmtId="3" fontId="23" fillId="4" borderId="106" xfId="0" applyNumberFormat="1" applyFont="1" applyFill="1" applyBorder="1" applyAlignment="1">
      <alignment horizontal="center" vertical="center"/>
    </xf>
    <xf numFmtId="3" fontId="117" fillId="4" borderId="106" xfId="9" applyNumberFormat="1" applyFont="1" applyFill="1" applyBorder="1" applyAlignment="1">
      <alignment horizontal="right" vertical="center"/>
    </xf>
    <xf numFmtId="0" fontId="40" fillId="9" borderId="2" xfId="9" applyFont="1" applyFill="1" applyBorder="1" applyAlignment="1">
      <alignment horizontal="center" vertical="center" wrapText="1"/>
    </xf>
    <xf numFmtId="0" fontId="40" fillId="9" borderId="5" xfId="9" applyFont="1" applyFill="1" applyBorder="1" applyAlignment="1">
      <alignment horizontal="center" vertical="center" wrapText="1"/>
    </xf>
    <xf numFmtId="0" fontId="8" fillId="4" borderId="1" xfId="0" applyFont="1" applyFill="1" applyBorder="1" applyAlignment="1">
      <alignment horizontal="center" vertical="top" wrapText="1"/>
    </xf>
    <xf numFmtId="0" fontId="8" fillId="4" borderId="3" xfId="0" applyFont="1" applyFill="1" applyBorder="1" applyAlignment="1">
      <alignment horizontal="center" vertical="top" wrapText="1"/>
    </xf>
    <xf numFmtId="0" fontId="8" fillId="4" borderId="2" xfId="0" applyFont="1" applyFill="1" applyBorder="1" applyAlignment="1">
      <alignment horizontal="center" vertical="top" wrapText="1"/>
    </xf>
    <xf numFmtId="0" fontId="40" fillId="4" borderId="2" xfId="9" applyFont="1" applyFill="1" applyBorder="1" applyAlignment="1">
      <alignment horizontal="center" vertical="center"/>
    </xf>
    <xf numFmtId="0" fontId="40" fillId="4" borderId="5" xfId="9" applyFont="1" applyFill="1" applyBorder="1" applyAlignment="1">
      <alignment horizontal="center" vertical="center"/>
    </xf>
    <xf numFmtId="0" fontId="8" fillId="4" borderId="76" xfId="0" applyFont="1" applyFill="1" applyBorder="1" applyAlignment="1">
      <alignment horizontal="center" vertical="top" wrapText="1"/>
    </xf>
    <xf numFmtId="0" fontId="8" fillId="4" borderId="75" xfId="0" applyFont="1" applyFill="1" applyBorder="1" applyAlignment="1">
      <alignment horizontal="center" vertical="top" wrapText="1"/>
    </xf>
    <xf numFmtId="0" fontId="0" fillId="4" borderId="73" xfId="0" applyFill="1" applyBorder="1" applyAlignment="1">
      <alignment horizontal="center" vertical="center"/>
    </xf>
    <xf numFmtId="0" fontId="0" fillId="4" borderId="64" xfId="0" applyFill="1" applyBorder="1" applyAlignment="1">
      <alignment horizontal="center" vertical="center"/>
    </xf>
    <xf numFmtId="0" fontId="8" fillId="2" borderId="1" xfId="0" applyFont="1" applyFill="1" applyBorder="1" applyAlignment="1">
      <alignment horizontal="center" vertical="center" textRotation="90"/>
    </xf>
    <xf numFmtId="0" fontId="8" fillId="2" borderId="4" xfId="0" applyFont="1" applyFill="1" applyBorder="1" applyAlignment="1">
      <alignment horizontal="center" vertical="center" textRotation="90"/>
    </xf>
    <xf numFmtId="0" fontId="18" fillId="3" borderId="2"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13"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7" fillId="3" borderId="5"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16" xfId="0" applyFont="1" applyFill="1" applyBorder="1" applyAlignment="1">
      <alignment horizontal="center" vertical="center"/>
    </xf>
    <xf numFmtId="0" fontId="18" fillId="3" borderId="16" xfId="0" applyFont="1" applyFill="1" applyBorder="1" applyAlignment="1">
      <alignment horizontal="center" vertical="center" wrapText="1"/>
    </xf>
    <xf numFmtId="1" fontId="108" fillId="4" borderId="20" xfId="9" applyNumberFormat="1" applyFont="1" applyFill="1" applyBorder="1" applyAlignment="1">
      <alignment horizontal="center" vertical="center"/>
    </xf>
    <xf numFmtId="0" fontId="33" fillId="10" borderId="2" xfId="9" applyFont="1" applyFill="1" applyBorder="1" applyAlignment="1">
      <alignment horizontal="center" vertical="center"/>
    </xf>
    <xf numFmtId="0" fontId="33" fillId="10" borderId="5" xfId="9" applyFont="1" applyFill="1" applyBorder="1" applyAlignment="1">
      <alignment horizontal="center" vertical="center"/>
    </xf>
    <xf numFmtId="1" fontId="108" fillId="4" borderId="33" xfId="9" applyNumberFormat="1" applyFont="1" applyFill="1" applyBorder="1" applyAlignment="1">
      <alignment horizontal="center" vertical="center"/>
    </xf>
    <xf numFmtId="1" fontId="108" fillId="4" borderId="28" xfId="9" applyNumberFormat="1" applyFont="1" applyFill="1" applyBorder="1" applyAlignment="1">
      <alignment horizontal="center" vertical="center"/>
    </xf>
    <xf numFmtId="1" fontId="108" fillId="4" borderId="31" xfId="9" applyNumberFormat="1" applyFont="1" applyFill="1" applyBorder="1" applyAlignment="1">
      <alignment horizontal="center" vertical="center"/>
    </xf>
    <xf numFmtId="0" fontId="33" fillId="15" borderId="24" xfId="9" applyFont="1" applyFill="1" applyBorder="1" applyAlignment="1">
      <alignment horizontal="center" vertical="center"/>
    </xf>
    <xf numFmtId="0" fontId="33" fillId="15" borderId="25" xfId="9" applyFont="1" applyFill="1" applyBorder="1" applyAlignment="1">
      <alignment horizontal="center" vertical="center"/>
    </xf>
    <xf numFmtId="0" fontId="33" fillId="15" borderId="29" xfId="9" applyFont="1" applyFill="1" applyBorder="1" applyAlignment="1">
      <alignment horizontal="center" vertical="center"/>
    </xf>
    <xf numFmtId="0" fontId="18" fillId="15" borderId="33" xfId="9" applyFont="1" applyFill="1" applyBorder="1" applyAlignment="1">
      <alignment horizontal="center" vertical="center"/>
    </xf>
    <xf numFmtId="0" fontId="18" fillId="15" borderId="28" xfId="9" applyFont="1" applyFill="1" applyBorder="1" applyAlignment="1">
      <alignment horizontal="center" vertical="center"/>
    </xf>
    <xf numFmtId="0" fontId="18" fillId="15" borderId="31" xfId="9" applyFont="1" applyFill="1" applyBorder="1" applyAlignment="1">
      <alignment horizontal="center" vertical="center"/>
    </xf>
    <xf numFmtId="0" fontId="18" fillId="0" borderId="33" xfId="9" applyFont="1" applyBorder="1" applyAlignment="1">
      <alignment horizontal="center" vertical="center"/>
    </xf>
    <xf numFmtId="0" fontId="18" fillId="0" borderId="28" xfId="9" applyFont="1" applyBorder="1" applyAlignment="1">
      <alignment horizontal="center" vertical="center"/>
    </xf>
    <xf numFmtId="0" fontId="18" fillId="0" borderId="31" xfId="9" applyFont="1" applyBorder="1" applyAlignment="1">
      <alignment horizontal="center" vertical="center"/>
    </xf>
    <xf numFmtId="0" fontId="18" fillId="0" borderId="33" xfId="9" applyFont="1" applyBorder="1" applyAlignment="1">
      <alignment horizontal="center" vertical="center" wrapText="1"/>
    </xf>
    <xf numFmtId="0" fontId="18" fillId="0" borderId="28" xfId="9" applyFont="1" applyBorder="1" applyAlignment="1">
      <alignment horizontal="center" vertical="center" wrapText="1"/>
    </xf>
    <xf numFmtId="0" fontId="18" fillId="0" borderId="31" xfId="9" applyFont="1" applyBorder="1" applyAlignment="1">
      <alignment horizontal="center" vertical="center" wrapText="1"/>
    </xf>
    <xf numFmtId="0" fontId="33" fillId="10" borderId="21" xfId="9" applyFont="1" applyFill="1" applyBorder="1" applyAlignment="1">
      <alignment horizontal="center" vertical="top" textRotation="90" wrapText="1"/>
    </xf>
    <xf numFmtId="0" fontId="43" fillId="11" borderId="24" xfId="9" applyFont="1" applyFill="1" applyBorder="1" applyAlignment="1">
      <alignment horizontal="center" vertical="center"/>
    </xf>
    <xf numFmtId="0" fontId="43" fillId="11" borderId="25" xfId="9" applyFont="1" applyFill="1" applyBorder="1" applyAlignment="1">
      <alignment horizontal="center" vertical="center"/>
    </xf>
    <xf numFmtId="0" fontId="43" fillId="11" borderId="29" xfId="9" applyFont="1" applyFill="1" applyBorder="1" applyAlignment="1">
      <alignment horizontal="center" vertical="center"/>
    </xf>
    <xf numFmtId="0" fontId="43" fillId="12" borderId="24" xfId="9" applyFont="1" applyFill="1" applyBorder="1" applyAlignment="1">
      <alignment horizontal="center" vertical="center"/>
    </xf>
    <xf numFmtId="0" fontId="43" fillId="12" borderId="25" xfId="9" applyFont="1" applyFill="1" applyBorder="1" applyAlignment="1">
      <alignment horizontal="center" vertical="center"/>
    </xf>
    <xf numFmtId="0" fontId="43" fillId="12" borderId="29" xfId="9" applyFont="1" applyFill="1" applyBorder="1" applyAlignment="1">
      <alignment horizontal="center" vertical="center"/>
    </xf>
    <xf numFmtId="0" fontId="33" fillId="13" borderId="24" xfId="9" applyFont="1" applyFill="1" applyBorder="1" applyAlignment="1">
      <alignment horizontal="center" vertical="center"/>
    </xf>
    <xf numFmtId="0" fontId="33" fillId="13" borderId="25" xfId="9" applyFont="1" applyFill="1" applyBorder="1" applyAlignment="1">
      <alignment horizontal="center" vertical="center"/>
    </xf>
    <xf numFmtId="0" fontId="33" fillId="13" borderId="29" xfId="9" applyFont="1" applyFill="1" applyBorder="1" applyAlignment="1">
      <alignment horizontal="center" vertical="center"/>
    </xf>
    <xf numFmtId="0" fontId="33" fillId="14" borderId="24" xfId="9" applyFont="1" applyFill="1" applyBorder="1" applyAlignment="1">
      <alignment horizontal="center" vertical="center"/>
    </xf>
    <xf numFmtId="0" fontId="33" fillId="14" borderId="25" xfId="9" applyFont="1" applyFill="1" applyBorder="1" applyAlignment="1">
      <alignment horizontal="center" vertical="center"/>
    </xf>
    <xf numFmtId="0" fontId="33" fillId="14" borderId="29" xfId="9" applyFont="1" applyFill="1" applyBorder="1" applyAlignment="1">
      <alignment horizontal="center" vertical="center"/>
    </xf>
    <xf numFmtId="0" fontId="33" fillId="10" borderId="24" xfId="9" applyFont="1" applyFill="1" applyBorder="1" applyAlignment="1">
      <alignment horizontal="center" vertical="center"/>
    </xf>
    <xf numFmtId="0" fontId="33" fillId="10" borderId="25" xfId="9" applyFont="1" applyFill="1" applyBorder="1" applyAlignment="1">
      <alignment horizontal="center" vertical="center"/>
    </xf>
    <xf numFmtId="0" fontId="33" fillId="10" borderId="29" xfId="9" applyFont="1" applyFill="1" applyBorder="1" applyAlignment="1">
      <alignment horizontal="center" vertical="center"/>
    </xf>
    <xf numFmtId="0" fontId="33" fillId="10" borderId="27" xfId="9" applyFont="1" applyFill="1" applyBorder="1" applyAlignment="1">
      <alignment horizontal="center" vertical="center"/>
    </xf>
    <xf numFmtId="0" fontId="33" fillId="10" borderId="20" xfId="9" applyFont="1" applyFill="1" applyBorder="1" applyAlignment="1">
      <alignment horizontal="center" vertical="center"/>
    </xf>
    <xf numFmtId="0" fontId="33" fillId="10" borderId="26" xfId="9" applyFont="1" applyFill="1" applyBorder="1" applyAlignment="1">
      <alignment horizontal="center" vertical="center"/>
    </xf>
    <xf numFmtId="0" fontId="33" fillId="10" borderId="28" xfId="9" applyFont="1" applyFill="1" applyBorder="1" applyAlignment="1">
      <alignment horizontal="center" vertical="center"/>
    </xf>
    <xf numFmtId="0" fontId="33" fillId="10" borderId="31" xfId="9" applyFont="1" applyFill="1" applyBorder="1" applyAlignment="1">
      <alignment horizontal="center" vertical="center"/>
    </xf>
    <xf numFmtId="0" fontId="33" fillId="10" borderId="25" xfId="9" applyFont="1" applyFill="1" applyBorder="1" applyAlignment="1">
      <alignment horizontal="right" vertical="center" indent="1"/>
    </xf>
    <xf numFmtId="0" fontId="33" fillId="10" borderId="20" xfId="9" applyFont="1" applyFill="1" applyBorder="1" applyAlignment="1">
      <alignment horizontal="right" vertical="center" indent="1"/>
    </xf>
    <xf numFmtId="0" fontId="33" fillId="10" borderId="20" xfId="9" applyFont="1" applyFill="1" applyBorder="1" applyAlignment="1">
      <alignment horizontal="center" vertical="top" textRotation="90" wrapText="1"/>
    </xf>
    <xf numFmtId="1" fontId="55" fillId="0" borderId="33" xfId="9" applyNumberFormat="1" applyFont="1" applyBorder="1" applyAlignment="1">
      <alignment horizontal="center" vertical="center"/>
    </xf>
    <xf numFmtId="1" fontId="55" fillId="0" borderId="28" xfId="9" applyNumberFormat="1" applyFont="1" applyBorder="1" applyAlignment="1">
      <alignment horizontal="center" vertical="center"/>
    </xf>
    <xf numFmtId="1" fontId="55" fillId="0" borderId="31" xfId="9" applyNumberFormat="1" applyFont="1" applyBorder="1" applyAlignment="1">
      <alignment horizontal="center" vertical="center"/>
    </xf>
    <xf numFmtId="0" fontId="67" fillId="35" borderId="1" xfId="9" applyFont="1" applyFill="1" applyBorder="1" applyAlignment="1">
      <alignment horizontal="center" vertical="center"/>
    </xf>
    <xf numFmtId="0" fontId="67" fillId="35" borderId="2" xfId="9" applyFont="1" applyFill="1" applyBorder="1" applyAlignment="1">
      <alignment horizontal="center" vertical="center"/>
    </xf>
    <xf numFmtId="0" fontId="67" fillId="35" borderId="3" xfId="9" applyFont="1" applyFill="1" applyBorder="1" applyAlignment="1">
      <alignment horizontal="center" vertical="center"/>
    </xf>
    <xf numFmtId="1" fontId="55" fillId="33" borderId="20" xfId="9" applyNumberFormat="1" applyFont="1" applyFill="1" applyBorder="1" applyAlignment="1">
      <alignment horizontal="center" vertical="center"/>
    </xf>
    <xf numFmtId="0" fontId="58" fillId="26" borderId="20" xfId="9" applyFont="1" applyFill="1" applyBorder="1" applyAlignment="1">
      <alignment horizontal="center" vertical="center"/>
    </xf>
    <xf numFmtId="0" fontId="55" fillId="27" borderId="20" xfId="9" applyFont="1" applyFill="1" applyBorder="1" applyAlignment="1">
      <alignment horizontal="center" vertical="center"/>
    </xf>
    <xf numFmtId="0" fontId="55" fillId="24" borderId="20" xfId="9" applyFont="1" applyFill="1" applyBorder="1" applyAlignment="1">
      <alignment horizontal="center" vertical="center"/>
    </xf>
    <xf numFmtId="0" fontId="55" fillId="28" borderId="20" xfId="9" applyFont="1" applyFill="1" applyBorder="1" applyAlignment="1">
      <alignment horizontal="center" vertical="center"/>
    </xf>
    <xf numFmtId="0" fontId="56" fillId="10" borderId="46" xfId="9" applyFont="1" applyFill="1" applyBorder="1" applyAlignment="1">
      <alignment horizontal="center" vertical="center"/>
    </xf>
    <xf numFmtId="0" fontId="56" fillId="10" borderId="47" xfId="9" applyFont="1" applyFill="1" applyBorder="1" applyAlignment="1">
      <alignment horizontal="center" vertical="center"/>
    </xf>
    <xf numFmtId="0" fontId="56" fillId="10" borderId="48" xfId="9" applyFont="1" applyFill="1" applyBorder="1" applyAlignment="1">
      <alignment horizontal="center" vertical="center"/>
    </xf>
    <xf numFmtId="0" fontId="55" fillId="0" borderId="20" xfId="9" applyFont="1" applyBorder="1" applyAlignment="1">
      <alignment horizontal="center" vertical="center"/>
    </xf>
    <xf numFmtId="0" fontId="55" fillId="29" borderId="20" xfId="9" applyFont="1" applyFill="1" applyBorder="1" applyAlignment="1">
      <alignment horizontal="center" vertical="center"/>
    </xf>
    <xf numFmtId="0" fontId="55" fillId="29" borderId="21" xfId="9" applyFont="1" applyFill="1" applyBorder="1" applyAlignment="1">
      <alignment horizontal="center" vertical="center"/>
    </xf>
    <xf numFmtId="0" fontId="56" fillId="24" borderId="20" xfId="9" applyFont="1" applyFill="1" applyBorder="1" applyAlignment="1">
      <alignment horizontal="center" vertical="center"/>
    </xf>
    <xf numFmtId="0" fontId="56" fillId="24" borderId="21" xfId="9" applyFont="1" applyFill="1" applyBorder="1" applyAlignment="1">
      <alignment horizontal="center" vertical="center"/>
    </xf>
    <xf numFmtId="0" fontId="55" fillId="0" borderId="42" xfId="9" applyFont="1" applyBorder="1" applyAlignment="1">
      <alignment horizontal="center" vertical="center"/>
    </xf>
    <xf numFmtId="0" fontId="55" fillId="0" borderId="43" xfId="9" applyFont="1" applyBorder="1" applyAlignment="1">
      <alignment horizontal="center" vertical="center"/>
    </xf>
    <xf numFmtId="0" fontId="55" fillId="24" borderId="33" xfId="9" applyFont="1" applyFill="1" applyBorder="1" applyAlignment="1">
      <alignment horizontal="center" vertical="center"/>
    </xf>
    <xf numFmtId="0" fontId="55" fillId="24" borderId="28" xfId="9" applyFont="1" applyFill="1" applyBorder="1" applyAlignment="1">
      <alignment horizontal="center" vertical="center"/>
    </xf>
    <xf numFmtId="0" fontId="55" fillId="24" borderId="31" xfId="9" applyFont="1" applyFill="1" applyBorder="1" applyAlignment="1">
      <alignment horizontal="center" vertical="center"/>
    </xf>
    <xf numFmtId="0" fontId="56" fillId="30" borderId="44" xfId="9" applyFont="1" applyFill="1" applyBorder="1" applyAlignment="1">
      <alignment horizontal="center" vertical="center" wrapText="1"/>
    </xf>
    <xf numFmtId="0" fontId="56" fillId="30" borderId="45" xfId="9" applyFont="1" applyFill="1" applyBorder="1" applyAlignment="1">
      <alignment horizontal="center" vertical="center" wrapText="1"/>
    </xf>
    <xf numFmtId="0" fontId="56" fillId="0" borderId="30" xfId="9" applyFont="1" applyBorder="1" applyAlignment="1">
      <alignment horizontal="center" vertical="center" wrapText="1"/>
    </xf>
    <xf numFmtId="0" fontId="56" fillId="0" borderId="37" xfId="9" applyFont="1" applyBorder="1" applyAlignment="1">
      <alignment horizontal="center" vertical="center" wrapText="1"/>
    </xf>
    <xf numFmtId="0" fontId="56" fillId="28" borderId="24" xfId="9" applyFont="1" applyFill="1" applyBorder="1" applyAlignment="1">
      <alignment horizontal="center" vertical="center"/>
    </xf>
    <xf numFmtId="0" fontId="55" fillId="28" borderId="25" xfId="9" applyFont="1" applyFill="1" applyBorder="1" applyAlignment="1">
      <alignment horizontal="center" vertical="center"/>
    </xf>
    <xf numFmtId="0" fontId="55" fillId="28" borderId="29" xfId="9" applyFont="1" applyFill="1" applyBorder="1" applyAlignment="1">
      <alignment horizontal="center" vertical="center"/>
    </xf>
    <xf numFmtId="0" fontId="55" fillId="0" borderId="33" xfId="9" applyFont="1" applyBorder="1" applyAlignment="1">
      <alignment horizontal="center" vertical="center"/>
    </xf>
    <xf numFmtId="0" fontId="55" fillId="0" borderId="28" xfId="9" applyFont="1" applyBorder="1" applyAlignment="1">
      <alignment horizontal="center" vertical="center"/>
    </xf>
    <xf numFmtId="0" fontId="55" fillId="0" borderId="31" xfId="9" applyFont="1" applyBorder="1" applyAlignment="1">
      <alignment horizontal="center" vertical="center"/>
    </xf>
    <xf numFmtId="0" fontId="55" fillId="32" borderId="20" xfId="9" applyFont="1" applyFill="1" applyBorder="1" applyAlignment="1">
      <alignment horizontal="center" vertical="center"/>
    </xf>
    <xf numFmtId="0" fontId="55" fillId="24" borderId="23" xfId="9" applyFont="1" applyFill="1" applyBorder="1" applyAlignment="1">
      <alignment horizontal="center" vertical="center"/>
    </xf>
    <xf numFmtId="0" fontId="55" fillId="24" borderId="20" xfId="9" applyFont="1" applyFill="1" applyBorder="1" applyAlignment="1">
      <alignment horizontal="center" vertical="center" wrapText="1"/>
    </xf>
    <xf numFmtId="0" fontId="55" fillId="24" borderId="21" xfId="9" applyFont="1" applyFill="1" applyBorder="1" applyAlignment="1">
      <alignment horizontal="center" vertical="center"/>
    </xf>
    <xf numFmtId="0" fontId="92" fillId="10" borderId="25" xfId="9" applyFont="1" applyFill="1" applyBorder="1" applyAlignment="1">
      <alignment horizontal="center" vertical="center"/>
    </xf>
    <xf numFmtId="0" fontId="92" fillId="15" borderId="20" xfId="9" applyFont="1" applyFill="1" applyBorder="1" applyAlignment="1">
      <alignment horizontal="center" vertical="center"/>
    </xf>
    <xf numFmtId="0" fontId="92" fillId="0" borderId="33" xfId="9" applyFont="1" applyBorder="1" applyAlignment="1">
      <alignment horizontal="center" vertical="center"/>
    </xf>
    <xf numFmtId="0" fontId="92" fillId="0" borderId="28" xfId="9" applyFont="1" applyBorder="1" applyAlignment="1">
      <alignment horizontal="center" vertical="center"/>
    </xf>
    <xf numFmtId="0" fontId="92" fillId="0" borderId="31" xfId="9" applyFont="1" applyBorder="1" applyAlignment="1">
      <alignment horizontal="center" vertical="center"/>
    </xf>
    <xf numFmtId="3" fontId="107" fillId="4" borderId="127" xfId="9" applyNumberFormat="1" applyFont="1" applyFill="1" applyBorder="1" applyAlignment="1">
      <alignment horizontal="center" vertical="center"/>
    </xf>
    <xf numFmtId="0" fontId="22" fillId="10" borderId="118" xfId="9" applyFont="1" applyFill="1" applyBorder="1" applyAlignment="1">
      <alignment horizontal="center" vertical="center"/>
    </xf>
    <xf numFmtId="0" fontId="22" fillId="10" borderId="119" xfId="9" applyFont="1" applyFill="1" applyBorder="1" applyAlignment="1">
      <alignment horizontal="center" vertical="center"/>
    </xf>
    <xf numFmtId="0" fontId="22" fillId="10" borderId="120" xfId="9" applyFont="1" applyFill="1" applyBorder="1" applyAlignment="1">
      <alignment horizontal="center" vertical="center"/>
    </xf>
    <xf numFmtId="0" fontId="92" fillId="10" borderId="20" xfId="9" applyFont="1" applyFill="1" applyBorder="1" applyAlignment="1">
      <alignment horizontal="center" vertical="center"/>
    </xf>
    <xf numFmtId="0" fontId="92" fillId="11" borderId="20" xfId="9" applyFont="1" applyFill="1" applyBorder="1" applyAlignment="1">
      <alignment horizontal="center" vertical="center"/>
    </xf>
    <xf numFmtId="0" fontId="92" fillId="2" borderId="20" xfId="9" applyFont="1" applyFill="1" applyBorder="1" applyAlignment="1">
      <alignment horizontal="center" vertical="center"/>
    </xf>
    <xf numFmtId="0" fontId="92" fillId="14" borderId="20" xfId="9" applyFont="1" applyFill="1" applyBorder="1" applyAlignment="1">
      <alignment horizontal="center" vertical="center"/>
    </xf>
    <xf numFmtId="0" fontId="92" fillId="10" borderId="24" xfId="9" applyFont="1" applyFill="1" applyBorder="1" applyAlignment="1">
      <alignment horizontal="center" vertical="center"/>
    </xf>
    <xf numFmtId="0" fontId="92" fillId="10" borderId="27" xfId="9" applyFont="1" applyFill="1" applyBorder="1" applyAlignment="1">
      <alignment horizontal="center" vertical="center"/>
    </xf>
    <xf numFmtId="0" fontId="92" fillId="10" borderId="26" xfId="9" applyFont="1" applyFill="1" applyBorder="1" applyAlignment="1">
      <alignment horizontal="center" vertical="center"/>
    </xf>
    <xf numFmtId="0" fontId="92" fillId="10" borderId="28" xfId="9" applyFont="1" applyFill="1" applyBorder="1" applyAlignment="1">
      <alignment horizontal="center" vertical="center"/>
    </xf>
    <xf numFmtId="0" fontId="92" fillId="10" borderId="31" xfId="9" applyFont="1" applyFill="1" applyBorder="1" applyAlignment="1">
      <alignment horizontal="center" vertical="center"/>
    </xf>
    <xf numFmtId="0" fontId="94" fillId="3" borderId="50" xfId="9" applyFont="1" applyFill="1" applyBorder="1" applyAlignment="1">
      <alignment horizontal="center" vertical="center"/>
    </xf>
  </cellXfs>
  <cellStyles count="12">
    <cellStyle name="Comma" xfId="3" builtinId="3"/>
    <cellStyle name="Comma 2" xfId="5" xr:uid="{406869A1-D3B4-42BA-8CC3-75BFC617202E}"/>
    <cellStyle name="Comma 5" xfId="8" xr:uid="{50986D4B-574D-40E4-B913-84AEE5CEA950}"/>
    <cellStyle name="Comma 6" xfId="7" xr:uid="{C8B4961A-9D3F-448C-AC4B-8B3BFF686F24}"/>
    <cellStyle name="Normal" xfId="0" builtinId="0"/>
    <cellStyle name="Normal 2" xfId="1" xr:uid="{E97E75D3-E263-4991-89D4-42B6FF0DFB8F}"/>
    <cellStyle name="Normal 3" xfId="6" xr:uid="{32D3CFE6-7639-431A-9D0D-ECC8D4ACE0E2}"/>
    <cellStyle name="Normal 3 2" xfId="10" xr:uid="{5843DC7C-B694-428C-8AF9-860E2B07DC24}"/>
    <cellStyle name="Normal 4" xfId="9" xr:uid="{6BA9F24F-1ADE-418B-9D19-93DBAC18BD59}"/>
    <cellStyle name="Normal 6 2" xfId="4" xr:uid="{9A2CF7CA-B2AF-464F-9280-576EBF910CE9}"/>
    <cellStyle name="Percent" xfId="2" builtinId="5"/>
    <cellStyle name="Percent 2" xfId="11" xr:uid="{094F6564-C4D9-482B-91B9-0884C8A23FBA}"/>
  </cellStyles>
  <dxfs count="0"/>
  <tableStyles count="0" defaultTableStyle="TableStyleMedium9" defaultPivotStyle="PivotStyleLight16"/>
  <colors>
    <mruColors>
      <color rgb="FFFF00FF"/>
      <color rgb="FFFF99FF"/>
      <color rgb="FFCCFFFF"/>
      <color rgb="FF0000CC"/>
      <color rgb="FF660033"/>
      <color rgb="FFFFCCFF"/>
      <color rgb="FF99FFCC"/>
      <color rgb="FFFFFF99"/>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spPr>
            <a:ln w="28575">
              <a:noFill/>
            </a:ln>
          </c:spPr>
          <c:trendline>
            <c:trendlineType val="linear"/>
            <c:intercept val="0"/>
            <c:dispRSqr val="1"/>
            <c:dispEq val="1"/>
            <c:trendlineLbl>
              <c:layout>
                <c:manualLayout>
                  <c:x val="2.3369422572178479E-2"/>
                  <c:y val="0.36069444444444443"/>
                </c:manualLayout>
              </c:layout>
              <c:numFmt formatCode="General" sourceLinked="0"/>
            </c:trendlineLbl>
          </c:trendline>
          <c:xVal>
            <c:numRef>
              <c:f>IR!$K$7:$K$19</c:f>
              <c:numCache>
                <c:formatCode>0.00</c:formatCode>
                <c:ptCount val="13"/>
                <c:pt idx="0">
                  <c:v>0.26435381009615383</c:v>
                </c:pt>
                <c:pt idx="1">
                  <c:v>0.46319962686567162</c:v>
                </c:pt>
                <c:pt idx="2">
                  <c:v>0.30257500000000004</c:v>
                </c:pt>
                <c:pt idx="3">
                  <c:v>0.28812499999999996</c:v>
                </c:pt>
                <c:pt idx="4">
                  <c:v>0.28812499999999996</c:v>
                </c:pt>
                <c:pt idx="5">
                  <c:v>0.34113756613756613</c:v>
                </c:pt>
                <c:pt idx="6">
                  <c:v>0.33758620689655172</c:v>
                </c:pt>
                <c:pt idx="7">
                  <c:v>0.33750000000000002</c:v>
                </c:pt>
                <c:pt idx="8">
                  <c:v>0.36632500000000001</c:v>
                </c:pt>
                <c:pt idx="9">
                  <c:v>0.39649999999999996</c:v>
                </c:pt>
                <c:pt idx="10">
                  <c:v>0.26817073170731709</c:v>
                </c:pt>
                <c:pt idx="11">
                  <c:v>0.40049999999999997</c:v>
                </c:pt>
                <c:pt idx="12">
                  <c:v>0.34634999999999999</c:v>
                </c:pt>
              </c:numCache>
            </c:numRef>
          </c:xVal>
          <c:yVal>
            <c:numRef>
              <c:f>IR!$W$7:$W$19</c:f>
              <c:numCache>
                <c:formatCode>0.00</c:formatCode>
                <c:ptCount val="13"/>
                <c:pt idx="0">
                  <c:v>0.26435381009615383</c:v>
                </c:pt>
                <c:pt idx="1">
                  <c:v>0.46319962686567162</c:v>
                </c:pt>
                <c:pt idx="2">
                  <c:v>0.30257500000000004</c:v>
                </c:pt>
                <c:pt idx="3">
                  <c:v>0.28812499999999996</c:v>
                </c:pt>
                <c:pt idx="4">
                  <c:v>0.28812499999999996</c:v>
                </c:pt>
                <c:pt idx="5">
                  <c:v>0.34113756613756613</c:v>
                </c:pt>
                <c:pt idx="6">
                  <c:v>0.33758620689655172</c:v>
                </c:pt>
                <c:pt idx="7">
                  <c:v>0.33750000000000002</c:v>
                </c:pt>
                <c:pt idx="8">
                  <c:v>0.36632500000000001</c:v>
                </c:pt>
                <c:pt idx="9">
                  <c:v>0.39649999999999996</c:v>
                </c:pt>
                <c:pt idx="10">
                  <c:v>0.26817073170731709</c:v>
                </c:pt>
                <c:pt idx="11">
                  <c:v>0.40049999999999997</c:v>
                </c:pt>
                <c:pt idx="12">
                  <c:v>0.34634999999999999</c:v>
                </c:pt>
              </c:numCache>
            </c:numRef>
          </c:yVal>
          <c:smooth val="0"/>
          <c:extLst>
            <c:ext xmlns:c16="http://schemas.microsoft.com/office/drawing/2014/chart" uri="{C3380CC4-5D6E-409C-BE32-E72D297353CC}">
              <c16:uniqueId val="{00000005-E959-4BDA-926B-B9DBF73E79E3}"/>
            </c:ext>
          </c:extLst>
        </c:ser>
        <c:ser>
          <c:idx val="0"/>
          <c:order val="1"/>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11450568678915135"/>
                  <c:y val="-4.1666666666666669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IR!$W$7:$W$19</c:f>
              <c:numCache>
                <c:formatCode>0.00</c:formatCode>
                <c:ptCount val="13"/>
                <c:pt idx="0">
                  <c:v>0.26435381009615383</c:v>
                </c:pt>
                <c:pt idx="1">
                  <c:v>0.46319962686567162</c:v>
                </c:pt>
                <c:pt idx="2">
                  <c:v>0.30257500000000004</c:v>
                </c:pt>
                <c:pt idx="3">
                  <c:v>0.28812499999999996</c:v>
                </c:pt>
                <c:pt idx="4">
                  <c:v>0.28812499999999996</c:v>
                </c:pt>
                <c:pt idx="5">
                  <c:v>0.34113756613756613</c:v>
                </c:pt>
                <c:pt idx="6">
                  <c:v>0.33758620689655172</c:v>
                </c:pt>
                <c:pt idx="7">
                  <c:v>0.33750000000000002</c:v>
                </c:pt>
                <c:pt idx="8">
                  <c:v>0.36632500000000001</c:v>
                </c:pt>
                <c:pt idx="9">
                  <c:v>0.39649999999999996</c:v>
                </c:pt>
                <c:pt idx="10">
                  <c:v>0.26817073170731709</c:v>
                </c:pt>
                <c:pt idx="11">
                  <c:v>0.40049999999999997</c:v>
                </c:pt>
                <c:pt idx="12">
                  <c:v>0.34634999999999999</c:v>
                </c:pt>
              </c:numCache>
            </c:numRef>
          </c:xVal>
          <c:yVal>
            <c:numRef>
              <c:f>IR!$W$7:$W$19</c:f>
              <c:numCache>
                <c:formatCode>0.00</c:formatCode>
                <c:ptCount val="13"/>
                <c:pt idx="0">
                  <c:v>0.26435381009615383</c:v>
                </c:pt>
                <c:pt idx="1">
                  <c:v>0.46319962686567162</c:v>
                </c:pt>
                <c:pt idx="2">
                  <c:v>0.30257500000000004</c:v>
                </c:pt>
                <c:pt idx="3">
                  <c:v>0.28812499999999996</c:v>
                </c:pt>
                <c:pt idx="4">
                  <c:v>0.28812499999999996</c:v>
                </c:pt>
                <c:pt idx="5">
                  <c:v>0.34113756613756613</c:v>
                </c:pt>
                <c:pt idx="6">
                  <c:v>0.33758620689655172</c:v>
                </c:pt>
                <c:pt idx="7">
                  <c:v>0.33750000000000002</c:v>
                </c:pt>
                <c:pt idx="8">
                  <c:v>0.36632500000000001</c:v>
                </c:pt>
                <c:pt idx="9">
                  <c:v>0.39649999999999996</c:v>
                </c:pt>
                <c:pt idx="10">
                  <c:v>0.26817073170731709</c:v>
                </c:pt>
                <c:pt idx="11">
                  <c:v>0.40049999999999997</c:v>
                </c:pt>
                <c:pt idx="12">
                  <c:v>0.34634999999999999</c:v>
                </c:pt>
              </c:numCache>
            </c:numRef>
          </c:yVal>
          <c:smooth val="0"/>
          <c:extLst>
            <c:ext xmlns:c16="http://schemas.microsoft.com/office/drawing/2014/chart" uri="{C3380CC4-5D6E-409C-BE32-E72D297353CC}">
              <c16:uniqueId val="{00000004-E959-4BDA-926B-B9DBF73E79E3}"/>
            </c:ext>
          </c:extLst>
        </c:ser>
        <c:dLbls>
          <c:showLegendKey val="0"/>
          <c:showVal val="0"/>
          <c:showCatName val="0"/>
          <c:showSerName val="0"/>
          <c:showPercent val="0"/>
          <c:showBubbleSize val="0"/>
        </c:dLbls>
        <c:axId val="373750496"/>
        <c:axId val="326410368"/>
      </c:scatterChart>
      <c:valAx>
        <c:axId val="373750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10368"/>
        <c:crosses val="autoZero"/>
        <c:crossBetween val="midCat"/>
      </c:valAx>
      <c:valAx>
        <c:axId val="326410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5049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emf"/><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20</xdr:col>
      <xdr:colOff>33338</xdr:colOff>
      <xdr:row>38</xdr:row>
      <xdr:rowOff>26194</xdr:rowOff>
    </xdr:from>
    <xdr:to>
      <xdr:col>25</xdr:col>
      <xdr:colOff>172720</xdr:colOff>
      <xdr:row>45</xdr:row>
      <xdr:rowOff>75247</xdr:rowOff>
    </xdr:to>
    <xdr:pic>
      <xdr:nvPicPr>
        <xdr:cNvPr id="2" name="Picture 1">
          <a:extLst>
            <a:ext uri="{FF2B5EF4-FFF2-40B4-BE49-F238E27FC236}">
              <a16:creationId xmlns:a16="http://schemas.microsoft.com/office/drawing/2014/main" id="{43BC4969-FF4F-431A-A9EE-5D026A3AFF9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51307" y="3669507"/>
          <a:ext cx="3155474" cy="1299210"/>
        </a:xfrm>
        <a:prstGeom prst="rect">
          <a:avLst/>
        </a:prstGeom>
        <a:noFill/>
        <a:ln>
          <a:noFill/>
        </a:ln>
      </xdr:spPr>
    </xdr:pic>
    <xdr:clientData/>
  </xdr:twoCellAnchor>
  <xdr:twoCellAnchor editAs="oneCell">
    <xdr:from>
      <xdr:col>14</xdr:col>
      <xdr:colOff>26194</xdr:colOff>
      <xdr:row>42</xdr:row>
      <xdr:rowOff>83343</xdr:rowOff>
    </xdr:from>
    <xdr:to>
      <xdr:col>19</xdr:col>
      <xdr:colOff>531019</xdr:colOff>
      <xdr:row>45</xdr:row>
      <xdr:rowOff>153766</xdr:rowOff>
    </xdr:to>
    <xdr:pic>
      <xdr:nvPicPr>
        <xdr:cNvPr id="3" name="Picture 4" descr="Image result for ‫برآورد نیاز آبی‬‎">
          <a:extLst>
            <a:ext uri="{FF2B5EF4-FFF2-40B4-BE49-F238E27FC236}">
              <a16:creationId xmlns:a16="http://schemas.microsoft.com/office/drawing/2014/main" id="{D9FE0055-8091-4381-878B-DCEA9ACF2E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7007" y="4441031"/>
          <a:ext cx="3564731" cy="60620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535782</xdr:colOff>
      <xdr:row>10</xdr:row>
      <xdr:rowOff>23812</xdr:rowOff>
    </xdr:from>
    <xdr:to>
      <xdr:col>38</xdr:col>
      <xdr:colOff>246696</xdr:colOff>
      <xdr:row>25</xdr:row>
      <xdr:rowOff>273774</xdr:rowOff>
    </xdr:to>
    <xdr:pic>
      <xdr:nvPicPr>
        <xdr:cNvPr id="5" name="Picture 4">
          <a:extLst>
            <a:ext uri="{FF2B5EF4-FFF2-40B4-BE49-F238E27FC236}">
              <a16:creationId xmlns:a16="http://schemas.microsoft.com/office/drawing/2014/main" id="{E692E9EB-85AA-40C7-8209-B4F145D17A89}"/>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0967"/>
        <a:stretch/>
      </xdr:blipFill>
      <xdr:spPr bwMode="auto">
        <a:xfrm>
          <a:off x="14597063" y="2309812"/>
          <a:ext cx="6993729" cy="4462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136921</xdr:colOff>
      <xdr:row>22</xdr:row>
      <xdr:rowOff>140494</xdr:rowOff>
    </xdr:from>
    <xdr:to>
      <xdr:col>28</xdr:col>
      <xdr:colOff>482201</xdr:colOff>
      <xdr:row>32</xdr:row>
      <xdr:rowOff>97632</xdr:rowOff>
    </xdr:to>
    <xdr:graphicFrame macro="">
      <xdr:nvGraphicFramePr>
        <xdr:cNvPr id="4" name="Chart 3">
          <a:extLst>
            <a:ext uri="{FF2B5EF4-FFF2-40B4-BE49-F238E27FC236}">
              <a16:creationId xmlns:a16="http://schemas.microsoft.com/office/drawing/2014/main" id="{56DEAD68-92DC-467E-8A82-F772A42F2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404812</xdr:colOff>
      <xdr:row>0</xdr:row>
      <xdr:rowOff>178593</xdr:rowOff>
    </xdr:from>
    <xdr:to>
      <xdr:col>15</xdr:col>
      <xdr:colOff>530352</xdr:colOff>
      <xdr:row>36</xdr:row>
      <xdr:rowOff>71437</xdr:rowOff>
    </xdr:to>
    <xdr:pic>
      <xdr:nvPicPr>
        <xdr:cNvPr id="3" name="Picture 2">
          <a:extLst>
            <a:ext uri="{FF2B5EF4-FFF2-40B4-BE49-F238E27FC236}">
              <a16:creationId xmlns:a16="http://schemas.microsoft.com/office/drawing/2014/main" id="{27B72B57-468F-4B62-9439-09C00659655C}"/>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rcRect l="8170" t="8579" b="4565"/>
        <a:stretch/>
      </xdr:blipFill>
      <xdr:spPr>
        <a:xfrm>
          <a:off x="404812" y="178593"/>
          <a:ext cx="9233821" cy="67508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1602;&#1585;&#1607;%20&#1576;&#1575;&#159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_D_IUT\___from%20Falsh\0_Ahwaz_1392.09.12\0_13-Spring%201386\0_Drought%20Project\0_MEHDI_1\EXCEL\OMOUR\DATAENT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0.19\(9700)_12-SABAK_Fazaye-Sabz$\02_%20Old%20in%20LapTop\_0%200000%20%200_Courses%2093-94\1393%2004-Irrigation\07%2093.08.10_Soil-Prpperties\0_13-Spring%201386\0_Drought%20Project\0_MEHDI_1\EXCEL\OMOUR\DATAENT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9700.12\02_IR_DataInput_1398.12.08_3-adj2Kamarband_adj.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àسه 5"/>
      <sheetName val="àسه 7"/>
      <sheetName val="àسه 8"/>
      <sheetName val="ءوآنéش لسè بآك"/>
      <sheetName val="حرçن ءوآنéش 81"/>
      <sheetName val="حرçن ءوآنéش حرéر"/>
      <sheetName val="ضغد ءب آظنé "/>
      <sheetName val="Chart4"/>
      <sheetName val="Chart1"/>
      <sheetName val="Chart2"/>
      <sheetName val="ضغد ءب لسè بآك  بآ دآèèآé دزàé"/>
      <sheetName val="Sheet1"/>
      <sheetName val="Chart3"/>
      <sheetName val="Sheet5"/>
      <sheetName val="Sheet6"/>
      <sheetName val="Sheet7"/>
      <sheetName val="Sheet8"/>
      <sheetName val="Sheet9"/>
      <sheetName val="Sheet10"/>
      <sheetName val="Sheet11"/>
      <sheetName val="Sheet12"/>
      <sheetName val="Sheet13"/>
      <sheetName val="Sheet14"/>
      <sheetName val="Sheet15"/>
      <sheetName val="Sheet16"/>
      <sheetName val="Adv-Rec"/>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çسçرءهآس"/>
      <sheetName val="àسه هآèآوè"/>
      <sheetName val="هطذظآت خآèèآé هطآèرè آé "/>
    </sheetNames>
    <sheetDataSet>
      <sheetData sheetId="0">
        <row r="2">
          <cell r="C2" t="str">
            <v>ظçست هلآéضè ءهآس خآèèآ رس ضآن 73 ç çسçر بè سآéآوè تآ تéسهآè  77</v>
          </cell>
        </row>
        <row r="3">
          <cell r="C3" t="str">
            <v>ظàدè  1</v>
          </cell>
        </row>
        <row r="4">
          <cell r="C4" t="str">
            <v>هنآدفآت</v>
          </cell>
          <cell r="D4" t="str">
            <v>âوتسن</v>
          </cell>
          <cell r="E4" t="str">
            <v xml:space="preserve">çآسر âوورè </v>
          </cell>
          <cell r="F4" t="str">
            <v xml:space="preserve">çآسر سآéآوè طرè رس ضآن 76 </v>
          </cell>
          <cell r="G4" t="str">
            <v>ءهآسبسرآسé  ضآن 73</v>
          </cell>
          <cell r="H4" t="str">
            <v>âر رطت</v>
          </cell>
          <cell r="I4" t="str">
            <v>وآه رطت</v>
          </cell>
          <cell r="J4" t="str">
            <v xml:space="preserve"> سرéà</v>
          </cell>
        </row>
        <row r="5">
          <cell r="E5" t="str">
            <v>تçâنé</v>
          </cell>
          <cell r="F5">
            <v>589</v>
          </cell>
          <cell r="G5">
            <v>591</v>
          </cell>
          <cell r="H5">
            <v>2423</v>
          </cell>
          <cell r="I5" t="str">
            <v>وçسءبآر</v>
          </cell>
          <cell r="J5">
            <v>1</v>
          </cell>
        </row>
        <row r="6">
          <cell r="E6" t="str">
            <v>تçâنé</v>
          </cell>
          <cell r="F6">
            <v>248</v>
          </cell>
          <cell r="G6">
            <v>248</v>
          </cell>
          <cell r="H6">
            <v>2422</v>
          </cell>
          <cell r="I6" t="str">
            <v>àèنéآو</v>
          </cell>
          <cell r="J6">
            <v>2</v>
          </cell>
          <cell r="T6" t="str">
            <v>مشآسط زذéسè ءهآس هوآبق ءب رس سآéآوè آهçس هغآ نقآت تçضغ èهâآسآو رس هآè                          ضآن         13.</v>
          </cell>
          <cell r="U6" t="str">
            <v xml:space="preserve">مسآط </v>
          </cell>
          <cell r="V6">
            <v>37</v>
          </cell>
        </row>
        <row r="7">
          <cell r="E7" t="str">
            <v>تçâنé</v>
          </cell>
          <cell r="F7">
            <v>513</v>
          </cell>
          <cell r="G7">
            <v>513</v>
          </cell>
          <cell r="H7">
            <v>2424</v>
          </cell>
          <cell r="I7" t="str">
            <v>هسآضذçو</v>
          </cell>
          <cell r="J7">
            <v>3</v>
          </cell>
          <cell r="T7" t="str">
            <v>هنآدفآت</v>
          </cell>
          <cell r="U7" t="str">
            <v>آçش</v>
          </cell>
          <cell r="V7">
            <v>38</v>
          </cell>
          <cell r="W7" t="str">
            <v>سله هآè لبن</v>
          </cell>
          <cell r="X7" t="str">
            <v>âر رطت</v>
          </cell>
          <cell r="Y7" t="str">
            <v>وآه رطت</v>
          </cell>
          <cell r="Z7" t="str">
            <v>وآه ذآوçآرمé</v>
          </cell>
          <cell r="AA7" t="str">
            <v>سرéà</v>
          </cell>
        </row>
        <row r="8">
          <cell r="C8" t="str">
            <v>çسçر وآتهآه</v>
          </cell>
          <cell r="E8" t="str">
            <v>تçâنé</v>
          </cell>
          <cell r="F8">
            <v>1076</v>
          </cell>
          <cell r="G8">
            <v>1076</v>
          </cell>
          <cell r="H8">
            <v>2733</v>
          </cell>
          <cell r="I8" t="str">
            <v xml:space="preserve">رآسآب çلنقè بéآبآو </v>
          </cell>
          <cell r="J8">
            <v>4</v>
          </cell>
          <cell r="T8">
            <v>2645</v>
          </cell>
          <cell r="U8" t="str">
            <v xml:space="preserve">ذوح </v>
          </cell>
          <cell r="V8">
            <v>39</v>
          </cell>
          <cell r="AA8">
            <v>1</v>
          </cell>
        </row>
        <row r="9">
          <cell r="E9" t="str">
            <v>آضàورéآسé</v>
          </cell>
          <cell r="F9">
            <v>292</v>
          </cell>
          <cell r="G9">
            <v>284</v>
          </cell>
          <cell r="H9">
            <v>2421</v>
          </cell>
          <cell r="I9" t="str">
            <v>èهآéحآو ضةéرآو</v>
          </cell>
          <cell r="J9">
            <v>5</v>
          </cell>
          <cell r="T9">
            <v>2644</v>
          </cell>
          <cell r="U9" t="str">
            <v>èçرçبéرطèس</v>
          </cell>
          <cell r="V9">
            <v>40</v>
          </cell>
          <cell r="AA9">
            <v>2</v>
          </cell>
        </row>
        <row r="10">
          <cell r="E10" t="str">
            <v>آضàورéآسé</v>
          </cell>
          <cell r="F10">
            <v>1145</v>
          </cell>
          <cell r="G10">
            <v>1295</v>
          </cell>
          <cell r="H10">
            <v>2615</v>
          </cell>
          <cell r="I10" t="str">
            <v>âçآس</v>
          </cell>
          <cell r="J10">
            <v>6</v>
          </cell>
          <cell r="T10">
            <v>2633</v>
          </cell>
          <cell r="U10" t="str">
            <v xml:space="preserve">رèâçéè ç âçسرè </v>
          </cell>
          <cell r="V10">
            <v>41</v>
          </cell>
          <cell r="AA10">
            <v>3</v>
          </cell>
        </row>
        <row r="11">
          <cell r="C11" t="str">
            <v>çسçر وآتهآه</v>
          </cell>
          <cell r="E11" t="str">
            <v>آضàورéآسé</v>
          </cell>
          <cell r="F11">
            <v>1380</v>
          </cell>
          <cell r="G11">
            <v>1449</v>
          </cell>
          <cell r="H11">
            <v>4331</v>
          </cell>
          <cell r="I11" t="str">
            <v>طéسآش</v>
          </cell>
          <cell r="J11">
            <v>7</v>
          </cell>
          <cell r="T11">
            <v>2633</v>
          </cell>
          <cell r="U11" t="str">
            <v xml:space="preserve">àéرçéè ç مسهطت </v>
          </cell>
          <cell r="V11">
            <v>42</v>
          </cell>
          <cell r="AA11">
            <v>4</v>
          </cell>
        </row>
        <row r="12">
          <cell r="E12" t="str">
            <v>آبسآèéهé</v>
          </cell>
          <cell r="F12">
            <v>684</v>
          </cell>
          <cell r="G12">
            <v>614</v>
          </cell>
          <cell r="H12">
            <v>2534</v>
          </cell>
          <cell r="I12" t="str">
            <v>àسآطبور</v>
          </cell>
          <cell r="J12">
            <v>8</v>
          </cell>
          <cell r="T12">
            <v>4323</v>
          </cell>
          <cell r="U12" t="str">
            <v>وé سéش</v>
          </cell>
          <cell r="V12">
            <v>43</v>
          </cell>
          <cell r="AA12">
            <v>5</v>
          </cell>
        </row>
        <row r="13">
          <cell r="E13" t="str">
            <v>آبسآèéهé</v>
          </cell>
          <cell r="F13">
            <v>242</v>
          </cell>
          <cell r="G13">
            <v>249</v>
          </cell>
          <cell r="H13">
            <v>2535</v>
          </cell>
          <cell r="I13" t="str">
            <v>ذآوéâ çوçحéو</v>
          </cell>
          <cell r="J13">
            <v>9</v>
          </cell>
          <cell r="T13">
            <v>4931</v>
          </cell>
          <cell r="U13" t="str">
            <v xml:space="preserve">ةطتâçè </v>
          </cell>
          <cell r="V13">
            <v>44</v>
          </cell>
          <cell r="AA13">
            <v>6</v>
          </cell>
        </row>
        <row r="14">
          <cell r="E14" t="str">
            <v>آبسآèéهé</v>
          </cell>
          <cell r="F14">
            <v>558</v>
          </cell>
          <cell r="G14">
            <v>496</v>
          </cell>
          <cell r="H14">
            <v>4313</v>
          </cell>
          <cell r="I14" t="str">
            <v>ضقآرت طèس</v>
          </cell>
          <cell r="J14">
            <v>10</v>
          </cell>
          <cell r="T14">
            <v>4932</v>
          </cell>
          <cell r="U14" t="str">
            <v xml:space="preserve">لغسçéè </v>
          </cell>
          <cell r="V14">
            <v>45</v>
          </cell>
          <cell r="AA14">
            <v>7</v>
          </cell>
        </row>
        <row r="15">
          <cell r="E15" t="str">
            <v>èçطéآس</v>
          </cell>
          <cell r="F15">
            <v>2045</v>
          </cell>
          <cell r="G15">
            <v>3687</v>
          </cell>
          <cell r="H15">
            <v>4319</v>
          </cell>
          <cell r="I15" t="str">
            <v>هسçرطت çâسبآن</v>
          </cell>
          <cell r="J15">
            <v>11</v>
          </cell>
          <cell r="T15">
            <v>2722</v>
          </cell>
          <cell r="U15" t="str">
            <v>نآهسر ç منè رآس</v>
          </cell>
          <cell r="V15">
            <v>46</v>
          </cell>
          <cell r="AA15">
            <v>8</v>
          </cell>
        </row>
        <row r="16">
          <cell r="C16" t="str">
            <v>çسçر وآتهآه</v>
          </cell>
          <cell r="E16" t="str">
            <v>èçطéآس</v>
          </cell>
          <cell r="F16">
            <v>1809</v>
          </cell>
          <cell r="G16">
            <v>1967</v>
          </cell>
          <cell r="H16">
            <v>4321</v>
          </cell>
          <cell r="I16" t="str">
            <v>آسضوحآو çتçآبق</v>
          </cell>
          <cell r="J16">
            <v>12</v>
          </cell>
          <cell r="T16">
            <v>2634</v>
          </cell>
          <cell r="U16" t="str">
            <v xml:space="preserve">قنآأهسçرطت ç àرآك ç بéسه ç رآسآنهéشآو  </v>
          </cell>
          <cell r="V16">
            <v>47</v>
          </cell>
          <cell r="AA16">
            <v>9</v>
          </cell>
        </row>
        <row r="17">
          <cell r="E17" t="str">
            <v>àآذسé</v>
          </cell>
          <cell r="F17">
            <v>1839</v>
          </cell>
          <cell r="G17">
            <v>1837</v>
          </cell>
          <cell r="H17">
            <v>2523</v>
          </cell>
          <cell r="I17" t="str">
            <v>âآشسçو</v>
          </cell>
          <cell r="J17">
            <v>14</v>
          </cell>
          <cell r="T17">
            <v>4911</v>
          </cell>
          <cell r="U17" t="str">
            <v xml:space="preserve">ءبآرè </v>
          </cell>
          <cell r="V17">
            <v>48</v>
          </cell>
          <cell r="AA17">
            <v>10</v>
          </cell>
        </row>
        <row r="18">
          <cell r="C18" t="str">
            <v>çسçر وآتهآه</v>
          </cell>
          <cell r="E18" t="str">
            <v>àآذسé</v>
          </cell>
          <cell r="F18">
            <v>764</v>
          </cell>
          <cell r="G18">
            <v>764</v>
          </cell>
          <cell r="H18">
            <v>4322</v>
          </cell>
          <cell r="I18" t="str">
            <v>ءبآرè غطâ</v>
          </cell>
          <cell r="J18">
            <v>15</v>
          </cell>
          <cell r="T18">
            <v>4312</v>
          </cell>
          <cell r="U18" t="str">
            <v>رè بéر</v>
          </cell>
          <cell r="V18">
            <v>49</v>
          </cell>
          <cell r="AA18">
            <v>11</v>
          </cell>
        </row>
        <row r="19">
          <cell r="C19" t="str">
            <v>çسçر وآتهآه</v>
          </cell>
          <cell r="E19" t="str">
            <v>لèسهآوé</v>
          </cell>
          <cell r="F19">
            <v>1303</v>
          </cell>
          <cell r="G19">
            <v>1351</v>
          </cell>
          <cell r="H19">
            <v>4311</v>
          </cell>
          <cell r="I19" t="str">
            <v>وهرآو</v>
          </cell>
          <cell r="J19">
            <v>16</v>
          </cell>
          <cell r="T19">
            <v>4333</v>
          </cell>
          <cell r="U19" t="str">
            <v xml:space="preserve">ضسçضتآو </v>
          </cell>
          <cell r="V19">
            <v>50</v>
          </cell>
          <cell r="AA19">
            <v>12</v>
          </cell>
        </row>
        <row r="20">
          <cell r="C20" t="str">
            <v>çسçر وآتهآه</v>
          </cell>
          <cell r="E20" t="str">
            <v>قغآسشآرè</v>
          </cell>
          <cell r="F20">
            <v>394</v>
          </cell>
          <cell r="G20">
            <v>393</v>
          </cell>
          <cell r="H20">
            <v>2737</v>
          </cell>
          <cell r="I20" t="str">
            <v>رسشç ضآéبآو</v>
          </cell>
          <cell r="J20">
            <v>17</v>
          </cell>
          <cell r="T20">
            <v>4332</v>
          </cell>
          <cell r="U20" t="str">
            <v xml:space="preserve">لسè بآك </v>
          </cell>
          <cell r="V20">
            <v>51</v>
          </cell>
          <cell r="AA20">
            <v>13</v>
          </cell>
        </row>
        <row r="21">
          <cell r="E21" t="str">
            <v>قغآسشآرè</v>
          </cell>
          <cell r="F21">
            <v>319</v>
          </cell>
          <cell r="G21">
            <v>318</v>
          </cell>
          <cell r="H21">
            <v>2738</v>
          </cell>
          <cell r="I21" t="str">
            <v>ظدسآé بآك</v>
          </cell>
          <cell r="J21">
            <v>18</v>
          </cell>
          <cell r="T21">
            <v>2614</v>
          </cell>
          <cell r="U21" t="str">
            <v xml:space="preserve">ضéذ ç رآسومçو </v>
          </cell>
          <cell r="V21">
            <v>52</v>
          </cell>
          <cell r="AA21">
            <v>14</v>
          </cell>
        </row>
        <row r="22">
          <cell r="E22" t="str">
            <v>قغآسشآرè</v>
          </cell>
          <cell r="F22">
            <v>341</v>
          </cell>
          <cell r="G22">
            <v>341</v>
          </cell>
          <cell r="H22">
            <v>2731</v>
          </cell>
          <cell r="I22" t="str">
            <v>âèوè çةèوآçè</v>
          </cell>
          <cell r="J22">
            <v>19</v>
          </cell>
          <cell r="T22">
            <v>2510</v>
          </cell>
          <cell r="U22" t="str">
            <v xml:space="preserve">رطت آسصو </v>
          </cell>
          <cell r="V22">
            <v>53</v>
          </cell>
          <cell r="AA22">
            <v>15</v>
          </cell>
        </row>
        <row r="23">
          <cell r="C23" t="str">
            <v>çسçر وآتهآه</v>
          </cell>
          <cell r="E23" t="str">
            <v>قغآسشآرè</v>
          </cell>
          <cell r="F23">
            <v>445</v>
          </cell>
          <cell r="G23">
            <v>339</v>
          </cell>
          <cell r="H23">
            <v>2739</v>
          </cell>
          <cell r="I23" t="str">
            <v>نآس</v>
          </cell>
          <cell r="J23">
            <v>20</v>
          </cell>
          <cell r="T23">
            <v>4313</v>
          </cell>
          <cell r="U23" t="str">
            <v xml:space="preserve">ضسةوéسآو </v>
          </cell>
          <cell r="V23">
            <v>54</v>
          </cell>
          <cell r="AA23" t="str">
            <v>حهق</v>
          </cell>
        </row>
        <row r="24">
          <cell r="C24" t="str">
            <v>çسçر وآتهآه</v>
          </cell>
          <cell r="E24" t="str">
            <v>آهéس قعرé</v>
          </cell>
          <cell r="F24">
            <v>175</v>
          </cell>
          <cell r="G24">
            <v>175</v>
          </cell>
          <cell r="H24">
            <v>2521</v>
          </cell>
          <cell r="I24" t="str">
            <v>رطت بسه</v>
          </cell>
          <cell r="J24">
            <v>21</v>
          </cell>
        </row>
        <row r="25">
          <cell r="E25" t="str">
            <v>آهéس قعرé</v>
          </cell>
          <cell r="F25">
            <v>169</v>
          </cell>
          <cell r="G25">
            <v>171</v>
          </cell>
          <cell r="H25">
            <v>2522</v>
          </cell>
          <cell r="I25" t="str">
            <v>لآ اهéè</v>
          </cell>
          <cell r="J25">
            <v>22</v>
          </cell>
        </row>
        <row r="26">
          <cell r="E26" t="str">
            <v>آهéس قعرé</v>
          </cell>
          <cell r="F26">
            <v>316</v>
          </cell>
          <cell r="G26">
            <v>215</v>
          </cell>
          <cell r="H26">
            <v>2526</v>
          </cell>
          <cell r="I26" t="str">
            <v>ذطت</v>
          </cell>
          <cell r="J26">
            <v>23</v>
          </cell>
        </row>
        <row r="27">
          <cell r="E27" t="str">
            <v>آهéس قعرé</v>
          </cell>
          <cell r="F27">
            <v>11</v>
          </cell>
          <cell r="G27">
            <v>11</v>
          </cell>
          <cell r="H27">
            <v>2536</v>
          </cell>
          <cell r="I27" t="str">
            <v>حسè بآنآرè</v>
          </cell>
          <cell r="J27">
            <v>24</v>
          </cell>
        </row>
        <row r="28">
          <cell r="E28" t="str">
            <v>آهéس قعرé</v>
          </cell>
          <cell r="F28">
            <v>99</v>
          </cell>
          <cell r="G28">
            <v>99</v>
          </cell>
          <cell r="H28">
            <v>2537</v>
          </cell>
          <cell r="I28" t="str">
            <v>رآرéو</v>
          </cell>
          <cell r="J28">
            <v>25</v>
          </cell>
        </row>
        <row r="29">
          <cell r="E29" t="str">
            <v>آهéس قعرé</v>
          </cell>
          <cell r="F29">
            <v>85</v>
          </cell>
          <cell r="G29">
            <v>82</v>
          </cell>
          <cell r="H29">
            <v>2533</v>
          </cell>
          <cell r="I29" t="str">
            <v>بنبنâ çرسçوâ</v>
          </cell>
          <cell r="J29">
            <v>26</v>
          </cell>
        </row>
        <row r="30">
          <cell r="E30" t="str">
            <v>آهéس قعرé</v>
          </cell>
          <cell r="F30">
            <v>9</v>
          </cell>
          <cell r="G30">
            <v>9</v>
          </cell>
          <cell r="H30">
            <v>2525</v>
          </cell>
          <cell r="I30" t="str">
            <v>âهآسح</v>
          </cell>
          <cell r="J30">
            <v>27</v>
          </cell>
        </row>
        <row r="31">
          <cell r="C31" t="str">
            <v>çسçر وآتهآه</v>
          </cell>
          <cell r="E31" t="str">
            <v>آهéس قعرé</v>
          </cell>
          <cell r="F31">
            <v>1137</v>
          </cell>
          <cell r="G31">
            <v>1195</v>
          </cell>
          <cell r="H31">
            <v>4316</v>
          </cell>
          <cell r="I31" t="str">
            <v>ذàسâ ضéرآو</v>
          </cell>
          <cell r="J31">
            <v>28</v>
          </cell>
        </row>
        <row r="32">
          <cell r="C32" t="str">
            <v>çسçر وآتهآه</v>
          </cell>
          <cell r="E32" t="str">
            <v>ءظàé</v>
          </cell>
          <cell r="F32">
            <v>255</v>
          </cell>
          <cell r="G32">
            <v>1195</v>
          </cell>
          <cell r="H32">
            <v>2612</v>
          </cell>
          <cell r="I32" t="str">
            <v>ذغéسé</v>
          </cell>
          <cell r="J32">
            <v>29</v>
          </cell>
        </row>
        <row r="33">
          <cell r="E33" t="str">
            <v>ءظàé</v>
          </cell>
          <cell r="F33">
            <v>221</v>
          </cell>
          <cell r="H33">
            <v>2613</v>
          </cell>
          <cell r="I33" t="str">
            <v>ذآوè ذبéض</v>
          </cell>
          <cell r="J33">
            <v>30</v>
          </cell>
        </row>
        <row r="34">
          <cell r="E34" t="str">
            <v>ءظàé</v>
          </cell>
          <cell r="F34">
            <v>604</v>
          </cell>
          <cell r="G34">
            <v>493</v>
          </cell>
          <cell r="H34">
            <v>4317</v>
          </cell>
          <cell r="I34" t="str">
            <v>ءضةآض</v>
          </cell>
          <cell r="J34">
            <v>31</v>
          </cell>
        </row>
        <row r="35">
          <cell r="E35" t="str">
            <v>ءظàé</v>
          </cell>
          <cell r="F35">
            <v>187</v>
          </cell>
          <cell r="G35">
            <v>187</v>
          </cell>
          <cell r="H35">
            <v>4922</v>
          </cell>
          <cell r="I35" t="str">
            <v>ضسخآèآو</v>
          </cell>
          <cell r="J35">
            <v>32</v>
          </cell>
        </row>
        <row r="36">
          <cell r="E36" t="str">
            <v>ءظàé</v>
          </cell>
          <cell r="F36">
            <v>94</v>
          </cell>
          <cell r="G36">
            <v>94</v>
          </cell>
          <cell r="H36">
            <v>4921</v>
          </cell>
          <cell r="I36" t="str">
            <v>بçآوآت</v>
          </cell>
          <cell r="J36">
            <v>33</v>
          </cell>
        </row>
        <row r="37">
          <cell r="C37" t="str">
            <v>çسçر وآتهآه</v>
          </cell>
          <cell r="E37" t="str">
            <v>ءظàé</v>
          </cell>
          <cell r="F37">
            <v>387</v>
          </cell>
          <cell r="G37">
            <v>393</v>
          </cell>
          <cell r="H37">
            <v>2642</v>
          </cell>
          <cell r="I37" t="str">
            <v>حçéه çبوآسçéè</v>
          </cell>
          <cell r="J37">
            <v>34</v>
          </cell>
        </row>
        <row r="38">
          <cell r="C38" t="str">
            <v>çسçر وآتهآه</v>
          </cell>
          <cell r="E38" t="str">
            <v>حهق âن تآ 76/6/13</v>
          </cell>
          <cell r="F38">
            <v>0</v>
          </cell>
          <cell r="G38">
            <v>2631</v>
          </cell>
          <cell r="H38">
            <v>2631</v>
          </cell>
          <cell r="I38" t="str">
            <v>ضéà ءبآرçنآكس</v>
          </cell>
          <cell r="J38">
            <v>35</v>
          </cell>
        </row>
        <row r="39">
          <cell r="E39" t="str">
            <v>حهق âن تآ 76/6/13</v>
          </cell>
          <cell r="F39">
            <v>19735</v>
          </cell>
          <cell r="G39">
            <v>25208</v>
          </cell>
          <cell r="J39">
            <v>35</v>
          </cell>
        </row>
        <row r="83">
          <cell r="CY83" t="str">
            <v xml:space="preserve">بسوآ هè  èàتمé  çسçر ءهآس ضغد ءب خآ èèآé  هطآ èرè آé  ç ءهآس  هوآبق  ءب  شéس شهéوé </v>
          </cell>
        </row>
        <row r="87">
          <cell r="CY87" t="str">
            <v xml:space="preserve"> آش 15 طèسéçس هآè 1376</v>
          </cell>
        </row>
        <row r="90">
          <cell r="CY90" t="str">
            <v>17.30 تآ 18.45</v>
          </cell>
          <cell r="CZ90" t="str">
            <v>16.15 تآ 17.30</v>
          </cell>
          <cell r="DA90" t="str">
            <v>15 تآ 16.15</v>
          </cell>
          <cell r="DB90" t="str">
            <v xml:space="preserve"> 11 تآ 12</v>
          </cell>
          <cell r="DC90" t="str">
            <v>10  تآ 11</v>
          </cell>
          <cell r="DD90" t="str">
            <v>سçشèآé èàتـè</v>
          </cell>
        </row>
        <row r="91">
          <cell r="CY91" t="str">
            <v>آبسآèéهé</v>
          </cell>
          <cell r="CZ91" t="str">
            <v>حèآومéسé</v>
          </cell>
          <cell r="DA91" t="str">
            <v>آضàورéآسحèسهé</v>
          </cell>
          <cell r="DB91" t="str">
            <v>حèآومéسé</v>
          </cell>
          <cell r="DC91" t="str">
            <v>آضàورéآس حèسهé</v>
          </cell>
          <cell r="DD91" t="str">
            <v>طوبè</v>
          </cell>
        </row>
        <row r="92">
          <cell r="CY92" t="str">
            <v>ءظàé</v>
          </cell>
          <cell r="CZ92" t="str">
            <v>آ هéس قعرé</v>
          </cell>
          <cell r="DA92" t="str">
            <v>قغآسشآرè</v>
          </cell>
          <cell r="DB92" t="str">
            <v>آ هéس قعرé</v>
          </cell>
          <cell r="DC92" t="str">
            <v>ءظàé</v>
          </cell>
          <cell r="DD92" t="str">
            <v>éâ طوبè</v>
          </cell>
        </row>
        <row r="93">
          <cell r="CY93" t="str">
            <v>ءظàé</v>
          </cell>
          <cell r="CZ93" t="str">
            <v>èçطéآس</v>
          </cell>
          <cell r="DA93" t="str">
            <v>àآذسé</v>
          </cell>
          <cell r="DB93" t="str">
            <v>èçطéآس</v>
          </cell>
          <cell r="DC93" t="str">
            <v>طéبآوé</v>
          </cell>
          <cell r="DD93" t="str">
            <v>رç طوبè</v>
          </cell>
        </row>
        <row r="94">
          <cell r="CZ94" t="str">
            <v>èçطéآس</v>
          </cell>
          <cell r="DA94" t="str">
            <v>àآذسé</v>
          </cell>
          <cell r="DB94" t="str">
            <v>قغآسشآرè</v>
          </cell>
          <cell r="DC94" t="str">
            <v>آبسآèéهé</v>
          </cell>
          <cell r="DD94" t="str">
            <v>ضè طوبè</v>
          </cell>
        </row>
        <row r="95">
          <cell r="DB95" t="str">
            <v>قغآسشآرè</v>
          </cell>
          <cell r="DC95" t="str">
            <v>آبسآèéهé</v>
          </cell>
          <cell r="DD95" t="str">
            <v>خèآس طوبè</v>
          </cell>
        </row>
        <row r="96">
          <cell r="CZ96" t="str">
            <v>تــçâــنé</v>
          </cell>
          <cell r="DA96" t="str">
            <v>çسشوــــرè</v>
          </cell>
          <cell r="DB96" t="str">
            <v>çسشوــــرè</v>
          </cell>
          <cell r="DC96" t="str">
            <v>تــçâــنé</v>
          </cell>
          <cell r="DD96" t="str">
            <v>ةوح طوبè</v>
          </cell>
        </row>
        <row r="97">
          <cell r="DB97" t="str">
            <v>çسشوــــرè</v>
          </cell>
          <cell r="DD97" t="str">
            <v>ةوح طوبè</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çسçرءهآس"/>
      <sheetName val="àسه هآèآوè"/>
      <sheetName val="هطذظآت خآèèآé هطآèرè آé "/>
    </sheetNames>
    <sheetDataSet>
      <sheetData sheetId="0">
        <row r="2">
          <cell r="C2" t="str">
            <v>ظçست هلآéضè ءهآس خآèèآ رس ضآن 73 ç çسçر بè سآéآوè تآ تéسهآè  77</v>
          </cell>
        </row>
        <row r="3">
          <cell r="C3" t="str">
            <v>ظàدè  1</v>
          </cell>
        </row>
        <row r="4">
          <cell r="C4" t="str">
            <v>هنآدفآت</v>
          </cell>
          <cell r="D4" t="str">
            <v>âوتسن</v>
          </cell>
          <cell r="E4" t="str">
            <v xml:space="preserve">çآسر âوورè </v>
          </cell>
          <cell r="F4" t="str">
            <v xml:space="preserve">çآسر سآéآوè طرè رس ضآن 76 </v>
          </cell>
          <cell r="G4" t="str">
            <v>ءهآسبسرآسé  ضآن 73</v>
          </cell>
          <cell r="H4" t="str">
            <v>âر رطت</v>
          </cell>
          <cell r="I4" t="str">
            <v>وآه رطت</v>
          </cell>
          <cell r="J4" t="str">
            <v xml:space="preserve"> سرéà</v>
          </cell>
        </row>
        <row r="5">
          <cell r="E5" t="str">
            <v>تçâنé</v>
          </cell>
          <cell r="F5">
            <v>589</v>
          </cell>
          <cell r="G5">
            <v>591</v>
          </cell>
          <cell r="H5">
            <v>2423</v>
          </cell>
          <cell r="I5" t="str">
            <v>وçسءبآر</v>
          </cell>
          <cell r="J5">
            <v>1</v>
          </cell>
        </row>
        <row r="6">
          <cell r="E6" t="str">
            <v>تçâنé</v>
          </cell>
          <cell r="F6">
            <v>248</v>
          </cell>
          <cell r="G6">
            <v>248</v>
          </cell>
          <cell r="H6">
            <v>2422</v>
          </cell>
          <cell r="I6" t="str">
            <v>àèنéآو</v>
          </cell>
          <cell r="J6">
            <v>2</v>
          </cell>
          <cell r="T6" t="str">
            <v>مشآسط زذéسè ءهآس هوآبق ءب رس سآéآوè آهçس هغآ نقآت تçضغ èهâآسآو رس هآè                          ضآن         13.</v>
          </cell>
          <cell r="U6" t="str">
            <v xml:space="preserve">مسآط </v>
          </cell>
          <cell r="V6">
            <v>37</v>
          </cell>
        </row>
        <row r="7">
          <cell r="E7" t="str">
            <v>تçâنé</v>
          </cell>
          <cell r="F7">
            <v>513</v>
          </cell>
          <cell r="G7">
            <v>513</v>
          </cell>
          <cell r="H7">
            <v>2424</v>
          </cell>
          <cell r="I7" t="str">
            <v>هسآضذçو</v>
          </cell>
          <cell r="J7">
            <v>3</v>
          </cell>
          <cell r="T7" t="str">
            <v>هنآدفآت</v>
          </cell>
          <cell r="U7" t="str">
            <v>آçش</v>
          </cell>
          <cell r="V7">
            <v>38</v>
          </cell>
          <cell r="W7" t="str">
            <v>سله هآè لبن</v>
          </cell>
          <cell r="X7" t="str">
            <v>âر رطت</v>
          </cell>
          <cell r="Y7" t="str">
            <v>وآه رطت</v>
          </cell>
          <cell r="Z7" t="str">
            <v>وآه ذآوçآرمé</v>
          </cell>
          <cell r="AA7" t="str">
            <v>سرéà</v>
          </cell>
        </row>
        <row r="8">
          <cell r="C8" t="str">
            <v>çسçر وآتهآه</v>
          </cell>
          <cell r="E8" t="str">
            <v>تçâنé</v>
          </cell>
          <cell r="F8">
            <v>1076</v>
          </cell>
          <cell r="G8">
            <v>1076</v>
          </cell>
          <cell r="H8">
            <v>2733</v>
          </cell>
          <cell r="I8" t="str">
            <v xml:space="preserve">رآسآب çلنقè بéآبآو </v>
          </cell>
          <cell r="J8">
            <v>4</v>
          </cell>
          <cell r="T8">
            <v>2645</v>
          </cell>
          <cell r="U8" t="str">
            <v xml:space="preserve">ذوح </v>
          </cell>
          <cell r="V8">
            <v>39</v>
          </cell>
          <cell r="AA8">
            <v>1</v>
          </cell>
        </row>
        <row r="9">
          <cell r="E9" t="str">
            <v>آضàورéآسé</v>
          </cell>
          <cell r="F9">
            <v>292</v>
          </cell>
          <cell r="G9">
            <v>284</v>
          </cell>
          <cell r="H9">
            <v>2421</v>
          </cell>
          <cell r="I9" t="str">
            <v>èهآéحآو ضةéرآو</v>
          </cell>
          <cell r="J9">
            <v>5</v>
          </cell>
          <cell r="T9">
            <v>2644</v>
          </cell>
          <cell r="U9" t="str">
            <v>èçرçبéرطèس</v>
          </cell>
          <cell r="V9">
            <v>40</v>
          </cell>
          <cell r="AA9">
            <v>2</v>
          </cell>
        </row>
        <row r="10">
          <cell r="E10" t="str">
            <v>آضàورéآسé</v>
          </cell>
          <cell r="F10">
            <v>1145</v>
          </cell>
          <cell r="G10">
            <v>1295</v>
          </cell>
          <cell r="H10">
            <v>2615</v>
          </cell>
          <cell r="I10" t="str">
            <v>âçآس</v>
          </cell>
          <cell r="J10">
            <v>6</v>
          </cell>
          <cell r="T10">
            <v>2633</v>
          </cell>
          <cell r="U10" t="str">
            <v xml:space="preserve">رèâçéè ç âçسرè </v>
          </cell>
          <cell r="V10">
            <v>41</v>
          </cell>
          <cell r="AA10">
            <v>3</v>
          </cell>
        </row>
        <row r="11">
          <cell r="C11" t="str">
            <v>çسçر وآتهآه</v>
          </cell>
          <cell r="E11" t="str">
            <v>آضàورéآسé</v>
          </cell>
          <cell r="F11">
            <v>1380</v>
          </cell>
          <cell r="G11">
            <v>1449</v>
          </cell>
          <cell r="H11">
            <v>4331</v>
          </cell>
          <cell r="I11" t="str">
            <v>طéسآش</v>
          </cell>
          <cell r="J11">
            <v>7</v>
          </cell>
          <cell r="T11">
            <v>2633</v>
          </cell>
          <cell r="U11" t="str">
            <v xml:space="preserve">àéرçéè ç مسهطت </v>
          </cell>
          <cell r="V11">
            <v>42</v>
          </cell>
          <cell r="AA11">
            <v>4</v>
          </cell>
        </row>
        <row r="12">
          <cell r="E12" t="str">
            <v>آبسآèéهé</v>
          </cell>
          <cell r="F12">
            <v>684</v>
          </cell>
          <cell r="G12">
            <v>614</v>
          </cell>
          <cell r="H12">
            <v>2534</v>
          </cell>
          <cell r="I12" t="str">
            <v>àسآطبور</v>
          </cell>
          <cell r="J12">
            <v>8</v>
          </cell>
          <cell r="T12">
            <v>4323</v>
          </cell>
          <cell r="U12" t="str">
            <v>وé سéش</v>
          </cell>
          <cell r="V12">
            <v>43</v>
          </cell>
          <cell r="AA12">
            <v>5</v>
          </cell>
        </row>
        <row r="13">
          <cell r="E13" t="str">
            <v>آبسآèéهé</v>
          </cell>
          <cell r="F13">
            <v>242</v>
          </cell>
          <cell r="G13">
            <v>249</v>
          </cell>
          <cell r="H13">
            <v>2535</v>
          </cell>
          <cell r="I13" t="str">
            <v>ذآوéâ çوçحéو</v>
          </cell>
          <cell r="J13">
            <v>9</v>
          </cell>
          <cell r="T13">
            <v>4931</v>
          </cell>
          <cell r="U13" t="str">
            <v xml:space="preserve">ةطتâçè </v>
          </cell>
          <cell r="V13">
            <v>44</v>
          </cell>
          <cell r="AA13">
            <v>6</v>
          </cell>
        </row>
        <row r="14">
          <cell r="E14" t="str">
            <v>آبسآèéهé</v>
          </cell>
          <cell r="F14">
            <v>558</v>
          </cell>
          <cell r="G14">
            <v>496</v>
          </cell>
          <cell r="H14">
            <v>4313</v>
          </cell>
          <cell r="I14" t="str">
            <v>ضقآرت طèس</v>
          </cell>
          <cell r="J14">
            <v>10</v>
          </cell>
          <cell r="T14">
            <v>4932</v>
          </cell>
          <cell r="U14" t="str">
            <v xml:space="preserve">لغسçéè </v>
          </cell>
          <cell r="V14">
            <v>45</v>
          </cell>
          <cell r="AA14">
            <v>7</v>
          </cell>
        </row>
        <row r="15">
          <cell r="E15" t="str">
            <v>èçطéآس</v>
          </cell>
          <cell r="F15">
            <v>2045</v>
          </cell>
          <cell r="G15">
            <v>3687</v>
          </cell>
          <cell r="H15">
            <v>4319</v>
          </cell>
          <cell r="I15" t="str">
            <v>هسçرطت çâسبآن</v>
          </cell>
          <cell r="J15">
            <v>11</v>
          </cell>
          <cell r="T15">
            <v>2722</v>
          </cell>
          <cell r="U15" t="str">
            <v>نآهسر ç منè رآس</v>
          </cell>
          <cell r="V15">
            <v>46</v>
          </cell>
          <cell r="AA15">
            <v>8</v>
          </cell>
        </row>
        <row r="16">
          <cell r="C16" t="str">
            <v>çسçر وآتهآه</v>
          </cell>
          <cell r="E16" t="str">
            <v>èçطéآس</v>
          </cell>
          <cell r="F16">
            <v>1809</v>
          </cell>
          <cell r="G16">
            <v>1967</v>
          </cell>
          <cell r="H16">
            <v>4321</v>
          </cell>
          <cell r="I16" t="str">
            <v>آسضوحآو çتçآبق</v>
          </cell>
          <cell r="J16">
            <v>12</v>
          </cell>
          <cell r="T16">
            <v>2634</v>
          </cell>
          <cell r="U16" t="str">
            <v xml:space="preserve">قنآأهسçرطت ç àرآك ç بéسه ç رآسآنهéشآو  </v>
          </cell>
          <cell r="V16">
            <v>47</v>
          </cell>
          <cell r="AA16">
            <v>9</v>
          </cell>
        </row>
        <row r="17">
          <cell r="E17" t="str">
            <v>àآذسé</v>
          </cell>
          <cell r="F17">
            <v>1839</v>
          </cell>
          <cell r="G17">
            <v>1837</v>
          </cell>
          <cell r="H17">
            <v>2523</v>
          </cell>
          <cell r="I17" t="str">
            <v>âآشسçو</v>
          </cell>
          <cell r="J17">
            <v>14</v>
          </cell>
          <cell r="T17">
            <v>4911</v>
          </cell>
          <cell r="U17" t="str">
            <v xml:space="preserve">ءبآرè </v>
          </cell>
          <cell r="V17">
            <v>48</v>
          </cell>
          <cell r="AA17">
            <v>10</v>
          </cell>
        </row>
        <row r="18">
          <cell r="C18" t="str">
            <v>çسçر وآتهآه</v>
          </cell>
          <cell r="E18" t="str">
            <v>àآذسé</v>
          </cell>
          <cell r="F18">
            <v>764</v>
          </cell>
          <cell r="G18">
            <v>764</v>
          </cell>
          <cell r="H18">
            <v>4322</v>
          </cell>
          <cell r="I18" t="str">
            <v>ءبآرè غطâ</v>
          </cell>
          <cell r="J18">
            <v>15</v>
          </cell>
          <cell r="T18">
            <v>4312</v>
          </cell>
          <cell r="U18" t="str">
            <v>رè بéر</v>
          </cell>
          <cell r="V18">
            <v>49</v>
          </cell>
          <cell r="AA18">
            <v>11</v>
          </cell>
        </row>
        <row r="19">
          <cell r="C19" t="str">
            <v>çسçر وآتهآه</v>
          </cell>
          <cell r="E19" t="str">
            <v>لèسهآوé</v>
          </cell>
          <cell r="F19">
            <v>1303</v>
          </cell>
          <cell r="G19">
            <v>1351</v>
          </cell>
          <cell r="H19">
            <v>4311</v>
          </cell>
          <cell r="I19" t="str">
            <v>وهرآو</v>
          </cell>
          <cell r="J19">
            <v>16</v>
          </cell>
          <cell r="T19">
            <v>4333</v>
          </cell>
          <cell r="U19" t="str">
            <v xml:space="preserve">ضسçضتآو </v>
          </cell>
          <cell r="V19">
            <v>50</v>
          </cell>
          <cell r="AA19">
            <v>12</v>
          </cell>
        </row>
        <row r="20">
          <cell r="C20" t="str">
            <v>çسçر وآتهآه</v>
          </cell>
          <cell r="E20" t="str">
            <v>قغآسشآرè</v>
          </cell>
          <cell r="F20">
            <v>394</v>
          </cell>
          <cell r="G20">
            <v>393</v>
          </cell>
          <cell r="H20">
            <v>2737</v>
          </cell>
          <cell r="I20" t="str">
            <v>رسشç ضآéبآو</v>
          </cell>
          <cell r="J20">
            <v>17</v>
          </cell>
          <cell r="T20">
            <v>4332</v>
          </cell>
          <cell r="U20" t="str">
            <v xml:space="preserve">لسè بآك </v>
          </cell>
          <cell r="V20">
            <v>51</v>
          </cell>
          <cell r="AA20">
            <v>13</v>
          </cell>
        </row>
        <row r="21">
          <cell r="E21" t="str">
            <v>قغآسشآرè</v>
          </cell>
          <cell r="F21">
            <v>319</v>
          </cell>
          <cell r="G21">
            <v>318</v>
          </cell>
          <cell r="H21">
            <v>2738</v>
          </cell>
          <cell r="I21" t="str">
            <v>ظدسآé بآك</v>
          </cell>
          <cell r="J21">
            <v>18</v>
          </cell>
          <cell r="T21">
            <v>2614</v>
          </cell>
          <cell r="U21" t="str">
            <v xml:space="preserve">ضéذ ç رآسومçو </v>
          </cell>
          <cell r="V21">
            <v>52</v>
          </cell>
          <cell r="AA21">
            <v>14</v>
          </cell>
        </row>
        <row r="22">
          <cell r="E22" t="str">
            <v>قغآسشآرè</v>
          </cell>
          <cell r="F22">
            <v>341</v>
          </cell>
          <cell r="G22">
            <v>341</v>
          </cell>
          <cell r="H22">
            <v>2731</v>
          </cell>
          <cell r="I22" t="str">
            <v>âèوè çةèوآçè</v>
          </cell>
          <cell r="J22">
            <v>19</v>
          </cell>
          <cell r="T22">
            <v>2510</v>
          </cell>
          <cell r="U22" t="str">
            <v xml:space="preserve">رطت آسصو </v>
          </cell>
          <cell r="V22">
            <v>53</v>
          </cell>
          <cell r="AA22">
            <v>15</v>
          </cell>
        </row>
        <row r="23">
          <cell r="C23" t="str">
            <v>çسçر وآتهآه</v>
          </cell>
          <cell r="E23" t="str">
            <v>قغآسشآرè</v>
          </cell>
          <cell r="F23">
            <v>445</v>
          </cell>
          <cell r="G23">
            <v>339</v>
          </cell>
          <cell r="H23">
            <v>2739</v>
          </cell>
          <cell r="I23" t="str">
            <v>نآس</v>
          </cell>
          <cell r="J23">
            <v>20</v>
          </cell>
          <cell r="T23">
            <v>4313</v>
          </cell>
          <cell r="U23" t="str">
            <v xml:space="preserve">ضسةوéسآو </v>
          </cell>
          <cell r="V23">
            <v>54</v>
          </cell>
          <cell r="AA23" t="str">
            <v>حهق</v>
          </cell>
        </row>
        <row r="24">
          <cell r="C24" t="str">
            <v>çسçر وآتهآه</v>
          </cell>
          <cell r="E24" t="str">
            <v>آهéس قعرé</v>
          </cell>
          <cell r="F24">
            <v>175</v>
          </cell>
          <cell r="G24">
            <v>175</v>
          </cell>
          <cell r="H24">
            <v>2521</v>
          </cell>
          <cell r="I24" t="str">
            <v>رطت بسه</v>
          </cell>
          <cell r="J24">
            <v>21</v>
          </cell>
        </row>
        <row r="25">
          <cell r="E25" t="str">
            <v>آهéس قعرé</v>
          </cell>
          <cell r="F25">
            <v>169</v>
          </cell>
          <cell r="G25">
            <v>171</v>
          </cell>
          <cell r="H25">
            <v>2522</v>
          </cell>
          <cell r="I25" t="str">
            <v>لآ اهéè</v>
          </cell>
          <cell r="J25">
            <v>22</v>
          </cell>
        </row>
        <row r="26">
          <cell r="E26" t="str">
            <v>آهéس قعرé</v>
          </cell>
          <cell r="F26">
            <v>316</v>
          </cell>
          <cell r="G26">
            <v>215</v>
          </cell>
          <cell r="H26">
            <v>2526</v>
          </cell>
          <cell r="I26" t="str">
            <v>ذطت</v>
          </cell>
          <cell r="J26">
            <v>23</v>
          </cell>
        </row>
        <row r="27">
          <cell r="E27" t="str">
            <v>آهéس قعرé</v>
          </cell>
          <cell r="F27">
            <v>11</v>
          </cell>
          <cell r="G27">
            <v>11</v>
          </cell>
          <cell r="H27">
            <v>2536</v>
          </cell>
          <cell r="I27" t="str">
            <v>حسè بآنآرè</v>
          </cell>
          <cell r="J27">
            <v>24</v>
          </cell>
        </row>
        <row r="28">
          <cell r="E28" t="str">
            <v>آهéس قعرé</v>
          </cell>
          <cell r="F28">
            <v>99</v>
          </cell>
          <cell r="G28">
            <v>99</v>
          </cell>
          <cell r="H28">
            <v>2537</v>
          </cell>
          <cell r="I28" t="str">
            <v>رآرéو</v>
          </cell>
          <cell r="J28">
            <v>25</v>
          </cell>
        </row>
        <row r="29">
          <cell r="E29" t="str">
            <v>آهéس قعرé</v>
          </cell>
          <cell r="F29">
            <v>85</v>
          </cell>
          <cell r="G29">
            <v>82</v>
          </cell>
          <cell r="H29">
            <v>2533</v>
          </cell>
          <cell r="I29" t="str">
            <v>بنبنâ çرسçوâ</v>
          </cell>
          <cell r="J29">
            <v>26</v>
          </cell>
        </row>
        <row r="30">
          <cell r="E30" t="str">
            <v>آهéس قعرé</v>
          </cell>
          <cell r="F30">
            <v>9</v>
          </cell>
          <cell r="G30">
            <v>9</v>
          </cell>
          <cell r="H30">
            <v>2525</v>
          </cell>
          <cell r="I30" t="str">
            <v>âهآسح</v>
          </cell>
          <cell r="J30">
            <v>27</v>
          </cell>
        </row>
        <row r="31">
          <cell r="C31" t="str">
            <v>çسçر وآتهآه</v>
          </cell>
          <cell r="E31" t="str">
            <v>آهéس قعرé</v>
          </cell>
          <cell r="F31">
            <v>1137</v>
          </cell>
          <cell r="G31">
            <v>1195</v>
          </cell>
          <cell r="H31">
            <v>4316</v>
          </cell>
          <cell r="I31" t="str">
            <v>ذàسâ ضéرآو</v>
          </cell>
          <cell r="J31">
            <v>28</v>
          </cell>
        </row>
        <row r="32">
          <cell r="C32" t="str">
            <v>çسçر وآتهآه</v>
          </cell>
          <cell r="E32" t="str">
            <v>ءظàé</v>
          </cell>
          <cell r="F32">
            <v>255</v>
          </cell>
          <cell r="G32">
            <v>1195</v>
          </cell>
          <cell r="H32">
            <v>2612</v>
          </cell>
          <cell r="I32" t="str">
            <v>ذغéسé</v>
          </cell>
          <cell r="J32">
            <v>29</v>
          </cell>
        </row>
        <row r="33">
          <cell r="E33" t="str">
            <v>ءظàé</v>
          </cell>
          <cell r="F33">
            <v>221</v>
          </cell>
          <cell r="H33">
            <v>2613</v>
          </cell>
          <cell r="I33" t="str">
            <v>ذآوè ذبéض</v>
          </cell>
          <cell r="J33">
            <v>30</v>
          </cell>
        </row>
        <row r="34">
          <cell r="E34" t="str">
            <v>ءظàé</v>
          </cell>
          <cell r="F34">
            <v>604</v>
          </cell>
          <cell r="G34">
            <v>493</v>
          </cell>
          <cell r="H34">
            <v>4317</v>
          </cell>
          <cell r="I34" t="str">
            <v>ءضةآض</v>
          </cell>
          <cell r="J34">
            <v>31</v>
          </cell>
        </row>
        <row r="35">
          <cell r="E35" t="str">
            <v>ءظàé</v>
          </cell>
          <cell r="F35">
            <v>187</v>
          </cell>
          <cell r="G35">
            <v>187</v>
          </cell>
          <cell r="H35">
            <v>4922</v>
          </cell>
          <cell r="I35" t="str">
            <v>ضسخآèآو</v>
          </cell>
          <cell r="J35">
            <v>32</v>
          </cell>
        </row>
        <row r="36">
          <cell r="E36" t="str">
            <v>ءظàé</v>
          </cell>
          <cell r="F36">
            <v>94</v>
          </cell>
          <cell r="G36">
            <v>94</v>
          </cell>
          <cell r="H36">
            <v>4921</v>
          </cell>
          <cell r="I36" t="str">
            <v>بçآوآت</v>
          </cell>
          <cell r="J36">
            <v>33</v>
          </cell>
        </row>
        <row r="37">
          <cell r="C37" t="str">
            <v>çسçر وآتهآه</v>
          </cell>
          <cell r="E37" t="str">
            <v>ءظàé</v>
          </cell>
          <cell r="F37">
            <v>387</v>
          </cell>
          <cell r="G37">
            <v>393</v>
          </cell>
          <cell r="H37">
            <v>2642</v>
          </cell>
          <cell r="I37" t="str">
            <v>حçéه çبوآسçéè</v>
          </cell>
          <cell r="J37">
            <v>34</v>
          </cell>
        </row>
        <row r="38">
          <cell r="C38" t="str">
            <v>çسçر وآتهآه</v>
          </cell>
          <cell r="E38" t="str">
            <v>حهق âن تآ 76/6/13</v>
          </cell>
          <cell r="F38">
            <v>0</v>
          </cell>
          <cell r="G38">
            <v>2631</v>
          </cell>
          <cell r="H38">
            <v>2631</v>
          </cell>
          <cell r="I38" t="str">
            <v>ضéà ءبآرçنآكس</v>
          </cell>
          <cell r="J38">
            <v>35</v>
          </cell>
        </row>
        <row r="39">
          <cell r="E39" t="str">
            <v>حهق âن تآ 76/6/13</v>
          </cell>
          <cell r="F39">
            <v>19735</v>
          </cell>
          <cell r="G39">
            <v>25208</v>
          </cell>
          <cell r="J39">
            <v>35</v>
          </cell>
        </row>
        <row r="83">
          <cell r="CY83" t="str">
            <v xml:space="preserve">بسوآ هè  èàتمé  çسçر ءهآس ضغد ءب خآ èèآé  هطآ èرè آé  ç ءهآس  هوآبق  ءب  شéس شهéوé </v>
          </cell>
        </row>
        <row r="87">
          <cell r="CY87" t="str">
            <v xml:space="preserve"> آش 15 طèسéçس هآè 1376</v>
          </cell>
        </row>
        <row r="90">
          <cell r="CY90" t="str">
            <v>17.30 تآ 18.45</v>
          </cell>
          <cell r="CZ90" t="str">
            <v>16.15 تآ 17.30</v>
          </cell>
          <cell r="DA90" t="str">
            <v>15 تآ 16.15</v>
          </cell>
          <cell r="DB90" t="str">
            <v xml:space="preserve"> 11 تآ 12</v>
          </cell>
          <cell r="DC90" t="str">
            <v>10  تآ 11</v>
          </cell>
          <cell r="DD90" t="str">
            <v>سçشèآé èàتـè</v>
          </cell>
        </row>
        <row r="91">
          <cell r="CY91" t="str">
            <v>آبسآèéهé</v>
          </cell>
          <cell r="CZ91" t="str">
            <v>حèآومéسé</v>
          </cell>
          <cell r="DA91" t="str">
            <v>آضàورéآسحèسهé</v>
          </cell>
          <cell r="DB91" t="str">
            <v>حèآومéسé</v>
          </cell>
          <cell r="DC91" t="str">
            <v>آضàورéآس حèسهé</v>
          </cell>
          <cell r="DD91" t="str">
            <v>طوبè</v>
          </cell>
        </row>
        <row r="92">
          <cell r="CY92" t="str">
            <v>ءظàé</v>
          </cell>
          <cell r="CZ92" t="str">
            <v>آ هéس قعرé</v>
          </cell>
          <cell r="DA92" t="str">
            <v>قغآسشآرè</v>
          </cell>
          <cell r="DB92" t="str">
            <v>آ هéس قعرé</v>
          </cell>
          <cell r="DC92" t="str">
            <v>ءظàé</v>
          </cell>
          <cell r="DD92" t="str">
            <v>éâ طوبè</v>
          </cell>
        </row>
        <row r="93">
          <cell r="CY93" t="str">
            <v>ءظàé</v>
          </cell>
          <cell r="CZ93" t="str">
            <v>èçطéآس</v>
          </cell>
          <cell r="DA93" t="str">
            <v>àآذسé</v>
          </cell>
          <cell r="DB93" t="str">
            <v>èçطéآس</v>
          </cell>
          <cell r="DC93" t="str">
            <v>طéبآوé</v>
          </cell>
          <cell r="DD93" t="str">
            <v>رç طوبè</v>
          </cell>
        </row>
        <row r="94">
          <cell r="CZ94" t="str">
            <v>èçطéآس</v>
          </cell>
          <cell r="DA94" t="str">
            <v>àآذسé</v>
          </cell>
          <cell r="DB94" t="str">
            <v>قغآسشآرè</v>
          </cell>
          <cell r="DC94" t="str">
            <v>آبسآèéهé</v>
          </cell>
          <cell r="DD94" t="str">
            <v>ضè طوبè</v>
          </cell>
        </row>
        <row r="95">
          <cell r="DB95" t="str">
            <v>قغآسشآرè</v>
          </cell>
          <cell r="DC95" t="str">
            <v>آبسآèéهé</v>
          </cell>
          <cell r="DD95" t="str">
            <v>خèآس طوبè</v>
          </cell>
        </row>
        <row r="96">
          <cell r="CZ96" t="str">
            <v>تــçâــنé</v>
          </cell>
          <cell r="DA96" t="str">
            <v>çسشوــــرè</v>
          </cell>
          <cell r="DB96" t="str">
            <v>çسشوــــرè</v>
          </cell>
          <cell r="DC96" t="str">
            <v>تــçâــنé</v>
          </cell>
          <cell r="DD96" t="str">
            <v>ةوح طوبè</v>
          </cell>
        </row>
        <row r="97">
          <cell r="DB97" t="str">
            <v>çسشوــــرè</v>
          </cell>
          <cell r="DD97" t="str">
            <v>ةوح طوبè</v>
          </cell>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ک_ج"/>
      <sheetName val="ک.ج2"/>
      <sheetName val="Ref"/>
      <sheetName val="Notes"/>
      <sheetName val="9"/>
      <sheetName val="11"/>
    </sheetNames>
    <sheetDataSet>
      <sheetData sheetId="0">
        <row r="10">
          <cell r="D10" t="str">
            <v>اراضی مینوش ومغان</v>
          </cell>
        </row>
      </sheetData>
      <sheetData sheetId="1">
        <row r="4">
          <cell r="E4" t="str">
            <v>نگهداری قدیم -زون 1 الی11</v>
          </cell>
          <cell r="F4"/>
          <cell r="G4"/>
          <cell r="H4"/>
          <cell r="I4"/>
          <cell r="J4">
            <v>1</v>
          </cell>
          <cell r="K4">
            <v>0</v>
          </cell>
          <cell r="L4">
            <v>0</v>
          </cell>
          <cell r="M4">
            <v>0</v>
          </cell>
          <cell r="N4">
            <v>0</v>
          </cell>
          <cell r="O4">
            <v>1340000</v>
          </cell>
          <cell r="P4">
            <v>19460000</v>
          </cell>
          <cell r="Q4">
            <v>0</v>
          </cell>
          <cell r="R4">
            <v>20800000</v>
          </cell>
          <cell r="S4">
            <v>47500</v>
          </cell>
          <cell r="T4">
            <v>512161</v>
          </cell>
          <cell r="U4">
            <v>0</v>
          </cell>
          <cell r="V4">
            <v>559661</v>
          </cell>
        </row>
        <row r="5">
          <cell r="E5" t="str">
            <v>توسعه 98 با  افزایش25%(حاشیه کمربند جنوبی)</v>
          </cell>
          <cell r="F5"/>
          <cell r="G5"/>
          <cell r="H5"/>
          <cell r="I5"/>
          <cell r="J5">
            <v>1</v>
          </cell>
          <cell r="K5">
            <v>0</v>
          </cell>
          <cell r="L5">
            <v>0</v>
          </cell>
          <cell r="M5">
            <v>0</v>
          </cell>
          <cell r="N5">
            <v>0</v>
          </cell>
          <cell r="O5">
            <v>0</v>
          </cell>
          <cell r="P5">
            <v>1340000</v>
          </cell>
          <cell r="Q5">
            <v>0</v>
          </cell>
          <cell r="R5">
            <v>1340000</v>
          </cell>
          <cell r="S5">
            <v>0</v>
          </cell>
          <cell r="T5">
            <v>98750</v>
          </cell>
          <cell r="U5">
            <v>0</v>
          </cell>
          <cell r="V5">
            <v>98750</v>
          </cell>
        </row>
        <row r="6">
          <cell r="E6" t="str">
            <v>توسعه 98(استعلام انتهای لادن)</v>
          </cell>
          <cell r="F6"/>
          <cell r="G6"/>
          <cell r="H6"/>
          <cell r="I6"/>
          <cell r="J6">
            <v>1</v>
          </cell>
          <cell r="K6">
            <v>0</v>
          </cell>
          <cell r="L6">
            <v>0</v>
          </cell>
          <cell r="M6">
            <v>0</v>
          </cell>
          <cell r="N6">
            <v>0</v>
          </cell>
          <cell r="O6">
            <v>0</v>
          </cell>
          <cell r="P6">
            <v>100000</v>
          </cell>
          <cell r="Q6">
            <v>0</v>
          </cell>
          <cell r="R6">
            <v>100000</v>
          </cell>
          <cell r="S6">
            <v>0</v>
          </cell>
          <cell r="T6">
            <v>3590</v>
          </cell>
          <cell r="U6"/>
          <cell r="V6">
            <v>3590</v>
          </cell>
        </row>
        <row r="7">
          <cell r="E7" t="str">
            <v>اراضی منابع طبیعی-ملی</v>
          </cell>
          <cell r="F7"/>
          <cell r="G7"/>
          <cell r="H7"/>
          <cell r="I7"/>
          <cell r="J7">
            <v>1</v>
          </cell>
          <cell r="K7">
            <v>0</v>
          </cell>
          <cell r="L7">
            <v>0</v>
          </cell>
          <cell r="M7">
            <v>0</v>
          </cell>
          <cell r="N7">
            <v>0</v>
          </cell>
          <cell r="O7">
            <v>0</v>
          </cell>
          <cell r="P7">
            <v>2500000</v>
          </cell>
          <cell r="Q7">
            <v>0</v>
          </cell>
          <cell r="R7">
            <v>2500000</v>
          </cell>
          <cell r="S7">
            <v>0</v>
          </cell>
          <cell r="T7">
            <v>81250</v>
          </cell>
          <cell r="U7">
            <v>0</v>
          </cell>
          <cell r="V7">
            <v>81250</v>
          </cell>
        </row>
        <row r="8">
          <cell r="E8" t="str">
            <v>اراضی قهوه خانه وکوهسنگی</v>
          </cell>
          <cell r="F8"/>
          <cell r="G8"/>
          <cell r="H8"/>
          <cell r="I8"/>
          <cell r="J8">
            <v>1</v>
          </cell>
          <cell r="K8">
            <v>0</v>
          </cell>
          <cell r="L8">
            <v>0</v>
          </cell>
          <cell r="M8">
            <v>0</v>
          </cell>
          <cell r="N8">
            <v>0</v>
          </cell>
          <cell r="O8">
            <v>0</v>
          </cell>
          <cell r="P8">
            <v>2500000</v>
          </cell>
          <cell r="Q8">
            <v>0</v>
          </cell>
          <cell r="R8">
            <v>2500000</v>
          </cell>
          <cell r="S8">
            <v>0</v>
          </cell>
          <cell r="T8">
            <v>81250</v>
          </cell>
          <cell r="U8">
            <v>0</v>
          </cell>
          <cell r="V8">
            <v>81250</v>
          </cell>
        </row>
        <row r="9">
          <cell r="E9" t="str">
            <v>اراضی آبشر</v>
          </cell>
          <cell r="F9"/>
          <cell r="G9"/>
          <cell r="H9"/>
          <cell r="I9"/>
          <cell r="J9">
            <v>1</v>
          </cell>
          <cell r="K9">
            <v>0</v>
          </cell>
          <cell r="L9">
            <v>0</v>
          </cell>
          <cell r="M9">
            <v>0</v>
          </cell>
          <cell r="N9">
            <v>0</v>
          </cell>
          <cell r="O9">
            <v>0</v>
          </cell>
          <cell r="P9">
            <v>1890000</v>
          </cell>
          <cell r="Q9">
            <v>0</v>
          </cell>
          <cell r="R9">
            <v>1890000</v>
          </cell>
          <cell r="S9">
            <v>0</v>
          </cell>
          <cell r="T9">
            <v>85000</v>
          </cell>
          <cell r="U9">
            <v>0</v>
          </cell>
          <cell r="V9">
            <v>85000</v>
          </cell>
        </row>
        <row r="10">
          <cell r="E10" t="str">
            <v>توسعه 98(تکمیل آبشر)</v>
          </cell>
          <cell r="F10"/>
          <cell r="G10"/>
          <cell r="H10"/>
          <cell r="I10"/>
          <cell r="J10">
            <v>1</v>
          </cell>
          <cell r="K10">
            <v>0</v>
          </cell>
          <cell r="L10">
            <v>0</v>
          </cell>
          <cell r="M10">
            <v>0</v>
          </cell>
          <cell r="N10">
            <v>0</v>
          </cell>
          <cell r="O10">
            <v>0</v>
          </cell>
          <cell r="P10">
            <v>870000</v>
          </cell>
          <cell r="Q10">
            <v>0</v>
          </cell>
          <cell r="R10">
            <v>870000</v>
          </cell>
          <cell r="S10">
            <v>0</v>
          </cell>
          <cell r="T10">
            <v>38400</v>
          </cell>
          <cell r="U10">
            <v>0</v>
          </cell>
          <cell r="V10">
            <v>38400</v>
          </cell>
        </row>
        <row r="11">
          <cell r="E11" t="str">
            <v>توسعه 98 با ابلاغ افزایش25%(حاشیه بلوار نماز)</v>
          </cell>
          <cell r="F11"/>
          <cell r="G11"/>
          <cell r="H11"/>
          <cell r="I11"/>
          <cell r="J11"/>
          <cell r="K11">
            <v>0</v>
          </cell>
          <cell r="L11">
            <v>0</v>
          </cell>
          <cell r="M11">
            <v>0</v>
          </cell>
          <cell r="N11">
            <v>0</v>
          </cell>
          <cell r="O11">
            <v>0</v>
          </cell>
          <cell r="P11">
            <v>340000</v>
          </cell>
          <cell r="Q11">
            <v>0</v>
          </cell>
          <cell r="R11">
            <v>340000</v>
          </cell>
          <cell r="S11">
            <v>0</v>
          </cell>
          <cell r="T11">
            <v>15000</v>
          </cell>
          <cell r="U11">
            <v>0</v>
          </cell>
          <cell r="V11">
            <v>15000</v>
          </cell>
        </row>
        <row r="12">
          <cell r="E12" t="str">
            <v>اراضی مینوش ومغان با افزایش 25%</v>
          </cell>
          <cell r="F12"/>
          <cell r="G12"/>
          <cell r="H12"/>
          <cell r="I12"/>
          <cell r="J12">
            <v>1</v>
          </cell>
          <cell r="K12">
            <v>0</v>
          </cell>
          <cell r="L12">
            <v>0</v>
          </cell>
          <cell r="M12">
            <v>0</v>
          </cell>
          <cell r="N12">
            <v>0</v>
          </cell>
          <cell r="O12">
            <v>0</v>
          </cell>
          <cell r="P12">
            <v>1875000</v>
          </cell>
          <cell r="Q12">
            <v>0</v>
          </cell>
          <cell r="R12">
            <v>1875000</v>
          </cell>
          <cell r="S12">
            <v>0</v>
          </cell>
          <cell r="T12">
            <v>95437.5</v>
          </cell>
          <cell r="U12">
            <v>0</v>
          </cell>
          <cell r="V12">
            <v>95437.5</v>
          </cell>
        </row>
        <row r="13">
          <cell r="E13" t="str">
            <v>اراضی مینوش ومغان(ترک تشریفات)</v>
          </cell>
          <cell r="F13"/>
          <cell r="G13"/>
          <cell r="H13"/>
          <cell r="I13"/>
          <cell r="J13">
            <v>1</v>
          </cell>
          <cell r="K13">
            <v>0</v>
          </cell>
          <cell r="L13">
            <v>0</v>
          </cell>
          <cell r="M13">
            <v>0</v>
          </cell>
          <cell r="N13">
            <v>0</v>
          </cell>
          <cell r="O13">
            <v>0</v>
          </cell>
          <cell r="P13">
            <v>1000000</v>
          </cell>
          <cell r="Q13">
            <v>0</v>
          </cell>
          <cell r="R13">
            <v>1000000</v>
          </cell>
          <cell r="S13">
            <v>0</v>
          </cell>
          <cell r="T13">
            <v>58000</v>
          </cell>
          <cell r="U13">
            <v>0</v>
          </cell>
          <cell r="V13">
            <v>58000</v>
          </cell>
        </row>
        <row r="14">
          <cell r="E14" t="str">
            <v>بزرگراه آسیایی بعد از نیروگاه توس</v>
          </cell>
          <cell r="F14"/>
          <cell r="G14"/>
          <cell r="H14"/>
          <cell r="I14"/>
          <cell r="J14">
            <v>1</v>
          </cell>
          <cell r="K14">
            <v>0</v>
          </cell>
          <cell r="L14">
            <v>0</v>
          </cell>
          <cell r="M14">
            <v>0</v>
          </cell>
          <cell r="N14">
            <v>0</v>
          </cell>
          <cell r="O14">
            <v>1100000</v>
          </cell>
          <cell r="P14">
            <v>950000</v>
          </cell>
          <cell r="Q14">
            <v>0</v>
          </cell>
          <cell r="R14">
            <v>2050000</v>
          </cell>
          <cell r="S14">
            <v>38000</v>
          </cell>
          <cell r="T14">
            <v>19000</v>
          </cell>
          <cell r="U14">
            <v>0</v>
          </cell>
          <cell r="V14">
            <v>57000</v>
          </cell>
        </row>
        <row r="15">
          <cell r="E15" t="str">
            <v>حد فاصل مسیر رفت و برگشت جاده بهشت رضا (ع)</v>
          </cell>
          <cell r="F15"/>
          <cell r="G15"/>
          <cell r="H15"/>
          <cell r="I15"/>
          <cell r="J15">
            <v>1</v>
          </cell>
          <cell r="K15">
            <v>0</v>
          </cell>
          <cell r="L15">
            <v>0</v>
          </cell>
          <cell r="M15">
            <v>0</v>
          </cell>
          <cell r="N15">
            <v>0</v>
          </cell>
          <cell r="O15">
            <v>350000</v>
          </cell>
          <cell r="P15">
            <v>0</v>
          </cell>
          <cell r="Q15">
            <v>500000</v>
          </cell>
          <cell r="R15">
            <v>850000</v>
          </cell>
          <cell r="S15">
            <v>27000</v>
          </cell>
          <cell r="T15">
            <v>0</v>
          </cell>
          <cell r="U15">
            <v>23100</v>
          </cell>
          <cell r="V15">
            <v>50100</v>
          </cell>
        </row>
        <row r="16">
          <cell r="E16" t="str">
            <v>توسعه  سال 98جاده بهشت رضا (ع)</v>
          </cell>
          <cell r="F16"/>
          <cell r="G16"/>
          <cell r="H16"/>
          <cell r="I16"/>
          <cell r="J16"/>
          <cell r="K16"/>
          <cell r="L16"/>
          <cell r="M16"/>
          <cell r="N16"/>
          <cell r="O16"/>
          <cell r="P16"/>
          <cell r="Q16">
            <v>86580.086580086587</v>
          </cell>
          <cell r="R16">
            <v>86580.086580086587</v>
          </cell>
          <cell r="S16"/>
          <cell r="T16"/>
          <cell r="U16">
            <v>4000</v>
          </cell>
          <cell r="V16">
            <v>4000</v>
          </cell>
        </row>
        <row r="17">
          <cell r="E17" t="str">
            <v>نگهداری قدیم -زون 1 الی11_2</v>
          </cell>
          <cell r="F17"/>
          <cell r="G17"/>
          <cell r="H17"/>
          <cell r="I17"/>
          <cell r="J17"/>
          <cell r="K17"/>
          <cell r="L17"/>
          <cell r="M17"/>
          <cell r="N17"/>
          <cell r="O17"/>
          <cell r="P17"/>
          <cell r="Q17"/>
          <cell r="R17">
            <v>1440000</v>
          </cell>
          <cell r="S17"/>
          <cell r="T17"/>
          <cell r="U17"/>
          <cell r="V17">
            <v>102340</v>
          </cell>
        </row>
        <row r="18">
          <cell r="E18" t="str">
            <v>اراضی آبشر_2</v>
          </cell>
          <cell r="F18"/>
          <cell r="G18"/>
          <cell r="H18"/>
          <cell r="I18"/>
          <cell r="J18"/>
          <cell r="K18"/>
          <cell r="L18"/>
          <cell r="M18"/>
          <cell r="N18"/>
          <cell r="O18"/>
          <cell r="P18"/>
          <cell r="Q18"/>
          <cell r="R18">
            <v>1210000</v>
          </cell>
          <cell r="S18"/>
          <cell r="T18"/>
          <cell r="U18"/>
          <cell r="V18">
            <v>53400</v>
          </cell>
        </row>
        <row r="19">
          <cell r="E19" t="str">
            <v>اراضی مینوش ومغان</v>
          </cell>
          <cell r="F19"/>
          <cell r="G19"/>
          <cell r="H19"/>
          <cell r="I19"/>
          <cell r="J19"/>
          <cell r="K19"/>
          <cell r="L19"/>
          <cell r="M19"/>
          <cell r="N19"/>
          <cell r="O19"/>
          <cell r="P19"/>
          <cell r="Q19"/>
          <cell r="R19">
            <v>2875000</v>
          </cell>
          <cell r="S19"/>
          <cell r="T19"/>
          <cell r="U19"/>
          <cell r="V19">
            <v>153437.5</v>
          </cell>
        </row>
        <row r="20">
          <cell r="E20" t="str">
            <v>جمع کل</v>
          </cell>
          <cell r="F20">
            <v>0</v>
          </cell>
          <cell r="G20">
            <v>0</v>
          </cell>
          <cell r="H20">
            <v>0</v>
          </cell>
          <cell r="I20">
            <v>0</v>
          </cell>
          <cell r="J20">
            <v>11</v>
          </cell>
          <cell r="K20">
            <v>0</v>
          </cell>
          <cell r="L20">
            <v>0</v>
          </cell>
          <cell r="M20">
            <v>0</v>
          </cell>
          <cell r="N20">
            <v>0</v>
          </cell>
          <cell r="O20">
            <v>2790000</v>
          </cell>
          <cell r="P20">
            <v>32825000</v>
          </cell>
          <cell r="Q20">
            <v>586580.08658008662</v>
          </cell>
          <cell r="R20">
            <v>36201580.08658009</v>
          </cell>
          <cell r="S20">
            <v>112500</v>
          </cell>
          <cell r="T20">
            <v>1087838.5</v>
          </cell>
          <cell r="U20">
            <v>27100</v>
          </cell>
          <cell r="V20">
            <v>1227438.5</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CBCE-A155-4E46-A562-9DB6F4490E28}">
  <dimension ref="B2:AA95"/>
  <sheetViews>
    <sheetView tabSelected="1" zoomScale="80" zoomScaleNormal="80" workbookViewId="0">
      <pane ySplit="6" topLeftCell="A7" activePane="bottomLeft" state="frozen"/>
      <selection pane="bottomLeft" activeCell="K7" sqref="K7"/>
    </sheetView>
  </sheetViews>
  <sheetFormatPr defaultRowHeight="14.25" customHeight="1" x14ac:dyDescent="0.3"/>
  <cols>
    <col min="1" max="1" width="2.6640625" customWidth="1"/>
    <col min="2" max="2" width="7.88671875" customWidth="1"/>
    <col min="3" max="3" width="9.88671875" customWidth="1"/>
    <col min="4" max="4" width="8.88671875" customWidth="1"/>
    <col min="5" max="5" width="8.33203125" customWidth="1"/>
    <col min="6" max="6" width="8" customWidth="1"/>
    <col min="7" max="7" width="9.33203125" customWidth="1"/>
    <col min="8" max="9" width="9.5546875" customWidth="1"/>
    <col min="10" max="10" width="7.6640625" customWidth="1"/>
    <col min="11" max="11" width="7.33203125" customWidth="1"/>
    <col min="12" max="12" width="8.88671875" customWidth="1"/>
    <col min="13" max="13" width="7" customWidth="1"/>
    <col min="14" max="14" width="8.109375" customWidth="1"/>
    <col min="15" max="15" width="9.44140625" bestFit="1" customWidth="1"/>
    <col min="16" max="16" width="8.109375" customWidth="1"/>
    <col min="18" max="18" width="10" customWidth="1"/>
    <col min="20" max="20" width="13.109375" bestFit="1" customWidth="1"/>
    <col min="23" max="23" width="8.6640625" customWidth="1"/>
  </cols>
  <sheetData>
    <row r="2" spans="2:27" ht="16.5" customHeight="1" x14ac:dyDescent="0.3">
      <c r="D2" s="733" t="s">
        <v>236</v>
      </c>
      <c r="E2" s="719" t="s">
        <v>228</v>
      </c>
      <c r="F2" s="715" t="s">
        <v>229</v>
      </c>
      <c r="G2" s="733" t="s">
        <v>55</v>
      </c>
      <c r="H2" s="715" t="s">
        <v>230</v>
      </c>
      <c r="I2" s="728" t="s">
        <v>234</v>
      </c>
      <c r="J2" s="715" t="s">
        <v>237</v>
      </c>
      <c r="K2" s="715" t="s">
        <v>238</v>
      </c>
      <c r="L2" s="719" t="s">
        <v>239</v>
      </c>
      <c r="M2" s="715" t="s">
        <v>233</v>
      </c>
      <c r="N2" s="733" t="s">
        <v>240</v>
      </c>
      <c r="O2" s="725" t="s">
        <v>68</v>
      </c>
      <c r="P2" s="726" t="s">
        <v>59</v>
      </c>
      <c r="Q2" s="719" t="s">
        <v>231</v>
      </c>
      <c r="R2" s="715" t="s">
        <v>53</v>
      </c>
      <c r="S2" s="715" t="s">
        <v>50</v>
      </c>
      <c r="T2" s="738" t="s">
        <v>241</v>
      </c>
    </row>
    <row r="3" spans="2:27" ht="24" customHeight="1" x14ac:dyDescent="0.3">
      <c r="B3" t="s">
        <v>242</v>
      </c>
      <c r="D3" s="736">
        <v>7.1</v>
      </c>
      <c r="E3" s="720">
        <v>0.5</v>
      </c>
      <c r="F3" s="717">
        <v>1</v>
      </c>
      <c r="G3" s="735">
        <f>K20</f>
        <v>0.28117076347765646</v>
      </c>
      <c r="H3" s="729">
        <v>1</v>
      </c>
      <c r="I3" s="723">
        <f>D3*E3*F3*H3</f>
        <v>3.55</v>
      </c>
      <c r="J3" s="716">
        <v>1</v>
      </c>
      <c r="K3" s="1093">
        <v>0.65</v>
      </c>
      <c r="L3" s="722">
        <v>0.8</v>
      </c>
      <c r="M3" s="721">
        <v>0.05</v>
      </c>
      <c r="N3" s="734">
        <v>5</v>
      </c>
      <c r="O3" s="722">
        <v>0.22</v>
      </c>
      <c r="P3" s="727">
        <v>24</v>
      </c>
      <c r="Q3" s="737">
        <v>30</v>
      </c>
      <c r="R3" s="732">
        <f>+I3*Q3*G3/L3/(1-M3)*$J3*$K3</f>
        <v>25.610586975974698</v>
      </c>
      <c r="S3" s="731">
        <f>R3/Q3*10*31/O3</f>
        <v>1202.9215094775998</v>
      </c>
      <c r="T3" s="739">
        <f>R3/Q3/8.64*24/P3</f>
        <v>9.8806276913482635E-2</v>
      </c>
    </row>
    <row r="4" spans="2:27" s="73" customFormat="1" ht="25.5" customHeight="1" x14ac:dyDescent="0.65">
      <c r="E4" s="661" t="s">
        <v>209</v>
      </c>
      <c r="W4" s="73" t="s">
        <v>462</v>
      </c>
    </row>
    <row r="5" spans="2:27" s="73" customFormat="1" ht="36" customHeight="1" x14ac:dyDescent="0.45">
      <c r="B5" s="1131" t="s">
        <v>457</v>
      </c>
      <c r="C5" s="1099"/>
      <c r="D5" s="1136" t="s">
        <v>203</v>
      </c>
      <c r="E5" s="1136"/>
      <c r="F5" s="1136"/>
      <c r="G5" s="1136"/>
      <c r="H5" s="521" t="s">
        <v>199</v>
      </c>
      <c r="I5" s="521" t="s">
        <v>198</v>
      </c>
      <c r="J5" s="584" t="s">
        <v>188</v>
      </c>
      <c r="K5" s="585" t="s">
        <v>184</v>
      </c>
      <c r="L5" s="521" t="s">
        <v>186</v>
      </c>
      <c r="M5" s="521" t="s">
        <v>182</v>
      </c>
      <c r="N5" s="521" t="s">
        <v>185</v>
      </c>
      <c r="O5" s="1138" t="s">
        <v>201</v>
      </c>
      <c r="P5" s="1139"/>
      <c r="Q5" s="521" t="s">
        <v>185</v>
      </c>
      <c r="R5" s="521" t="s">
        <v>202</v>
      </c>
      <c r="S5"/>
      <c r="U5" s="521" t="s">
        <v>185</v>
      </c>
      <c r="W5" s="727">
        <v>2</v>
      </c>
      <c r="X5" s="708" t="s">
        <v>225</v>
      </c>
      <c r="Y5" s="708" t="s">
        <v>226</v>
      </c>
      <c r="Z5" s="708" t="s">
        <v>227</v>
      </c>
    </row>
    <row r="6" spans="2:27" ht="15.75" customHeight="1" x14ac:dyDescent="0.45">
      <c r="B6" s="1132"/>
      <c r="C6" s="1100"/>
      <c r="D6" s="1137"/>
      <c r="E6" s="1137"/>
      <c r="F6" s="1137"/>
      <c r="G6" s="1137"/>
      <c r="H6" s="523" t="s">
        <v>200</v>
      </c>
      <c r="I6" s="523" t="s">
        <v>1</v>
      </c>
      <c r="J6" s="586" t="s">
        <v>43</v>
      </c>
      <c r="K6" s="587" t="s">
        <v>55</v>
      </c>
      <c r="L6" s="523" t="s">
        <v>18</v>
      </c>
      <c r="M6" s="523" t="s">
        <v>53</v>
      </c>
      <c r="N6" s="523" t="s">
        <v>50</v>
      </c>
      <c r="O6" s="1140" t="s">
        <v>58</v>
      </c>
      <c r="P6" s="1141"/>
      <c r="Q6" s="523" t="s">
        <v>211</v>
      </c>
      <c r="R6" s="523" t="s">
        <v>62</v>
      </c>
      <c r="U6" s="523" t="s">
        <v>50</v>
      </c>
      <c r="X6" s="73"/>
      <c r="Y6" s="3"/>
      <c r="Z6" s="3"/>
    </row>
    <row r="7" spans="2:27" ht="20.25" customHeight="1" x14ac:dyDescent="0.6">
      <c r="B7" s="1098" t="s">
        <v>459</v>
      </c>
      <c r="C7" s="1101">
        <f>ک.ج2!V24</f>
        <v>2080.058</v>
      </c>
      <c r="D7" s="507" t="str">
        <f>ک.ج2!S24</f>
        <v>نگهداری قدیم -زون 1 الی11</v>
      </c>
      <c r="E7" s="588"/>
      <c r="F7" s="589"/>
      <c r="G7" s="589"/>
      <c r="H7" s="1109">
        <f>ک.ج2!V24-21</f>
        <v>2059.058</v>
      </c>
      <c r="I7" s="597">
        <f>ک.ج2!R24</f>
        <v>37.165355456249408</v>
      </c>
      <c r="J7" s="598">
        <f>N$3/I7</f>
        <v>0.13453389423076922</v>
      </c>
      <c r="K7" s="599">
        <f>IF(W$5=1,(J7)^0.5,J7+15/100*(1-J7))</f>
        <v>0.26435381009615383</v>
      </c>
      <c r="L7" s="556">
        <f>I$3*K7/L$3/(1-M$3)*$J$3*$K$3</f>
        <v>0.80262686420641438</v>
      </c>
      <c r="M7" s="554">
        <f>+L7*I7</f>
        <v>29.829912706966216</v>
      </c>
      <c r="N7" s="679">
        <f t="shared" ref="N7:N26" si="0">ROUND(U7,-1)</f>
        <v>1130</v>
      </c>
      <c r="O7" s="600">
        <f t="shared" ref="O7:O21" si="1">L7/8.64*24/P$3</f>
        <v>9.2896627801668338E-2</v>
      </c>
      <c r="P7" s="599">
        <f t="shared" ref="P7:P26" si="2">U7/((6*31+3*30)*24*3600)*1000</f>
        <v>4.7427461492946611E-2</v>
      </c>
      <c r="Q7" s="601">
        <f>+N7*H7/10^6</f>
        <v>2.32673554</v>
      </c>
      <c r="R7" s="656">
        <f>O7*H7</f>
        <v>191.27954464804762</v>
      </c>
      <c r="S7" s="507" t="s">
        <v>94</v>
      </c>
      <c r="U7" s="510">
        <f t="shared" ref="U7:U21" si="3">L7*10*31/O$3</f>
        <v>1130.974217745402</v>
      </c>
      <c r="W7" s="599">
        <f>J7+15/100*(1-J7)</f>
        <v>0.26435381009615383</v>
      </c>
      <c r="X7" s="709" t="s">
        <v>223</v>
      </c>
      <c r="Y7" s="710">
        <v>12</v>
      </c>
      <c r="Z7" s="710">
        <v>190</v>
      </c>
      <c r="AA7" s="9">
        <f>+Y7/Z7</f>
        <v>6.3157894736842107E-2</v>
      </c>
    </row>
    <row r="8" spans="2:27" ht="20.25" customHeight="1" x14ac:dyDescent="0.6">
      <c r="B8" s="1098" t="s">
        <v>458</v>
      </c>
      <c r="C8" s="1101">
        <f>ک.ج2!V25</f>
        <v>134.3125</v>
      </c>
      <c r="D8" s="507" t="str">
        <f>ک.ج2!S25</f>
        <v>توسعه 98 با  افزایش25% (حاشیه کمربند جنوبی)</v>
      </c>
      <c r="E8" s="588"/>
      <c r="F8" s="589"/>
      <c r="G8" s="589"/>
      <c r="H8" s="596">
        <f>ک.ج2!V25</f>
        <v>134.3125</v>
      </c>
      <c r="I8" s="597">
        <f>ک.ج2!R25</f>
        <v>13.569620253164556</v>
      </c>
      <c r="J8" s="598">
        <f>N$3/I8</f>
        <v>0.36847014925373134</v>
      </c>
      <c r="K8" s="599">
        <f t="shared" ref="K8:K20" si="4">IF(W$5=1,(J8)^0.5,J8+15/100*(1-J8))</f>
        <v>0.46319962686567162</v>
      </c>
      <c r="L8" s="556">
        <f t="shared" ref="L8:L19" si="5">I$3*K8/L$3/(1-M$3)*$J$3*$K$3</f>
        <v>1.4063593934112331</v>
      </c>
      <c r="M8" s="554">
        <f t="shared" ref="M8:M19" si="6">+L8*I8</f>
        <v>19.083762908061288</v>
      </c>
      <c r="N8" s="679">
        <f t="shared" si="0"/>
        <v>1980</v>
      </c>
      <c r="O8" s="600">
        <f t="shared" si="1"/>
        <v>0.16277307794111492</v>
      </c>
      <c r="P8" s="599">
        <f t="shared" si="2"/>
        <v>8.3102197236076467E-2</v>
      </c>
      <c r="Q8" s="601">
        <f t="shared" ref="Q8:Q19" si="7">+N8*H8/10^6</f>
        <v>0.26593875</v>
      </c>
      <c r="R8" s="656">
        <f t="shared" ref="R8:R20" si="8">O8*H8</f>
        <v>21.862459030965997</v>
      </c>
      <c r="S8" s="507" t="s">
        <v>94</v>
      </c>
      <c r="U8" s="510">
        <f t="shared" si="3"/>
        <v>1981.6882361703738</v>
      </c>
      <c r="W8" s="599">
        <f t="shared" ref="W8:W19" si="9">J8+15/100*(1-J8)</f>
        <v>0.46319962686567162</v>
      </c>
      <c r="X8" s="709" t="s">
        <v>222</v>
      </c>
      <c r="Y8" s="710">
        <v>9</v>
      </c>
      <c r="Z8" s="710">
        <v>140</v>
      </c>
      <c r="AA8" s="9">
        <f t="shared" ref="AA8:AA20" si="10">+Y8/Z8</f>
        <v>6.4285714285714279E-2</v>
      </c>
    </row>
    <row r="9" spans="2:27" ht="20.25" customHeight="1" x14ac:dyDescent="0.6">
      <c r="B9" s="1098" t="s">
        <v>458</v>
      </c>
      <c r="C9" s="1101">
        <f>ک.ج2!V26</f>
        <v>10</v>
      </c>
      <c r="D9" s="504" t="str">
        <f>ک.ج2!S26</f>
        <v>توسعه 98 (استعلام انتهای لادن)</v>
      </c>
      <c r="E9" s="590"/>
      <c r="F9" s="591"/>
      <c r="G9" s="591"/>
      <c r="H9" s="1108">
        <f>ک.ج2!V26-C9</f>
        <v>0</v>
      </c>
      <c r="I9" s="603">
        <f>ک.ج2!R26</f>
        <v>27.855153203342617</v>
      </c>
      <c r="J9" s="604">
        <f t="shared" ref="J9:J19" si="11">N$3/I9</f>
        <v>0.17950000000000002</v>
      </c>
      <c r="K9" s="605">
        <f t="shared" si="4"/>
        <v>0.30257500000000004</v>
      </c>
      <c r="L9" s="606">
        <f t="shared" si="5"/>
        <v>0.91867343749999997</v>
      </c>
      <c r="M9" s="607">
        <f t="shared" si="6"/>
        <v>25.589789345403897</v>
      </c>
      <c r="N9" s="680">
        <f t="shared" si="0"/>
        <v>1290</v>
      </c>
      <c r="O9" s="608">
        <f t="shared" si="1"/>
        <v>0.10632794415509257</v>
      </c>
      <c r="P9" s="605">
        <f t="shared" si="2"/>
        <v>5.4284688221473497E-2</v>
      </c>
      <c r="Q9" s="609">
        <f t="shared" si="7"/>
        <v>0</v>
      </c>
      <c r="R9" s="657">
        <f t="shared" si="8"/>
        <v>0</v>
      </c>
      <c r="S9" s="504" t="s">
        <v>94</v>
      </c>
      <c r="U9" s="513">
        <f t="shared" si="3"/>
        <v>1294.4943892045455</v>
      </c>
      <c r="W9" s="599">
        <f t="shared" si="9"/>
        <v>0.30257500000000004</v>
      </c>
      <c r="X9" s="709" t="s">
        <v>221</v>
      </c>
      <c r="Y9" s="710">
        <v>16</v>
      </c>
      <c r="Z9" s="710">
        <v>245</v>
      </c>
      <c r="AA9" s="9">
        <f t="shared" si="10"/>
        <v>6.5306122448979598E-2</v>
      </c>
    </row>
    <row r="10" spans="2:27" ht="20.25" customHeight="1" x14ac:dyDescent="0.6">
      <c r="B10" s="1098"/>
      <c r="C10" s="1101">
        <f>ک.ج2!V27</f>
        <v>250</v>
      </c>
      <c r="D10" s="508" t="str">
        <f>ک.ج2!S27</f>
        <v>اراضی منابع طبیعی-ملی</v>
      </c>
      <c r="E10" s="592"/>
      <c r="F10" s="593"/>
      <c r="G10" s="593"/>
      <c r="H10" s="610">
        <f>ک.ج2!V27</f>
        <v>250</v>
      </c>
      <c r="I10" s="611">
        <f>ک.ج2!R27</f>
        <v>30.76923076923077</v>
      </c>
      <c r="J10" s="612">
        <f t="shared" si="11"/>
        <v>0.16250000000000001</v>
      </c>
      <c r="K10" s="613">
        <f t="shared" si="4"/>
        <v>0.28812499999999996</v>
      </c>
      <c r="L10" s="614">
        <f t="shared" si="5"/>
        <v>0.87480057565789471</v>
      </c>
      <c r="M10" s="615">
        <f t="shared" si="6"/>
        <v>26.916940789473685</v>
      </c>
      <c r="N10" s="681">
        <f t="shared" si="0"/>
        <v>1230</v>
      </c>
      <c r="O10" s="616">
        <f t="shared" si="1"/>
        <v>0.10125006662707114</v>
      </c>
      <c r="P10" s="613">
        <f t="shared" si="2"/>
        <v>5.1692227691686521E-2</v>
      </c>
      <c r="Q10" s="617">
        <f t="shared" si="7"/>
        <v>0.3075</v>
      </c>
      <c r="R10" s="658">
        <f t="shared" si="8"/>
        <v>25.312516656767787</v>
      </c>
      <c r="S10" s="508" t="s">
        <v>94</v>
      </c>
      <c r="U10" s="515">
        <f t="shared" si="3"/>
        <v>1232.6735384270335</v>
      </c>
      <c r="W10" s="599">
        <f t="shared" si="9"/>
        <v>0.28812499999999996</v>
      </c>
      <c r="X10" s="709" t="s">
        <v>220</v>
      </c>
      <c r="Y10" s="710">
        <v>30</v>
      </c>
      <c r="Z10" s="710">
        <v>440</v>
      </c>
      <c r="AA10" s="9">
        <f t="shared" si="10"/>
        <v>6.8181818181818177E-2</v>
      </c>
    </row>
    <row r="11" spans="2:27" ht="20.25" customHeight="1" x14ac:dyDescent="0.6">
      <c r="B11" s="1098"/>
      <c r="C11" s="1101">
        <f>ک.ج2!V28</f>
        <v>250.03749999999999</v>
      </c>
      <c r="D11" s="504" t="str">
        <f>ک.ج2!S28</f>
        <v>اراضی قهوه خانه وکوهسنگی</v>
      </c>
      <c r="E11" s="590"/>
      <c r="F11" s="591"/>
      <c r="G11" s="591"/>
      <c r="H11" s="602">
        <f>ک.ج2!V28</f>
        <v>250.03749999999999</v>
      </c>
      <c r="I11" s="603">
        <f>ک.ج2!R28</f>
        <v>30.76923076923077</v>
      </c>
      <c r="J11" s="604">
        <f t="shared" si="11"/>
        <v>0.16250000000000001</v>
      </c>
      <c r="K11" s="605">
        <f t="shared" si="4"/>
        <v>0.28812499999999996</v>
      </c>
      <c r="L11" s="606">
        <f t="shared" si="5"/>
        <v>0.87480057565789471</v>
      </c>
      <c r="M11" s="607">
        <f t="shared" si="6"/>
        <v>26.916940789473685</v>
      </c>
      <c r="N11" s="680">
        <f t="shared" si="0"/>
        <v>1230</v>
      </c>
      <c r="O11" s="608">
        <f t="shared" si="1"/>
        <v>0.10125006662707114</v>
      </c>
      <c r="P11" s="605">
        <f t="shared" si="2"/>
        <v>5.1692227691686521E-2</v>
      </c>
      <c r="Q11" s="609">
        <f t="shared" si="7"/>
        <v>0.307546125</v>
      </c>
      <c r="R11" s="657">
        <f t="shared" si="8"/>
        <v>25.3163135342663</v>
      </c>
      <c r="S11" s="504" t="s">
        <v>94</v>
      </c>
      <c r="U11" s="513">
        <f t="shared" si="3"/>
        <v>1232.6735384270335</v>
      </c>
      <c r="W11" s="599">
        <f t="shared" si="9"/>
        <v>0.28812499999999996</v>
      </c>
      <c r="X11" s="709" t="s">
        <v>219</v>
      </c>
      <c r="Y11" s="710">
        <v>7</v>
      </c>
      <c r="Z11" s="710">
        <v>100</v>
      </c>
      <c r="AA11" s="9">
        <f t="shared" si="10"/>
        <v>7.0000000000000007E-2</v>
      </c>
    </row>
    <row r="12" spans="2:27" ht="20.25" customHeight="1" x14ac:dyDescent="0.6">
      <c r="B12" s="1110" t="s">
        <v>460</v>
      </c>
      <c r="C12" s="1101">
        <f>ک.ج2!V29</f>
        <v>189</v>
      </c>
      <c r="D12" s="508" t="str">
        <f>ک.ج2!S29</f>
        <v>اراضی آبشر</v>
      </c>
      <c r="E12" s="592"/>
      <c r="F12" s="593"/>
      <c r="G12" s="593"/>
      <c r="H12" s="1097">
        <f>ک.ج2!V29-H13</f>
        <v>101.75</v>
      </c>
      <c r="I12" s="611">
        <f>ک.ج2!R29</f>
        <v>22.235294117647058</v>
      </c>
      <c r="J12" s="612">
        <f t="shared" si="11"/>
        <v>0.22486772486772488</v>
      </c>
      <c r="K12" s="613">
        <f t="shared" si="4"/>
        <v>0.34113756613756613</v>
      </c>
      <c r="L12" s="614">
        <f t="shared" si="5"/>
        <v>1.035756491924255</v>
      </c>
      <c r="M12" s="615">
        <f t="shared" si="6"/>
        <v>23.030350232198138</v>
      </c>
      <c r="N12" s="681">
        <f t="shared" si="0"/>
        <v>1460</v>
      </c>
      <c r="O12" s="616">
        <f t="shared" si="1"/>
        <v>0.11987922360234432</v>
      </c>
      <c r="P12" s="613">
        <f t="shared" si="2"/>
        <v>6.1203160930050619E-2</v>
      </c>
      <c r="Q12" s="617">
        <f t="shared" si="7"/>
        <v>0.14855499999999999</v>
      </c>
      <c r="R12" s="658">
        <f t="shared" si="8"/>
        <v>12.197711001538535</v>
      </c>
      <c r="S12" s="508" t="s">
        <v>94</v>
      </c>
      <c r="U12" s="515">
        <f t="shared" si="3"/>
        <v>1459.4750568023592</v>
      </c>
      <c r="W12" s="599">
        <f t="shared" si="9"/>
        <v>0.34113756613756613</v>
      </c>
      <c r="X12" s="709" t="s">
        <v>224</v>
      </c>
      <c r="Y12" s="710">
        <v>31</v>
      </c>
      <c r="Z12" s="710">
        <v>490</v>
      </c>
      <c r="AA12" s="9">
        <f t="shared" si="10"/>
        <v>6.3265306122448975E-2</v>
      </c>
    </row>
    <row r="13" spans="2:27" ht="20.25" customHeight="1" x14ac:dyDescent="0.6">
      <c r="B13" s="1098"/>
      <c r="C13" s="1101">
        <f>ک.ج2!V30</f>
        <v>87.25</v>
      </c>
      <c r="D13" s="507" t="str">
        <f>ک.ج2!S30</f>
        <v>توسعه 98 (تکمیل آبشر)</v>
      </c>
      <c r="E13" s="588"/>
      <c r="F13" s="589"/>
      <c r="G13" s="589"/>
      <c r="H13" s="596">
        <f>ک.ج2!V30</f>
        <v>87.25</v>
      </c>
      <c r="I13" s="597">
        <f>ک.ج2!R30</f>
        <v>22.65625</v>
      </c>
      <c r="J13" s="598">
        <f t="shared" si="11"/>
        <v>0.22068965517241379</v>
      </c>
      <c r="K13" s="599">
        <f t="shared" si="4"/>
        <v>0.33758620689655172</v>
      </c>
      <c r="L13" s="556">
        <f t="shared" si="5"/>
        <v>1.0249739110707803</v>
      </c>
      <c r="M13" s="554">
        <f t="shared" si="6"/>
        <v>23.222065172697366</v>
      </c>
      <c r="N13" s="679">
        <f t="shared" si="0"/>
        <v>1440</v>
      </c>
      <c r="O13" s="600">
        <f t="shared" si="1"/>
        <v>0.11863123970726623</v>
      </c>
      <c r="P13" s="599">
        <f t="shared" si="2"/>
        <v>6.0566015002062802E-2</v>
      </c>
      <c r="Q13" s="601">
        <f t="shared" si="7"/>
        <v>0.12564</v>
      </c>
      <c r="R13" s="656">
        <f t="shared" si="8"/>
        <v>10.350575664458979</v>
      </c>
      <c r="S13" s="507" t="s">
        <v>94</v>
      </c>
      <c r="U13" s="510">
        <f t="shared" si="3"/>
        <v>1444.2814201451904</v>
      </c>
      <c r="W13" s="599">
        <f t="shared" si="9"/>
        <v>0.33758620689655172</v>
      </c>
      <c r="X13" s="709" t="s">
        <v>218</v>
      </c>
      <c r="Y13" s="710">
        <v>74</v>
      </c>
      <c r="Z13" s="710">
        <v>1100</v>
      </c>
      <c r="AA13" s="9">
        <f t="shared" si="10"/>
        <v>6.7272727272727276E-2</v>
      </c>
    </row>
    <row r="14" spans="2:27" ht="20.25" customHeight="1" x14ac:dyDescent="0.6">
      <c r="B14" s="1098" t="s">
        <v>458</v>
      </c>
      <c r="C14" s="1101">
        <f>ک.ج2!V31</f>
        <v>34</v>
      </c>
      <c r="D14" s="504" t="str">
        <f>ک.ج2!S31</f>
        <v>توسعه 98 با ابلاغ افزایش25% (حاشیه بلوار نماز)</v>
      </c>
      <c r="E14" s="590"/>
      <c r="F14" s="591"/>
      <c r="G14" s="591"/>
      <c r="H14" s="1108">
        <f>ک.ج2!V31-C14</f>
        <v>0</v>
      </c>
      <c r="I14" s="603">
        <f>ک.ج2!R31</f>
        <v>22.666666666666668</v>
      </c>
      <c r="J14" s="604">
        <f t="shared" si="11"/>
        <v>0.22058823529411764</v>
      </c>
      <c r="K14" s="605">
        <f t="shared" si="4"/>
        <v>0.33750000000000002</v>
      </c>
      <c r="L14" s="606">
        <f t="shared" si="5"/>
        <v>1.0247121710526317</v>
      </c>
      <c r="M14" s="607">
        <f t="shared" si="6"/>
        <v>23.226809210526319</v>
      </c>
      <c r="N14" s="680">
        <f t="shared" si="0"/>
        <v>1440</v>
      </c>
      <c r="O14" s="608">
        <f t="shared" si="1"/>
        <v>0.11860094572368422</v>
      </c>
      <c r="P14" s="605">
        <f t="shared" si="2"/>
        <v>6.0550548706097017E-2</v>
      </c>
      <c r="Q14" s="609">
        <f t="shared" si="7"/>
        <v>0</v>
      </c>
      <c r="R14" s="657">
        <f t="shared" si="8"/>
        <v>0</v>
      </c>
      <c r="S14" s="504" t="s">
        <v>94</v>
      </c>
      <c r="U14" s="513">
        <f t="shared" si="3"/>
        <v>1443.912604665072</v>
      </c>
      <c r="W14" s="599">
        <f t="shared" si="9"/>
        <v>0.33750000000000002</v>
      </c>
      <c r="X14" s="709" t="s">
        <v>217</v>
      </c>
      <c r="Y14" s="710">
        <v>68</v>
      </c>
      <c r="Z14" s="710">
        <v>1000</v>
      </c>
      <c r="AA14" s="9">
        <f t="shared" si="10"/>
        <v>6.8000000000000005E-2</v>
      </c>
    </row>
    <row r="15" spans="2:27" ht="20.25" customHeight="1" x14ac:dyDescent="0.6">
      <c r="B15" s="1098"/>
      <c r="C15" s="1101">
        <f>ک.ج2!V32</f>
        <v>187.5</v>
      </c>
      <c r="D15" s="508" t="str">
        <f>ک.ج2!S32</f>
        <v>اراضی مینوش ومغان با افزایش 25%</v>
      </c>
      <c r="E15" s="592"/>
      <c r="F15" s="593"/>
      <c r="G15" s="593"/>
      <c r="H15" s="610">
        <f>ک.ج2!V32</f>
        <v>187.5</v>
      </c>
      <c r="I15" s="611">
        <f>ک.ج2!R32</f>
        <v>19.646365422396858</v>
      </c>
      <c r="J15" s="612">
        <f t="shared" si="11"/>
        <v>0.2545</v>
      </c>
      <c r="K15" s="613">
        <f t="shared" si="4"/>
        <v>0.36632500000000001</v>
      </c>
      <c r="L15" s="614">
        <f t="shared" si="5"/>
        <v>1.1122301809210526</v>
      </c>
      <c r="M15" s="615">
        <f t="shared" si="6"/>
        <v>21.85128056819357</v>
      </c>
      <c r="N15" s="681">
        <f t="shared" si="0"/>
        <v>1570</v>
      </c>
      <c r="O15" s="616">
        <f t="shared" si="1"/>
        <v>0.12873034501401071</v>
      </c>
      <c r="P15" s="613">
        <f t="shared" si="2"/>
        <v>6.5722014088180708E-2</v>
      </c>
      <c r="Q15" s="617">
        <f t="shared" si="7"/>
        <v>0.294375</v>
      </c>
      <c r="R15" s="658">
        <f t="shared" si="8"/>
        <v>24.136939690127008</v>
      </c>
      <c r="S15" s="508" t="s">
        <v>94</v>
      </c>
      <c r="U15" s="515">
        <f t="shared" si="3"/>
        <v>1567.2334367523924</v>
      </c>
      <c r="W15" s="599">
        <f t="shared" si="9"/>
        <v>0.36632500000000001</v>
      </c>
      <c r="AA15" s="9"/>
    </row>
    <row r="16" spans="2:27" ht="20.25" customHeight="1" x14ac:dyDescent="0.6">
      <c r="B16" s="1098"/>
      <c r="C16" s="1101">
        <f>ک.ج2!V33</f>
        <v>100</v>
      </c>
      <c r="D16" s="504" t="str">
        <f>ک.ج2!S33</f>
        <v>اراضی مینوش ومغان(ترک تشریفات)</v>
      </c>
      <c r="E16" s="590"/>
      <c r="F16" s="591"/>
      <c r="G16" s="591"/>
      <c r="H16" s="602">
        <f>ک.ج2!V33</f>
        <v>100</v>
      </c>
      <c r="I16" s="603">
        <f>ک.ج2!R33</f>
        <v>17.241379310344829</v>
      </c>
      <c r="J16" s="604">
        <f t="shared" si="11"/>
        <v>0.28999999999999998</v>
      </c>
      <c r="K16" s="605">
        <f t="shared" si="4"/>
        <v>0.39649999999999996</v>
      </c>
      <c r="L16" s="606">
        <f t="shared" si="5"/>
        <v>1.2038470394736842</v>
      </c>
      <c r="M16" s="607">
        <f t="shared" si="6"/>
        <v>20.755983439201454</v>
      </c>
      <c r="N16" s="680">
        <f t="shared" si="0"/>
        <v>1700</v>
      </c>
      <c r="O16" s="608">
        <f t="shared" si="1"/>
        <v>0.13933414808723196</v>
      </c>
      <c r="P16" s="605">
        <f t="shared" si="2"/>
        <v>7.1135681665088782E-2</v>
      </c>
      <c r="Q16" s="609">
        <f t="shared" si="7"/>
        <v>0.17</v>
      </c>
      <c r="R16" s="657">
        <f t="shared" si="8"/>
        <v>13.933414808723196</v>
      </c>
      <c r="S16" s="504" t="s">
        <v>94</v>
      </c>
      <c r="U16" s="513">
        <f t="shared" si="3"/>
        <v>1696.3299192583731</v>
      </c>
      <c r="W16" s="599">
        <f t="shared" si="9"/>
        <v>0.39649999999999996</v>
      </c>
      <c r="AA16" s="9"/>
    </row>
    <row r="17" spans="2:27" ht="20.25" customHeight="1" x14ac:dyDescent="0.6">
      <c r="B17" s="1098"/>
      <c r="C17" s="1101">
        <f>ک.ج2!V34</f>
        <v>205</v>
      </c>
      <c r="D17" s="505" t="str">
        <f>ک.ج2!S34</f>
        <v>بزرگراه آسیایی بعد از نیروگاه توس</v>
      </c>
      <c r="E17" s="594"/>
      <c r="F17" s="595"/>
      <c r="G17" s="595"/>
      <c r="H17" s="618">
        <f>ک.ج2!V34</f>
        <v>205</v>
      </c>
      <c r="I17" s="619">
        <f>ک.ج2!R34</f>
        <v>35.964912280701753</v>
      </c>
      <c r="J17" s="620">
        <f t="shared" si="11"/>
        <v>0.13902439024390245</v>
      </c>
      <c r="K17" s="621">
        <f t="shared" si="4"/>
        <v>0.26817073170731709</v>
      </c>
      <c r="L17" s="622">
        <f t="shared" si="5"/>
        <v>0.81421574133504493</v>
      </c>
      <c r="M17" s="623">
        <f t="shared" si="6"/>
        <v>29.283197714681439</v>
      </c>
      <c r="N17" s="682">
        <f t="shared" si="0"/>
        <v>1150</v>
      </c>
      <c r="O17" s="624">
        <f t="shared" si="1"/>
        <v>9.4237933024889434E-2</v>
      </c>
      <c r="P17" s="621">
        <f t="shared" si="2"/>
        <v>4.8112251709018006E-2</v>
      </c>
      <c r="Q17" s="625">
        <f t="shared" si="7"/>
        <v>0.23574999999999999</v>
      </c>
      <c r="R17" s="659">
        <f t="shared" si="8"/>
        <v>19.318776270102333</v>
      </c>
      <c r="S17" s="505" t="s">
        <v>105</v>
      </c>
      <c r="U17" s="516">
        <f t="shared" si="3"/>
        <v>1147.303999153927</v>
      </c>
      <c r="W17" s="599">
        <f t="shared" si="9"/>
        <v>0.26817073170731709</v>
      </c>
      <c r="AA17" s="9"/>
    </row>
    <row r="18" spans="2:27" ht="20.25" customHeight="1" x14ac:dyDescent="0.6">
      <c r="B18" s="1098"/>
      <c r="C18" s="1101">
        <f>ک.ج2!V35</f>
        <v>85</v>
      </c>
      <c r="D18" s="508" t="str">
        <f>ک.ج2!S35</f>
        <v>حدفاصل مسیر رفت‌وبرگشت جاده بهشت رضا(ع)</v>
      </c>
      <c r="E18" s="592"/>
      <c r="F18" s="593"/>
      <c r="G18" s="593"/>
      <c r="H18" s="610">
        <f>ک.ج2!V35</f>
        <v>85</v>
      </c>
      <c r="I18" s="611">
        <f>ک.ج2!R35</f>
        <v>16.966067864271459</v>
      </c>
      <c r="J18" s="612">
        <f t="shared" si="11"/>
        <v>0.29470588235294115</v>
      </c>
      <c r="K18" s="613">
        <f t="shared" si="4"/>
        <v>0.40049999999999997</v>
      </c>
      <c r="L18" s="614">
        <f t="shared" si="5"/>
        <v>1.2159917763157893</v>
      </c>
      <c r="M18" s="615">
        <f t="shared" si="6"/>
        <v>20.630598999369681</v>
      </c>
      <c r="N18" s="681">
        <f t="shared" si="0"/>
        <v>1710</v>
      </c>
      <c r="O18" s="616">
        <f t="shared" si="1"/>
        <v>0.14073978892543856</v>
      </c>
      <c r="P18" s="613">
        <f t="shared" si="2"/>
        <v>7.1853317797901786E-2</v>
      </c>
      <c r="Q18" s="617">
        <f t="shared" si="7"/>
        <v>0.14535000000000001</v>
      </c>
      <c r="R18" s="658">
        <f t="shared" si="8"/>
        <v>11.962882058662277</v>
      </c>
      <c r="S18" s="508" t="s">
        <v>107</v>
      </c>
      <c r="U18" s="515">
        <f t="shared" si="3"/>
        <v>1713.4429575358849</v>
      </c>
      <c r="W18" s="599">
        <f t="shared" si="9"/>
        <v>0.40049999999999997</v>
      </c>
      <c r="AA18" s="9"/>
    </row>
    <row r="19" spans="2:27" ht="20.25" customHeight="1" x14ac:dyDescent="0.6">
      <c r="B19" s="1098"/>
      <c r="C19" s="1101">
        <f>ک.ج2!V36</f>
        <v>8.6580086580086579</v>
      </c>
      <c r="D19" s="507" t="str">
        <f>ک.ج2!S36</f>
        <v>توسعه  سال 98جاده بهشت رضا (ع)</v>
      </c>
      <c r="E19" s="588"/>
      <c r="F19" s="589"/>
      <c r="G19" s="589"/>
      <c r="H19" s="596">
        <f>ک.ج2!V36</f>
        <v>8.6580086580086579</v>
      </c>
      <c r="I19" s="597">
        <f>ک.ج2!R36</f>
        <v>21.645021645021647</v>
      </c>
      <c r="J19" s="598">
        <f t="shared" si="11"/>
        <v>0.23099999999999998</v>
      </c>
      <c r="K19" s="599">
        <f t="shared" si="4"/>
        <v>0.34634999999999999</v>
      </c>
      <c r="L19" s="556">
        <f t="shared" si="5"/>
        <v>1.0515824013157895</v>
      </c>
      <c r="M19" s="554">
        <f t="shared" si="6"/>
        <v>22.761523838004102</v>
      </c>
      <c r="N19" s="679">
        <f t="shared" si="0"/>
        <v>1480</v>
      </c>
      <c r="O19" s="600">
        <f t="shared" si="1"/>
        <v>0.12171092607821637</v>
      </c>
      <c r="P19" s="599">
        <f t="shared" si="2"/>
        <v>6.2138318649945776E-2</v>
      </c>
      <c r="Q19" s="601">
        <f t="shared" si="7"/>
        <v>1.2813852813852814E-2</v>
      </c>
      <c r="R19" s="656">
        <f t="shared" si="8"/>
        <v>1.0537742517594491</v>
      </c>
      <c r="S19" s="507" t="s">
        <v>107</v>
      </c>
      <c r="U19" s="513">
        <f t="shared" si="3"/>
        <v>1481.7752018540671</v>
      </c>
      <c r="W19" s="599">
        <f t="shared" si="9"/>
        <v>0.34634999999999999</v>
      </c>
      <c r="AA19" s="9"/>
    </row>
    <row r="20" spans="2:27" ht="26.25" customHeight="1" x14ac:dyDescent="0.3">
      <c r="B20" s="1130">
        <f>C20-H20</f>
        <v>152.25</v>
      </c>
      <c r="C20" s="1122">
        <f>SUM(C7:C19)</f>
        <v>3620.8160086580087</v>
      </c>
      <c r="D20" s="673"/>
      <c r="E20" s="674" t="s">
        <v>212</v>
      </c>
      <c r="F20" s="673"/>
      <c r="G20" s="673"/>
      <c r="H20" s="1122">
        <f>SUM(H7:H19)</f>
        <v>3468.5660086580087</v>
      </c>
      <c r="I20" s="1123">
        <f>SUMPRODUCT(I7:I19,H7:H19)/SUM(H7:H19)</f>
        <v>32.400512792044104</v>
      </c>
      <c r="J20" s="1124">
        <f>N$3/I20</f>
        <v>0.15431854526783115</v>
      </c>
      <c r="K20" s="1125">
        <f t="shared" si="4"/>
        <v>0.28117076347765646</v>
      </c>
      <c r="L20" s="1126">
        <f>I$3*K20/L$3/(1-M$3)*$J$3*$K$3</f>
        <v>0.85368623253248976</v>
      </c>
      <c r="M20" s="1127">
        <f>+L20*I20</f>
        <v>27.659871697560874</v>
      </c>
      <c r="N20" s="1121">
        <f t="shared" si="0"/>
        <v>1200</v>
      </c>
      <c r="O20" s="1128">
        <f>L20/8.64*24/P$3</f>
        <v>9.8806276913482607E-2</v>
      </c>
      <c r="P20" s="1125">
        <f>U20/((6*31+3*30)*24*3600)*1000</f>
        <v>5.0444574840546125E-2</v>
      </c>
      <c r="Q20" s="1126">
        <f>+N20*H20/10^6</f>
        <v>4.1622792103896105</v>
      </c>
      <c r="R20" s="1129">
        <f t="shared" si="8"/>
        <v>342.71609354415631</v>
      </c>
      <c r="U20" s="506">
        <f t="shared" si="3"/>
        <v>1202.9215094775991</v>
      </c>
      <c r="X20" s="710" t="s">
        <v>216</v>
      </c>
      <c r="Y20" s="710">
        <v>250</v>
      </c>
      <c r="Z20" s="675">
        <v>3705</v>
      </c>
      <c r="AA20" s="9">
        <f t="shared" si="10"/>
        <v>6.7476383265856948E-2</v>
      </c>
    </row>
    <row r="21" spans="2:27" ht="26.25" customHeight="1" thickBot="1" x14ac:dyDescent="0.35">
      <c r="D21" s="686"/>
      <c r="E21" s="687" t="s">
        <v>213</v>
      </c>
      <c r="F21" s="686"/>
      <c r="G21" s="686"/>
      <c r="H21" s="688">
        <v>181</v>
      </c>
      <c r="I21" s="689" t="s">
        <v>215</v>
      </c>
      <c r="J21" s="690" t="s">
        <v>215</v>
      </c>
      <c r="K21" s="691" t="s">
        <v>215</v>
      </c>
      <c r="L21" s="692">
        <f>L20</f>
        <v>0.85368623253248976</v>
      </c>
      <c r="M21" s="693">
        <f>M20</f>
        <v>27.659871697560874</v>
      </c>
      <c r="N21" s="694">
        <f t="shared" ref="N21" si="12">ROUND(U21,-1)</f>
        <v>1200</v>
      </c>
      <c r="O21" s="695">
        <f t="shared" si="1"/>
        <v>9.8806276913482607E-2</v>
      </c>
      <c r="P21" s="691">
        <f t="shared" ref="P21" si="13">U21/((6*31+3*30)*24*3600)*1000</f>
        <v>5.0444574840546125E-2</v>
      </c>
      <c r="Q21" s="692">
        <f t="shared" ref="Q21" si="14">+N21*H21/10^6</f>
        <v>0.2172</v>
      </c>
      <c r="R21" s="696">
        <f t="shared" ref="R21" si="15">O21*H21</f>
        <v>17.883936121340351</v>
      </c>
      <c r="U21" s="506">
        <f t="shared" si="3"/>
        <v>1202.9215094775991</v>
      </c>
    </row>
    <row r="22" spans="2:27" ht="26.25" customHeight="1" thickTop="1" x14ac:dyDescent="0.3">
      <c r="D22" s="697"/>
      <c r="E22" s="698" t="s">
        <v>214</v>
      </c>
      <c r="F22" s="697"/>
      <c r="G22" s="697"/>
      <c r="H22" s="699">
        <f>SUM(H20:H21)</f>
        <v>3649.5660086580087</v>
      </c>
      <c r="I22" s="700"/>
      <c r="J22" s="701"/>
      <c r="K22" s="702"/>
      <c r="L22" s="703"/>
      <c r="M22" s="704"/>
      <c r="N22" s="705"/>
      <c r="O22" s="706"/>
      <c r="P22" s="702"/>
      <c r="Q22" s="703">
        <f t="shared" ref="Q22:R22" si="16">SUM(Q20:Q21)</f>
        <v>4.3794792103896105</v>
      </c>
      <c r="R22" s="707">
        <f t="shared" si="16"/>
        <v>360.60002966549666</v>
      </c>
      <c r="U22" s="506"/>
    </row>
    <row r="23" spans="2:27" ht="26.25" customHeight="1" x14ac:dyDescent="0.3">
      <c r="D23" s="662"/>
      <c r="E23" s="663"/>
      <c r="F23" s="662"/>
      <c r="G23" s="662"/>
      <c r="H23" s="664"/>
      <c r="I23" s="665"/>
      <c r="J23" s="670"/>
      <c r="K23" s="671"/>
      <c r="L23" s="666"/>
      <c r="M23" s="667"/>
      <c r="N23" s="683"/>
      <c r="O23" s="672"/>
      <c r="P23" s="671"/>
      <c r="Q23" s="666"/>
      <c r="R23" s="668"/>
      <c r="U23" s="506"/>
    </row>
    <row r="24" spans="2:27" ht="20.25" customHeight="1" x14ac:dyDescent="0.3">
      <c r="D24" s="662"/>
      <c r="E24" s="663" t="s">
        <v>205</v>
      </c>
      <c r="F24" s="662"/>
      <c r="G24" s="662"/>
      <c r="H24" s="664">
        <f>7395000/10000</f>
        <v>739.5</v>
      </c>
      <c r="I24" s="665">
        <f>I20</f>
        <v>32.400512792044104</v>
      </c>
      <c r="J24" s="670">
        <f>I$59/I24</f>
        <v>0.15431854526783115</v>
      </c>
      <c r="K24" s="671">
        <f t="shared" ref="K24:K26" si="17">(J24)^0.5</f>
        <v>0.39283399199640445</v>
      </c>
      <c r="L24" s="666">
        <f>H$59*K24/L$3/(1-M$3)</f>
        <v>1.1921744663727893</v>
      </c>
      <c r="M24" s="667">
        <f t="shared" ref="M24" si="18">+L24*I24</f>
        <v>38.627064048059914</v>
      </c>
      <c r="N24" s="683">
        <f t="shared" si="0"/>
        <v>1680</v>
      </c>
      <c r="O24" s="672">
        <f>L24/8.64*24/P$3</f>
        <v>0.13798315583018395</v>
      </c>
      <c r="P24" s="671">
        <f t="shared" si="2"/>
        <v>7.0445945828980602E-2</v>
      </c>
      <c r="Q24" s="666">
        <f t="shared" ref="Q24" si="19">+N24*H24/10^6</f>
        <v>1.2423599999999999</v>
      </c>
      <c r="R24" s="668">
        <f t="shared" ref="R24" si="20">O24*H24</f>
        <v>102.03854373642103</v>
      </c>
      <c r="U24" s="506">
        <f>L24*10*31/O$3</f>
        <v>1679.8822026162029</v>
      </c>
    </row>
    <row r="25" spans="2:27" ht="20.25" customHeight="1" x14ac:dyDescent="0.3">
      <c r="D25" s="645"/>
      <c r="E25" s="646" t="s">
        <v>208</v>
      </c>
      <c r="F25" s="645"/>
      <c r="G25" s="645"/>
      <c r="H25" s="647">
        <f>ROUND((1425-1424)*240000/2*I25/10000,-1)</f>
        <v>390</v>
      </c>
      <c r="I25" s="648">
        <f>I24</f>
        <v>32.400512792044104</v>
      </c>
      <c r="J25" s="649">
        <f>I$59/I25</f>
        <v>0.15431854526783115</v>
      </c>
      <c r="K25" s="650">
        <f t="shared" si="17"/>
        <v>0.39283399199640445</v>
      </c>
      <c r="L25" s="577">
        <f>H$59*K25/L$3/(1-M$3)</f>
        <v>1.1921744663727893</v>
      </c>
      <c r="M25" s="578">
        <f t="shared" ref="M25" si="21">+L25*I25</f>
        <v>38.627064048059914</v>
      </c>
      <c r="N25" s="684">
        <f t="shared" si="0"/>
        <v>1680</v>
      </c>
      <c r="O25" s="651">
        <f>L25/8.64*24/P$3</f>
        <v>0.13798315583018395</v>
      </c>
      <c r="P25" s="650">
        <f t="shared" si="2"/>
        <v>7.0445945828980602E-2</v>
      </c>
      <c r="Q25" s="577">
        <f t="shared" ref="Q25" si="22">+N25*H25/10^6</f>
        <v>0.6552</v>
      </c>
      <c r="R25" s="655">
        <f t="shared" ref="R25" si="23">O25*H25</f>
        <v>53.813430773771742</v>
      </c>
      <c r="U25" s="506">
        <f>L25*10*31/O$3</f>
        <v>1679.8822026162029</v>
      </c>
    </row>
    <row r="26" spans="2:27" ht="22.5" customHeight="1" x14ac:dyDescent="0.3">
      <c r="D26" s="636"/>
      <c r="E26" s="637" t="s">
        <v>206</v>
      </c>
      <c r="F26" s="636"/>
      <c r="G26" s="636"/>
      <c r="H26" s="638">
        <f>ROUND((1425-1400)*250000/2*I26/10000,-3)</f>
        <v>10000</v>
      </c>
      <c r="I26" s="639">
        <f>I25</f>
        <v>32.400512792044104</v>
      </c>
      <c r="J26" s="640">
        <f>I$59/I26</f>
        <v>0.15431854526783115</v>
      </c>
      <c r="K26" s="641">
        <f t="shared" si="17"/>
        <v>0.39283399199640445</v>
      </c>
      <c r="L26" s="642">
        <f>H$59*K26/L$3/(1-M$3)</f>
        <v>1.1921744663727893</v>
      </c>
      <c r="M26" s="643">
        <f t="shared" ref="M26" si="24">+L26*I26</f>
        <v>38.627064048059914</v>
      </c>
      <c r="N26" s="685">
        <f t="shared" si="0"/>
        <v>1680</v>
      </c>
      <c r="O26" s="644">
        <f>L26/8.64*24/P$3</f>
        <v>0.13798315583018395</v>
      </c>
      <c r="P26" s="641">
        <f t="shared" si="2"/>
        <v>7.0445945828980602E-2</v>
      </c>
      <c r="Q26" s="643">
        <f t="shared" ref="Q26" si="25">+N26*H26/10^6</f>
        <v>16.8</v>
      </c>
      <c r="R26" s="654">
        <f t="shared" ref="R26" si="26">O26*H26</f>
        <v>1379.8315583018396</v>
      </c>
      <c r="U26" s="506">
        <f>L26*10*31/O$3</f>
        <v>1679.8822026162029</v>
      </c>
    </row>
    <row r="27" spans="2:27" ht="22.5" customHeight="1" x14ac:dyDescent="0.3">
      <c r="D27" s="645"/>
      <c r="E27" s="646" t="s">
        <v>210</v>
      </c>
      <c r="F27" s="645"/>
      <c r="G27" s="645"/>
      <c r="H27" s="669">
        <v>19000</v>
      </c>
      <c r="I27" s="648">
        <f>I26</f>
        <v>32.400512792044104</v>
      </c>
      <c r="J27" s="649">
        <f>I$59/I27</f>
        <v>0.15431854526783115</v>
      </c>
      <c r="K27" s="650">
        <f t="shared" ref="K27" si="27">(J27)^0.5</f>
        <v>0.39283399199640445</v>
      </c>
      <c r="L27" s="577">
        <f>H$59*K27/L$3/(1-M$3)</f>
        <v>1.1921744663727893</v>
      </c>
      <c r="M27" s="578">
        <f t="shared" ref="M27" si="28">+L27*I27</f>
        <v>38.627064048059914</v>
      </c>
      <c r="N27" s="684">
        <f t="shared" ref="N27" si="29">ROUND(U27,-1)</f>
        <v>1680</v>
      </c>
      <c r="O27" s="651">
        <f>L27/8.64*24/P$3</f>
        <v>0.13798315583018395</v>
      </c>
      <c r="P27" s="650">
        <f t="shared" ref="P27" si="30">U27/((6*31+3*30)*24*3600)*1000</f>
        <v>7.0445945828980602E-2</v>
      </c>
      <c r="Q27" s="578">
        <f t="shared" ref="Q27" si="31">+N27*H27/10^6</f>
        <v>31.92</v>
      </c>
      <c r="R27" s="655">
        <f t="shared" ref="R27" si="32">O27*H27</f>
        <v>2621.6799607734952</v>
      </c>
      <c r="U27" s="506">
        <f>L27*10*31/O$3</f>
        <v>1679.8822026162029</v>
      </c>
    </row>
    <row r="29" spans="2:27" ht="14.25" customHeight="1" x14ac:dyDescent="0.3">
      <c r="H29">
        <f>25*30</f>
        <v>750</v>
      </c>
      <c r="P29" s="86">
        <f>T65/((6*31+3*30)*P$3*3600)*1000</f>
        <v>0.14697702278944075</v>
      </c>
    </row>
    <row r="30" spans="2:27" ht="26.25" customHeight="1" x14ac:dyDescent="0.3">
      <c r="D30" s="633"/>
      <c r="E30" s="634" t="s">
        <v>204</v>
      </c>
      <c r="F30" s="633"/>
      <c r="G30" s="633"/>
      <c r="H30" s="635">
        <f>H20+H24/2</f>
        <v>3838.3160086580087</v>
      </c>
      <c r="I30" s="626">
        <f>I20</f>
        <v>32.400512792044104</v>
      </c>
      <c r="J30" s="627">
        <f>I$59/I30</f>
        <v>0.15431854526783115</v>
      </c>
      <c r="K30" s="628">
        <f t="shared" ref="K30" si="33">(J30)^0.5</f>
        <v>0.39283399199640445</v>
      </c>
      <c r="L30" s="629">
        <f>H$59*K30/L$3/(1-M$3)</f>
        <v>1.1921744663727893</v>
      </c>
      <c r="M30" s="630">
        <f t="shared" ref="M30" si="34">+L30*I30</f>
        <v>38.627064048059914</v>
      </c>
      <c r="N30" s="631">
        <f t="shared" ref="N30" si="35">ROUND(U30,-1)</f>
        <v>1680</v>
      </c>
      <c r="O30" s="632">
        <f>L30/8.64*24/P$3</f>
        <v>0.13798315583018395</v>
      </c>
      <c r="P30" s="628">
        <f t="shared" ref="P30" si="36">U30/((6*31+3*30)*24*3600)*1000</f>
        <v>7.0445945828980602E-2</v>
      </c>
      <c r="Q30" s="629">
        <f t="shared" ref="Q30" si="37">+N30*H30/10^6</f>
        <v>6.4483708945454543</v>
      </c>
      <c r="R30" s="653">
        <f t="shared" ref="R30" si="38">O30*H30</f>
        <v>529.62295594814771</v>
      </c>
      <c r="U30" s="506">
        <f>L30*10*31/O$3</f>
        <v>1679.8822026162029</v>
      </c>
    </row>
    <row r="31" spans="2:27" ht="26.25" customHeight="1" x14ac:dyDescent="0.3">
      <c r="U31" s="506"/>
    </row>
    <row r="32" spans="2:27" ht="26.25" customHeight="1" x14ac:dyDescent="0.3">
      <c r="D32" s="715" t="s">
        <v>236</v>
      </c>
      <c r="E32" s="719" t="s">
        <v>228</v>
      </c>
      <c r="F32" s="715" t="s">
        <v>229</v>
      </c>
      <c r="G32" s="715" t="s">
        <v>55</v>
      </c>
      <c r="H32" s="715" t="s">
        <v>230</v>
      </c>
      <c r="I32" s="728" t="s">
        <v>234</v>
      </c>
      <c r="J32" s="715" t="s">
        <v>237</v>
      </c>
      <c r="K32" s="715" t="s">
        <v>238</v>
      </c>
      <c r="L32" s="719" t="s">
        <v>239</v>
      </c>
      <c r="M32" s="715" t="s">
        <v>233</v>
      </c>
      <c r="N32" s="715" t="s">
        <v>240</v>
      </c>
      <c r="O32" s="725" t="s">
        <v>68</v>
      </c>
      <c r="P32" s="726" t="s">
        <v>59</v>
      </c>
      <c r="Q32" s="715" t="s">
        <v>231</v>
      </c>
      <c r="R32" s="715" t="s">
        <v>53</v>
      </c>
      <c r="S32" s="715" t="s">
        <v>50</v>
      </c>
      <c r="T32" s="715" t="s">
        <v>232</v>
      </c>
      <c r="U32" s="506"/>
    </row>
    <row r="33" spans="4:21" ht="26.25" customHeight="1" x14ac:dyDescent="0.3">
      <c r="D33" s="724">
        <v>7.1</v>
      </c>
      <c r="E33" s="720">
        <v>0.6</v>
      </c>
      <c r="F33" s="717">
        <v>0.6</v>
      </c>
      <c r="G33" s="718">
        <f>(N33/Q33)^0.5</f>
        <v>0.57735026918962573</v>
      </c>
      <c r="H33" s="717">
        <v>1</v>
      </c>
      <c r="I33" s="723">
        <f>D33*E33*F33*H33</f>
        <v>2.5559999999999996</v>
      </c>
      <c r="J33" s="716">
        <v>1</v>
      </c>
      <c r="K33" s="716">
        <v>1</v>
      </c>
      <c r="L33" s="722">
        <v>0.8</v>
      </c>
      <c r="M33" s="721">
        <v>0.05</v>
      </c>
      <c r="N33" s="717">
        <v>10</v>
      </c>
      <c r="O33" s="722">
        <v>0.22</v>
      </c>
      <c r="P33" s="727">
        <v>24</v>
      </c>
      <c r="Q33" s="717">
        <v>30</v>
      </c>
      <c r="R33" s="732">
        <f>+I33*Q33*G33/L33/(1-M33)*$J33*$K33</f>
        <v>58.251603475605918</v>
      </c>
      <c r="S33" s="731">
        <f>R33/Q33*10*31/O33</f>
        <v>2736.0601632481566</v>
      </c>
      <c r="T33" s="730">
        <f>R33/Q33/8.64*24/P33</f>
        <v>0.22473612452008454</v>
      </c>
      <c r="U33" s="506"/>
    </row>
    <row r="34" spans="4:21" ht="41.25" customHeight="1" x14ac:dyDescent="0.3">
      <c r="U34" s="506"/>
    </row>
    <row r="35" spans="4:21" ht="14.25" customHeight="1" x14ac:dyDescent="0.3">
      <c r="E35" s="1148" t="s">
        <v>0</v>
      </c>
      <c r="F35" s="1148"/>
      <c r="G35" s="1148"/>
      <c r="H35" s="1148" t="s">
        <v>31</v>
      </c>
      <c r="I35" s="1148"/>
      <c r="J35" s="1148"/>
      <c r="K35" s="1148" t="s">
        <v>39</v>
      </c>
      <c r="L35" s="1148"/>
      <c r="M35" s="1148"/>
    </row>
    <row r="36" spans="4:21" ht="14.25" customHeight="1" x14ac:dyDescent="0.3">
      <c r="E36" s="1142" t="s">
        <v>22</v>
      </c>
      <c r="F36" s="47" t="s">
        <v>23</v>
      </c>
      <c r="G36" s="48" t="s">
        <v>24</v>
      </c>
      <c r="H36" s="1142" t="s">
        <v>22</v>
      </c>
      <c r="I36" s="47" t="s">
        <v>23</v>
      </c>
      <c r="J36" s="48" t="s">
        <v>24</v>
      </c>
      <c r="K36" s="1142" t="s">
        <v>22</v>
      </c>
      <c r="L36" s="47" t="s">
        <v>34</v>
      </c>
      <c r="M36" s="48" t="s">
        <v>24</v>
      </c>
    </row>
    <row r="37" spans="4:21" ht="14.25" customHeight="1" x14ac:dyDescent="0.3">
      <c r="E37" s="1143"/>
      <c r="F37" s="49" t="s">
        <v>25</v>
      </c>
      <c r="G37" s="21" t="s">
        <v>0</v>
      </c>
      <c r="H37" s="1143"/>
      <c r="I37" s="49" t="s">
        <v>30</v>
      </c>
      <c r="J37" s="50" t="s">
        <v>31</v>
      </c>
      <c r="K37" s="1143"/>
      <c r="L37" s="49" t="s">
        <v>35</v>
      </c>
      <c r="M37" s="21" t="s">
        <v>36</v>
      </c>
    </row>
    <row r="38" spans="4:21" ht="14.25" customHeight="1" x14ac:dyDescent="0.3">
      <c r="E38" s="22"/>
      <c r="F38" s="1149" t="s">
        <v>26</v>
      </c>
      <c r="G38" s="16">
        <v>0.05</v>
      </c>
      <c r="H38" s="23"/>
      <c r="I38" s="1144" t="s">
        <v>32</v>
      </c>
      <c r="J38" s="18">
        <v>0.5</v>
      </c>
      <c r="K38" s="23"/>
      <c r="L38" s="1144" t="s">
        <v>37</v>
      </c>
      <c r="M38" s="18">
        <v>0.5</v>
      </c>
    </row>
    <row r="39" spans="4:21" ht="14.25" customHeight="1" x14ac:dyDescent="0.3">
      <c r="E39" s="22"/>
      <c r="F39" s="1150"/>
      <c r="G39" s="16">
        <v>0.08</v>
      </c>
      <c r="H39" s="22"/>
      <c r="I39" s="1145"/>
      <c r="J39" s="677">
        <v>0.6</v>
      </c>
      <c r="K39" s="22"/>
      <c r="L39" s="1145"/>
      <c r="M39" s="18">
        <v>0.6</v>
      </c>
    </row>
    <row r="40" spans="4:21" ht="14.25" customHeight="1" x14ac:dyDescent="0.3">
      <c r="E40" s="24"/>
      <c r="F40" s="29"/>
      <c r="G40" s="17">
        <v>0.1</v>
      </c>
      <c r="H40" s="22"/>
      <c r="I40" s="1145"/>
      <c r="J40" s="18">
        <v>0.7</v>
      </c>
      <c r="K40" s="22"/>
      <c r="L40" s="1145"/>
      <c r="M40" s="18">
        <v>0.7</v>
      </c>
    </row>
    <row r="41" spans="4:21" ht="14.25" customHeight="1" x14ac:dyDescent="0.3">
      <c r="E41" s="22"/>
      <c r="F41" s="30" t="s">
        <v>27</v>
      </c>
      <c r="G41" s="18">
        <v>0.2</v>
      </c>
      <c r="H41" s="22"/>
      <c r="I41" s="1145"/>
      <c r="J41" s="18">
        <v>0.8</v>
      </c>
      <c r="K41" s="22"/>
      <c r="L41" s="1145"/>
      <c r="M41" s="18">
        <v>0.8</v>
      </c>
    </row>
    <row r="42" spans="4:21" ht="14.25" customHeight="1" x14ac:dyDescent="0.3">
      <c r="E42" s="25"/>
      <c r="F42" s="31"/>
      <c r="G42" s="19">
        <v>0.3</v>
      </c>
      <c r="H42" s="22"/>
      <c r="I42" s="1151"/>
      <c r="J42" s="18">
        <v>0.9</v>
      </c>
      <c r="K42" s="22"/>
      <c r="L42" s="1145"/>
      <c r="M42" s="18">
        <v>0.9</v>
      </c>
    </row>
    <row r="43" spans="4:21" ht="14.25" customHeight="1" x14ac:dyDescent="0.3">
      <c r="E43" s="24"/>
      <c r="F43" s="29"/>
      <c r="G43" s="17">
        <v>0.4</v>
      </c>
      <c r="H43" s="40"/>
      <c r="I43" s="38" t="s">
        <v>42</v>
      </c>
      <c r="J43" s="39">
        <v>1</v>
      </c>
      <c r="K43" s="40"/>
      <c r="L43" s="38" t="s">
        <v>42</v>
      </c>
      <c r="M43" s="678">
        <v>1</v>
      </c>
    </row>
    <row r="44" spans="4:21" ht="14.25" customHeight="1" x14ac:dyDescent="0.3">
      <c r="E44" s="35"/>
      <c r="F44" s="36" t="s">
        <v>28</v>
      </c>
      <c r="G44" s="37">
        <v>0.5</v>
      </c>
      <c r="H44" s="22"/>
      <c r="I44" s="1146" t="s">
        <v>33</v>
      </c>
      <c r="J44" s="18">
        <v>1.1000000000000001</v>
      </c>
      <c r="K44" s="22"/>
      <c r="L44" s="33"/>
      <c r="M44" s="18">
        <v>1.1000000000000001</v>
      </c>
    </row>
    <row r="45" spans="4:21" ht="14.25" customHeight="1" x14ac:dyDescent="0.3">
      <c r="E45" s="25"/>
      <c r="F45" s="660"/>
      <c r="G45" s="676">
        <v>0.6</v>
      </c>
      <c r="H45" s="22"/>
      <c r="I45" s="1145"/>
      <c r="J45" s="18">
        <v>1.2</v>
      </c>
      <c r="K45" s="22"/>
      <c r="L45" s="33" t="s">
        <v>38</v>
      </c>
      <c r="M45" s="18">
        <v>1.2</v>
      </c>
    </row>
    <row r="46" spans="4:21" ht="14.25" customHeight="1" x14ac:dyDescent="0.3">
      <c r="E46" s="22"/>
      <c r="F46" s="30"/>
      <c r="G46" s="18">
        <v>0.7</v>
      </c>
      <c r="H46" s="26"/>
      <c r="I46" s="1147"/>
      <c r="J46" s="20">
        <v>1.3</v>
      </c>
      <c r="K46" s="26"/>
      <c r="L46" s="34"/>
      <c r="M46" s="20">
        <v>1.3</v>
      </c>
    </row>
    <row r="47" spans="4:21" ht="14.25" customHeight="1" x14ac:dyDescent="0.3">
      <c r="E47" s="22"/>
      <c r="F47" s="30" t="s">
        <v>29</v>
      </c>
      <c r="G47" s="18">
        <v>0.8</v>
      </c>
      <c r="H47" s="41"/>
      <c r="I47" s="41"/>
      <c r="J47" s="41"/>
      <c r="K47" s="41"/>
      <c r="L47" s="41"/>
      <c r="M47" s="41"/>
    </row>
    <row r="48" spans="4:21" ht="14.25" customHeight="1" x14ac:dyDescent="0.3">
      <c r="E48" s="22"/>
      <c r="F48" s="32"/>
      <c r="G48" s="18">
        <v>0.9</v>
      </c>
      <c r="H48" s="41"/>
      <c r="I48" s="41"/>
      <c r="J48" s="41"/>
      <c r="K48" s="41"/>
      <c r="L48" s="41"/>
      <c r="M48" s="41"/>
    </row>
    <row r="49" spans="2:25" ht="14.25" customHeight="1" x14ac:dyDescent="0.3">
      <c r="D49" s="712" t="s">
        <v>235</v>
      </c>
      <c r="I49" s="713"/>
      <c r="J49" s="714"/>
      <c r="L49" s="713"/>
      <c r="M49" s="714"/>
      <c r="N49" s="28" t="s">
        <v>41</v>
      </c>
      <c r="P49" s="27">
        <f>+E3*F3*H3</f>
        <v>0.5</v>
      </c>
      <c r="Q49" s="27" t="e">
        <f>+#REF!*I49*L49</f>
        <v>#REF!</v>
      </c>
      <c r="R49" s="27" t="e">
        <f>+#REF!*J49*M49</f>
        <v>#REF!</v>
      </c>
    </row>
    <row r="52" spans="2:25" ht="33.75" customHeight="1" x14ac:dyDescent="0.3">
      <c r="R52" s="78"/>
      <c r="S52" s="78"/>
      <c r="T52" s="77"/>
    </row>
    <row r="53" spans="2:25" ht="14.25" customHeight="1" x14ac:dyDescent="0.3">
      <c r="I53" s="96"/>
      <c r="R53" s="78"/>
      <c r="S53" s="78"/>
    </row>
    <row r="54" spans="2:25" ht="12" customHeight="1" x14ac:dyDescent="0.3">
      <c r="E54" s="96"/>
      <c r="F54" s="96"/>
      <c r="G54" s="96"/>
      <c r="H54" s="96"/>
      <c r="I54" s="96"/>
      <c r="J54" s="96"/>
      <c r="K54" s="96"/>
      <c r="L54" s="96"/>
      <c r="M54" s="96"/>
      <c r="N54" s="96"/>
      <c r="O54" s="96"/>
      <c r="P54" s="96"/>
      <c r="Q54" s="96"/>
      <c r="R54" s="78"/>
      <c r="S54" s="78"/>
    </row>
    <row r="55" spans="2:25" s="502" customFormat="1" ht="35.25" customHeight="1" x14ac:dyDescent="0.3">
      <c r="E55" s="1133" t="s">
        <v>190</v>
      </c>
      <c r="F55" s="1135"/>
      <c r="G55" s="521" t="s">
        <v>192</v>
      </c>
      <c r="H55" s="520" t="s">
        <v>191</v>
      </c>
      <c r="I55" s="521" t="s">
        <v>189</v>
      </c>
      <c r="J55" s="521" t="s">
        <v>188</v>
      </c>
      <c r="K55" s="521" t="s">
        <v>187</v>
      </c>
      <c r="L55" s="521" t="s">
        <v>184</v>
      </c>
      <c r="M55" s="522" t="s">
        <v>186</v>
      </c>
      <c r="N55" s="521" t="s">
        <v>182</v>
      </c>
      <c r="O55" s="520" t="s">
        <v>185</v>
      </c>
      <c r="P55" s="1133" t="s">
        <v>183</v>
      </c>
      <c r="Q55" s="1134"/>
      <c r="R55" s="503"/>
    </row>
    <row r="56" spans="2:25" ht="14.25" customHeight="1" x14ac:dyDescent="0.3">
      <c r="E56" s="519" t="s">
        <v>19</v>
      </c>
      <c r="F56" s="517" t="s">
        <v>19</v>
      </c>
      <c r="G56" s="517"/>
      <c r="H56" s="518" t="s">
        <v>56</v>
      </c>
      <c r="I56" s="517" t="s">
        <v>48</v>
      </c>
      <c r="J56" s="517" t="s">
        <v>44</v>
      </c>
      <c r="K56" s="517" t="s">
        <v>45</v>
      </c>
      <c r="L56" s="517"/>
      <c r="M56" s="519" t="s">
        <v>67</v>
      </c>
      <c r="N56" s="517" t="s">
        <v>69</v>
      </c>
      <c r="O56" s="518" t="s">
        <v>67</v>
      </c>
      <c r="P56" s="519" t="s">
        <v>57</v>
      </c>
      <c r="Q56" s="518" t="s">
        <v>57</v>
      </c>
      <c r="T56" s="44" t="s">
        <v>67</v>
      </c>
      <c r="V56" s="44" t="s">
        <v>69</v>
      </c>
      <c r="W56" s="44"/>
      <c r="X56" s="44" t="s">
        <v>46</v>
      </c>
      <c r="Y56" s="44" t="s">
        <v>46</v>
      </c>
    </row>
    <row r="57" spans="2:25" ht="14.25" customHeight="1" x14ac:dyDescent="0.3">
      <c r="E57" s="519" t="s">
        <v>17</v>
      </c>
      <c r="F57" s="517" t="s">
        <v>18</v>
      </c>
      <c r="G57" s="517" t="s">
        <v>60</v>
      </c>
      <c r="H57" s="518" t="s">
        <v>18</v>
      </c>
      <c r="I57" s="517" t="s">
        <v>1</v>
      </c>
      <c r="J57" s="517" t="s">
        <v>43</v>
      </c>
      <c r="K57" s="517" t="s">
        <v>1</v>
      </c>
      <c r="L57" s="517" t="s">
        <v>55</v>
      </c>
      <c r="M57" s="519" t="s">
        <v>18</v>
      </c>
      <c r="N57" s="517" t="s">
        <v>53</v>
      </c>
      <c r="O57" s="518" t="s">
        <v>50</v>
      </c>
      <c r="P57" s="519" t="s">
        <v>58</v>
      </c>
      <c r="Q57" s="518" t="s">
        <v>58</v>
      </c>
      <c r="T57" s="52" t="s">
        <v>50</v>
      </c>
      <c r="V57" s="52" t="s">
        <v>53</v>
      </c>
      <c r="W57" s="52" t="s">
        <v>47</v>
      </c>
      <c r="X57" s="52" t="s">
        <v>51</v>
      </c>
      <c r="Y57" s="52" t="s">
        <v>50</v>
      </c>
    </row>
    <row r="58" spans="2:25" ht="14.25" customHeight="1" x14ac:dyDescent="0.3">
      <c r="E58" s="519"/>
      <c r="F58" s="517"/>
      <c r="G58" s="517"/>
      <c r="H58" s="518" t="s">
        <v>52</v>
      </c>
      <c r="I58" s="517"/>
      <c r="J58" s="517"/>
      <c r="K58" s="527" t="s">
        <v>54</v>
      </c>
      <c r="L58" s="527"/>
      <c r="M58" s="528" t="s">
        <v>52</v>
      </c>
      <c r="N58" s="517"/>
      <c r="O58" s="529" t="s">
        <v>61</v>
      </c>
      <c r="P58" s="519" t="s">
        <v>63</v>
      </c>
      <c r="Q58" s="518" t="s">
        <v>66</v>
      </c>
      <c r="T58" s="97" t="s">
        <v>61</v>
      </c>
      <c r="V58" s="52"/>
      <c r="W58" s="52"/>
      <c r="X58" s="52"/>
      <c r="Y58" s="52"/>
    </row>
    <row r="59" spans="2:25" ht="16.5" customHeight="1" x14ac:dyDescent="0.55000000000000004">
      <c r="B59" s="15" t="s">
        <v>49</v>
      </c>
      <c r="C59" s="15"/>
      <c r="D59" s="53">
        <f>+(I60/PI()*4)^0.5</f>
        <v>2.5231325220201604</v>
      </c>
      <c r="E59" s="540">
        <v>220</v>
      </c>
      <c r="F59" s="542">
        <f t="shared" ref="F59:F66" si="39">+E59/31</f>
        <v>7.096774193548387</v>
      </c>
      <c r="G59" s="542">
        <f>G94</f>
        <v>0.5</v>
      </c>
      <c r="H59" s="541">
        <f t="shared" ref="H59:H66" si="40">+F59*G59*J$3*K$3</f>
        <v>2.306451612903226</v>
      </c>
      <c r="I59" s="711">
        <f>N3</f>
        <v>5</v>
      </c>
      <c r="J59" s="543">
        <v>0.25</v>
      </c>
      <c r="K59" s="544">
        <f t="shared" ref="K59:K66" si="41">+I59/J59</f>
        <v>20</v>
      </c>
      <c r="L59" s="545">
        <f t="shared" ref="L59:L66" si="42">(J59)^0.5</f>
        <v>0.5</v>
      </c>
      <c r="M59" s="546">
        <f t="shared" ref="M59:M66" si="43">H59*L59/L$3/(1-M$3)</f>
        <v>1.5174023769100171</v>
      </c>
      <c r="N59" s="547">
        <f t="shared" ref="N59:N66" si="44">+M59*K59</f>
        <v>30.348047538200341</v>
      </c>
      <c r="O59" s="548">
        <f t="shared" ref="O59:O66" si="45">ROUND(T59,-1)</f>
        <v>2140</v>
      </c>
      <c r="P59" s="549">
        <f t="shared" ref="P59:P66" si="46">M59/8.64*24/P$3</f>
        <v>0.17562527510532608</v>
      </c>
      <c r="Q59" s="545">
        <f t="shared" ref="Q59:Q66" si="47">T59/((6*31+3*30)*24*3600)*1000</f>
        <v>8.9663760346922056E-2</v>
      </c>
      <c r="T59" s="532">
        <f t="shared" ref="T59:T66" si="48">M59*10*31/O$3</f>
        <v>2138.1578947368421</v>
      </c>
      <c r="U59" s="533">
        <f t="shared" ref="U59:U66" si="49">L59/J59</f>
        <v>2</v>
      </c>
      <c r="V59" s="531">
        <f t="shared" ref="V59:V66" si="50">+H59/1000*I59*1000/L$3/(1-M$3)*(L59/J59)</f>
        <v>30.348047538200344</v>
      </c>
      <c r="W59" s="534">
        <f t="shared" ref="W59:W66" si="51">10000/K59</f>
        <v>500</v>
      </c>
      <c r="X59" s="530">
        <f t="shared" ref="X59:X66" si="52">W59*V59/1000</f>
        <v>15.174023769100172</v>
      </c>
      <c r="Y59" s="535">
        <f t="shared" ref="Y59:Y66" si="53">X59*31/$O$3</f>
        <v>2138.1578947368425</v>
      </c>
    </row>
    <row r="60" spans="2:25" ht="16.5" customHeight="1" x14ac:dyDescent="0.3">
      <c r="E60" s="550">
        <v>220</v>
      </c>
      <c r="F60" s="552">
        <f t="shared" si="39"/>
        <v>7.096774193548387</v>
      </c>
      <c r="G60" s="552">
        <f>G63</f>
        <v>0.5</v>
      </c>
      <c r="H60" s="551">
        <f t="shared" si="40"/>
        <v>2.306451612903226</v>
      </c>
      <c r="I60" s="581">
        <f>I63</f>
        <v>5</v>
      </c>
      <c r="J60" s="553">
        <v>0.3</v>
      </c>
      <c r="K60" s="554">
        <f t="shared" si="41"/>
        <v>16.666666666666668</v>
      </c>
      <c r="L60" s="555">
        <f t="shared" si="42"/>
        <v>0.54772255750516607</v>
      </c>
      <c r="M60" s="556">
        <f t="shared" si="43"/>
        <v>1.6622310212911451</v>
      </c>
      <c r="N60" s="554">
        <f t="shared" si="44"/>
        <v>27.70385035485242</v>
      </c>
      <c r="O60" s="557">
        <f t="shared" si="45"/>
        <v>2340</v>
      </c>
      <c r="P60" s="558">
        <f t="shared" si="46"/>
        <v>0.19238784968647513</v>
      </c>
      <c r="Q60" s="555">
        <f t="shared" si="47"/>
        <v>9.82217282654929E-2</v>
      </c>
      <c r="T60" s="510">
        <f t="shared" si="48"/>
        <v>2342.2346209102498</v>
      </c>
      <c r="U60" s="524">
        <f t="shared" si="49"/>
        <v>1.8257418583505536</v>
      </c>
      <c r="V60" s="511">
        <f t="shared" si="50"/>
        <v>27.70385035485242</v>
      </c>
      <c r="W60" s="536">
        <f t="shared" si="51"/>
        <v>600</v>
      </c>
      <c r="X60" s="509">
        <f t="shared" si="52"/>
        <v>16.622310212911451</v>
      </c>
      <c r="Y60" s="537">
        <f t="shared" si="53"/>
        <v>2342.2346209102498</v>
      </c>
    </row>
    <row r="61" spans="2:25" ht="16.5" customHeight="1" x14ac:dyDescent="0.3">
      <c r="E61" s="550">
        <v>220</v>
      </c>
      <c r="F61" s="552">
        <f t="shared" si="39"/>
        <v>7.096774193548387</v>
      </c>
      <c r="G61" s="552">
        <f>G64</f>
        <v>0.5</v>
      </c>
      <c r="H61" s="551">
        <f t="shared" si="40"/>
        <v>2.306451612903226</v>
      </c>
      <c r="I61" s="581">
        <f>I64</f>
        <v>5</v>
      </c>
      <c r="J61" s="553">
        <v>0.5</v>
      </c>
      <c r="K61" s="559">
        <f t="shared" si="41"/>
        <v>10</v>
      </c>
      <c r="L61" s="555">
        <f t="shared" si="42"/>
        <v>0.70710678118654757</v>
      </c>
      <c r="M61" s="556">
        <f t="shared" si="43"/>
        <v>2.1459310210033169</v>
      </c>
      <c r="N61" s="554">
        <f t="shared" si="44"/>
        <v>21.45931021003317</v>
      </c>
      <c r="O61" s="557">
        <f t="shared" si="45"/>
        <v>3020</v>
      </c>
      <c r="P61" s="558">
        <f t="shared" si="46"/>
        <v>0.24837164594945796</v>
      </c>
      <c r="Q61" s="555">
        <f t="shared" si="47"/>
        <v>0.12680370593598808</v>
      </c>
      <c r="T61" s="510">
        <f t="shared" si="48"/>
        <v>3023.8118932319467</v>
      </c>
      <c r="U61" s="524">
        <f t="shared" si="49"/>
        <v>1.4142135623730951</v>
      </c>
      <c r="V61" s="511">
        <f t="shared" si="50"/>
        <v>21.459310210033173</v>
      </c>
      <c r="W61" s="536">
        <f t="shared" si="51"/>
        <v>1000</v>
      </c>
      <c r="X61" s="509">
        <f t="shared" si="52"/>
        <v>21.459310210033173</v>
      </c>
      <c r="Y61" s="537">
        <f t="shared" si="53"/>
        <v>3023.8118932319471</v>
      </c>
    </row>
    <row r="62" spans="2:25" ht="16.5" customHeight="1" x14ac:dyDescent="0.3">
      <c r="E62" s="560">
        <v>220</v>
      </c>
      <c r="F62" s="562">
        <f>+E62/31</f>
        <v>7.096774193548387</v>
      </c>
      <c r="G62" s="562">
        <f>G65</f>
        <v>0.5</v>
      </c>
      <c r="H62" s="561">
        <f t="shared" si="40"/>
        <v>2.306451612903226</v>
      </c>
      <c r="I62" s="582">
        <f>I65</f>
        <v>5</v>
      </c>
      <c r="J62" s="563">
        <v>1</v>
      </c>
      <c r="K62" s="564">
        <f t="shared" si="41"/>
        <v>5</v>
      </c>
      <c r="L62" s="565">
        <f t="shared" si="42"/>
        <v>1</v>
      </c>
      <c r="M62" s="566">
        <f t="shared" si="43"/>
        <v>3.0348047538200342</v>
      </c>
      <c r="N62" s="567">
        <f t="shared" si="44"/>
        <v>15.17402376910017</v>
      </c>
      <c r="O62" s="568">
        <f t="shared" si="45"/>
        <v>4280</v>
      </c>
      <c r="P62" s="569">
        <f t="shared" si="46"/>
        <v>0.35125055021065216</v>
      </c>
      <c r="Q62" s="565">
        <f t="shared" si="47"/>
        <v>0.17932752069384411</v>
      </c>
      <c r="T62" s="513">
        <f t="shared" si="48"/>
        <v>4276.3157894736842</v>
      </c>
      <c r="U62" s="525">
        <f t="shared" si="49"/>
        <v>1</v>
      </c>
      <c r="V62" s="514">
        <f t="shared" si="50"/>
        <v>15.174023769100172</v>
      </c>
      <c r="W62" s="538">
        <f t="shared" si="51"/>
        <v>2000</v>
      </c>
      <c r="X62" s="512">
        <f t="shared" si="52"/>
        <v>30.348047538200344</v>
      </c>
      <c r="Y62" s="539">
        <f t="shared" si="53"/>
        <v>4276.3157894736851</v>
      </c>
    </row>
    <row r="63" spans="2:25" ht="16.5" customHeight="1" x14ac:dyDescent="0.3">
      <c r="E63" s="550">
        <v>255</v>
      </c>
      <c r="F63" s="552">
        <f>+E63/31</f>
        <v>8.2258064516129039</v>
      </c>
      <c r="G63" s="552">
        <f>G59</f>
        <v>0.5</v>
      </c>
      <c r="H63" s="551">
        <f t="shared" si="40"/>
        <v>2.6733870967741939</v>
      </c>
      <c r="I63" s="581">
        <f>I59</f>
        <v>5</v>
      </c>
      <c r="J63" s="570">
        <f>+J59</f>
        <v>0.25</v>
      </c>
      <c r="K63" s="559">
        <f t="shared" si="41"/>
        <v>20</v>
      </c>
      <c r="L63" s="555">
        <f t="shared" si="42"/>
        <v>0.5</v>
      </c>
      <c r="M63" s="556">
        <f t="shared" si="43"/>
        <v>1.7588073005093383</v>
      </c>
      <c r="N63" s="554">
        <f t="shared" si="44"/>
        <v>35.17614601018677</v>
      </c>
      <c r="O63" s="557">
        <f t="shared" si="45"/>
        <v>2480</v>
      </c>
      <c r="P63" s="558">
        <f t="shared" si="46"/>
        <v>0.20356565978117339</v>
      </c>
      <c r="Q63" s="555">
        <f t="shared" si="47"/>
        <v>0.10392844949302332</v>
      </c>
      <c r="T63" s="510">
        <f t="shared" si="48"/>
        <v>2478.3193779904313</v>
      </c>
      <c r="U63" s="524">
        <f t="shared" si="49"/>
        <v>2</v>
      </c>
      <c r="V63" s="511">
        <f t="shared" si="50"/>
        <v>35.176146010186763</v>
      </c>
      <c r="W63" s="536">
        <f t="shared" si="51"/>
        <v>500</v>
      </c>
      <c r="X63" s="509">
        <f t="shared" si="52"/>
        <v>17.588073005093381</v>
      </c>
      <c r="Y63" s="537">
        <f t="shared" si="53"/>
        <v>2478.3193779904309</v>
      </c>
    </row>
    <row r="64" spans="2:25" ht="16.5" customHeight="1" x14ac:dyDescent="0.3">
      <c r="E64" s="550">
        <v>255</v>
      </c>
      <c r="F64" s="552">
        <f>+E64/31</f>
        <v>8.2258064516129039</v>
      </c>
      <c r="G64" s="552">
        <f>G60</f>
        <v>0.5</v>
      </c>
      <c r="H64" s="551">
        <f t="shared" si="40"/>
        <v>2.6733870967741939</v>
      </c>
      <c r="I64" s="581">
        <f>I60</f>
        <v>5</v>
      </c>
      <c r="J64" s="570">
        <f>+J60</f>
        <v>0.3</v>
      </c>
      <c r="K64" s="554">
        <f t="shared" si="41"/>
        <v>16.666666666666668</v>
      </c>
      <c r="L64" s="555">
        <f>(J64)^0.5</f>
        <v>0.54772255750516607</v>
      </c>
      <c r="M64" s="556">
        <f t="shared" si="43"/>
        <v>1.9266768655874635</v>
      </c>
      <c r="N64" s="554">
        <f t="shared" si="44"/>
        <v>32.111281093124397</v>
      </c>
      <c r="O64" s="557">
        <f t="shared" si="45"/>
        <v>2710</v>
      </c>
      <c r="P64" s="558">
        <f t="shared" si="46"/>
        <v>0.22299500759114163</v>
      </c>
      <c r="Q64" s="555">
        <f t="shared" si="47"/>
        <v>0.11384791230773039</v>
      </c>
      <c r="T64" s="510">
        <f t="shared" si="48"/>
        <v>2714.8628560550619</v>
      </c>
      <c r="U64" s="524">
        <f t="shared" si="49"/>
        <v>1.8257418583505536</v>
      </c>
      <c r="V64" s="511">
        <f t="shared" si="50"/>
        <v>32.111281093124397</v>
      </c>
      <c r="W64" s="536">
        <f t="shared" si="51"/>
        <v>600</v>
      </c>
      <c r="X64" s="509">
        <f t="shared" si="52"/>
        <v>19.266768655874639</v>
      </c>
      <c r="Y64" s="537">
        <f t="shared" si="53"/>
        <v>2714.8628560550628</v>
      </c>
    </row>
    <row r="65" spans="5:25" ht="16.5" customHeight="1" x14ac:dyDescent="0.3">
      <c r="E65" s="550">
        <v>255</v>
      </c>
      <c r="F65" s="552">
        <f t="shared" si="39"/>
        <v>8.2258064516129039</v>
      </c>
      <c r="G65" s="552">
        <f>G61</f>
        <v>0.5</v>
      </c>
      <c r="H65" s="551">
        <f t="shared" si="40"/>
        <v>2.6733870967741939</v>
      </c>
      <c r="I65" s="581">
        <f>I61</f>
        <v>5</v>
      </c>
      <c r="J65" s="570">
        <f>+J61</f>
        <v>0.5</v>
      </c>
      <c r="K65" s="559">
        <f t="shared" si="41"/>
        <v>10</v>
      </c>
      <c r="L65" s="555">
        <f t="shared" si="42"/>
        <v>0.70710678118654757</v>
      </c>
      <c r="M65" s="556">
        <f t="shared" si="43"/>
        <v>2.487329137981118</v>
      </c>
      <c r="N65" s="554">
        <f t="shared" si="44"/>
        <v>24.873291379811178</v>
      </c>
      <c r="O65" s="557">
        <f t="shared" si="45"/>
        <v>3500</v>
      </c>
      <c r="P65" s="558">
        <f t="shared" si="46"/>
        <v>0.2878853168959627</v>
      </c>
      <c r="Q65" s="555">
        <f t="shared" si="47"/>
        <v>0.14697702278944075</v>
      </c>
      <c r="T65" s="510">
        <f t="shared" si="48"/>
        <v>3504.8728762461201</v>
      </c>
      <c r="U65" s="524">
        <f t="shared" si="49"/>
        <v>1.4142135623730951</v>
      </c>
      <c r="V65" s="511">
        <f t="shared" si="50"/>
        <v>24.873291379811178</v>
      </c>
      <c r="W65" s="536">
        <f t="shared" si="51"/>
        <v>1000</v>
      </c>
      <c r="X65" s="509">
        <f t="shared" si="52"/>
        <v>24.873291379811178</v>
      </c>
      <c r="Y65" s="537">
        <f t="shared" si="53"/>
        <v>3504.8728762461201</v>
      </c>
    </row>
    <row r="66" spans="5:25" ht="16.5" customHeight="1" x14ac:dyDescent="0.3">
      <c r="E66" s="571">
        <v>255</v>
      </c>
      <c r="F66" s="573">
        <f t="shared" si="39"/>
        <v>8.2258064516129039</v>
      </c>
      <c r="G66" s="573">
        <f>G62</f>
        <v>0.5</v>
      </c>
      <c r="H66" s="572">
        <f t="shared" si="40"/>
        <v>2.6733870967741939</v>
      </c>
      <c r="I66" s="583">
        <f>I62</f>
        <v>5</v>
      </c>
      <c r="J66" s="574">
        <f>+J62</f>
        <v>1</v>
      </c>
      <c r="K66" s="575">
        <f t="shared" si="41"/>
        <v>5</v>
      </c>
      <c r="L66" s="576">
        <f t="shared" si="42"/>
        <v>1</v>
      </c>
      <c r="M66" s="577">
        <f t="shared" si="43"/>
        <v>3.5176146010186766</v>
      </c>
      <c r="N66" s="578">
        <f t="shared" si="44"/>
        <v>17.588073005093385</v>
      </c>
      <c r="O66" s="579">
        <f t="shared" si="45"/>
        <v>4960</v>
      </c>
      <c r="P66" s="580">
        <f t="shared" si="46"/>
        <v>0.40713131956234677</v>
      </c>
      <c r="Q66" s="576">
        <f t="shared" si="47"/>
        <v>0.20785689898604665</v>
      </c>
      <c r="T66" s="98">
        <f t="shared" si="48"/>
        <v>4956.6387559808627</v>
      </c>
      <c r="U66" s="82">
        <f t="shared" si="49"/>
        <v>1</v>
      </c>
      <c r="V66" s="62">
        <f t="shared" si="50"/>
        <v>17.588073005093381</v>
      </c>
      <c r="W66" s="66">
        <f t="shared" si="51"/>
        <v>2000</v>
      </c>
      <c r="X66" s="80">
        <f t="shared" si="52"/>
        <v>35.176146010186763</v>
      </c>
      <c r="Y66" s="75">
        <f t="shared" si="53"/>
        <v>4956.6387559808618</v>
      </c>
    </row>
    <row r="67" spans="5:25" ht="14.25" customHeight="1" x14ac:dyDescent="0.3">
      <c r="E67" s="13"/>
      <c r="F67" s="12"/>
      <c r="G67" s="12"/>
      <c r="H67" s="12"/>
      <c r="I67" s="42"/>
      <c r="J67" s="43"/>
      <c r="K67" s="46"/>
      <c r="L67" s="51"/>
      <c r="M67" s="12"/>
      <c r="N67" s="43"/>
      <c r="O67" s="54"/>
    </row>
    <row r="68" spans="5:25" s="73" customFormat="1" ht="14.25" customHeight="1" x14ac:dyDescent="0.5">
      <c r="J68" s="570">
        <f>+J64</f>
        <v>0.3</v>
      </c>
      <c r="K68" s="554">
        <f t="shared" ref="K68" si="54">+I68/J68</f>
        <v>0</v>
      </c>
      <c r="L68" s="555">
        <f>(J68)^0.5</f>
        <v>0.54772255750516607</v>
      </c>
      <c r="U68" s="5"/>
    </row>
    <row r="69" spans="5:25" s="73" customFormat="1" ht="14.25" customHeight="1" x14ac:dyDescent="0.45">
      <c r="J69" s="570">
        <f t="shared" ref="J69" si="55">+J65</f>
        <v>0.5</v>
      </c>
      <c r="L69" s="555">
        <f t="shared" ref="L69:L70" si="56">(J69)^0.5</f>
        <v>0.70710678118654757</v>
      </c>
    </row>
    <row r="70" spans="5:25" s="73" customFormat="1" ht="14.25" customHeight="1" x14ac:dyDescent="0.45">
      <c r="J70" s="570">
        <v>0.75</v>
      </c>
      <c r="L70" s="555">
        <f t="shared" si="56"/>
        <v>0.8660254037844386</v>
      </c>
    </row>
    <row r="71" spans="5:25" s="73" customFormat="1" ht="14.25" customHeight="1" x14ac:dyDescent="0.45"/>
    <row r="72" spans="5:25" s="73" customFormat="1" ht="14.25" customHeight="1" x14ac:dyDescent="0.45">
      <c r="J72" s="570">
        <v>0.25</v>
      </c>
      <c r="L72" s="555">
        <f t="shared" ref="L72" si="57">(J72)^0.5</f>
        <v>0.5</v>
      </c>
    </row>
    <row r="73" spans="5:25" ht="26.25" customHeight="1" x14ac:dyDescent="0.45">
      <c r="J73" s="570">
        <v>0.35</v>
      </c>
      <c r="K73" s="73"/>
      <c r="L73" s="555">
        <f t="shared" ref="L73" si="58">(J73)^0.5</f>
        <v>0.59160797830996159</v>
      </c>
      <c r="R73" t="s">
        <v>64</v>
      </c>
      <c r="S73" t="s">
        <v>65</v>
      </c>
      <c r="U73" s="506"/>
    </row>
    <row r="74" spans="5:25" ht="26.25" customHeight="1" thickBot="1" x14ac:dyDescent="0.5">
      <c r="J74" s="570">
        <v>0.65</v>
      </c>
      <c r="K74" s="73"/>
      <c r="L74" s="555">
        <f t="shared" ref="L74" si="59">(J74)^0.5</f>
        <v>0.80622577482985502</v>
      </c>
      <c r="R74" s="87">
        <f>36208160/10000</f>
        <v>3620.8159999999998</v>
      </c>
      <c r="U74" s="506"/>
    </row>
    <row r="75" spans="5:25" ht="14.25" customHeight="1" x14ac:dyDescent="0.3">
      <c r="R75" s="92">
        <v>2493.0954999999999</v>
      </c>
      <c r="S75" s="91">
        <f>T59*R75/10^6</f>
        <v>5.3306318256578944</v>
      </c>
    </row>
    <row r="76" spans="5:25" ht="14.25" customHeight="1" x14ac:dyDescent="0.3">
      <c r="R76" s="89">
        <v>1.5306384403101887</v>
      </c>
      <c r="S76" s="91">
        <f>T65*R75/10^6</f>
        <v>8.7379827958412584</v>
      </c>
    </row>
    <row r="78" spans="5:25" ht="14.25" customHeight="1" x14ac:dyDescent="0.3">
      <c r="R78" s="653">
        <f>R20*16/24</f>
        <v>228.4773956961042</v>
      </c>
    </row>
    <row r="82" spans="2:25" ht="14.25" customHeight="1" x14ac:dyDescent="0.3">
      <c r="D82" s="4"/>
    </row>
    <row r="84" spans="2:25" s="3" customFormat="1" ht="14.25" customHeight="1" x14ac:dyDescent="0.3">
      <c r="D84" s="2" t="s">
        <v>3</v>
      </c>
      <c r="E84" s="2" t="s">
        <v>4</v>
      </c>
      <c r="F84" s="2"/>
      <c r="G84" s="2"/>
      <c r="H84" s="2" t="s">
        <v>5</v>
      </c>
      <c r="I84" s="2" t="s">
        <v>7</v>
      </c>
      <c r="J84" s="2" t="s">
        <v>8</v>
      </c>
      <c r="K84" s="2" t="s">
        <v>9</v>
      </c>
      <c r="L84" s="2"/>
      <c r="M84" s="2"/>
      <c r="N84" s="2" t="s">
        <v>14</v>
      </c>
      <c r="O84" s="2" t="s">
        <v>16</v>
      </c>
    </row>
    <row r="85" spans="2:25" s="3" customFormat="1" ht="14.25" customHeight="1" x14ac:dyDescent="0.3">
      <c r="D85" s="6" t="s">
        <v>6</v>
      </c>
      <c r="E85" s="6"/>
      <c r="F85" s="6"/>
      <c r="G85" s="6"/>
      <c r="H85" s="6" t="s">
        <v>6</v>
      </c>
      <c r="I85" s="6" t="s">
        <v>2</v>
      </c>
      <c r="J85" s="6"/>
      <c r="K85" s="6" t="s">
        <v>11</v>
      </c>
      <c r="L85" s="6" t="s">
        <v>10</v>
      </c>
      <c r="M85" s="6" t="s">
        <v>12</v>
      </c>
      <c r="N85" s="6" t="s">
        <v>15</v>
      </c>
      <c r="O85" s="6" t="s">
        <v>13</v>
      </c>
    </row>
    <row r="86" spans="2:25" s="3" customFormat="1" ht="14.25" customHeight="1" x14ac:dyDescent="0.3">
      <c r="D86" s="1">
        <v>400</v>
      </c>
      <c r="E86" s="7">
        <v>0.8</v>
      </c>
      <c r="F86" s="1">
        <v>0.3</v>
      </c>
      <c r="G86" s="1"/>
      <c r="H86" s="1">
        <f>D86*E86</f>
        <v>320</v>
      </c>
      <c r="I86" s="1">
        <f>4*4</f>
        <v>16</v>
      </c>
      <c r="J86" s="8">
        <f>+H86/I86*10000</f>
        <v>200000</v>
      </c>
      <c r="K86" s="1">
        <v>10</v>
      </c>
      <c r="L86" s="43">
        <f>+K86*J86/24/3600</f>
        <v>23.148148148148145</v>
      </c>
      <c r="M86" s="9">
        <f>+L86/H86</f>
        <v>7.2337962962962951E-2</v>
      </c>
      <c r="N86" s="10">
        <f t="shared" ref="N86" si="60">(L86/1000/O86/PI()*4)^0.5*1000</f>
        <v>242.78854013157314</v>
      </c>
      <c r="O86">
        <v>0.5</v>
      </c>
    </row>
    <row r="87" spans="2:25" ht="14.25" customHeight="1" x14ac:dyDescent="0.3">
      <c r="D87" s="1">
        <v>400</v>
      </c>
      <c r="E87" s="7">
        <v>0.8</v>
      </c>
      <c r="F87" s="1">
        <v>0.3</v>
      </c>
      <c r="G87" s="1"/>
      <c r="H87" s="1">
        <f>D87*E87</f>
        <v>320</v>
      </c>
      <c r="I87" s="1">
        <f>4*4</f>
        <v>16</v>
      </c>
      <c r="J87" s="8">
        <f>+H87/I87*10000</f>
        <v>200000</v>
      </c>
      <c r="K87" s="1">
        <v>15</v>
      </c>
      <c r="L87" s="43">
        <f>+K87*J87/24/3600</f>
        <v>34.722222222222221</v>
      </c>
      <c r="M87" s="9">
        <f>+L87/H87</f>
        <v>0.10850694444444445</v>
      </c>
      <c r="N87" s="10">
        <f t="shared" ref="N87:N88" si="61">(L87/1000/O87/PI()*4)^0.5*1000</f>
        <v>242.78854013157314</v>
      </c>
      <c r="O87">
        <v>0.75</v>
      </c>
    </row>
    <row r="88" spans="2:25" ht="14.25" customHeight="1" x14ac:dyDescent="0.3">
      <c r="D88" s="1">
        <v>400</v>
      </c>
      <c r="E88" s="7">
        <v>0.8</v>
      </c>
      <c r="F88" s="1">
        <v>0.3</v>
      </c>
      <c r="G88" s="1"/>
      <c r="H88" s="1">
        <f>D88*E88</f>
        <v>320</v>
      </c>
      <c r="I88" s="1">
        <f>4*4</f>
        <v>16</v>
      </c>
      <c r="J88" s="8">
        <f>+H88/I88*10000</f>
        <v>200000</v>
      </c>
      <c r="K88" s="1">
        <v>30</v>
      </c>
      <c r="L88" s="43">
        <f>+K88*J88/24/3600</f>
        <v>69.444444444444443</v>
      </c>
      <c r="M88" s="9">
        <f>+L88/H88</f>
        <v>0.2170138888888889</v>
      </c>
      <c r="N88" s="10">
        <f t="shared" si="61"/>
        <v>242.78854013157314</v>
      </c>
      <c r="O88">
        <v>1.5</v>
      </c>
    </row>
    <row r="89" spans="2:25" ht="14.25" customHeight="1" x14ac:dyDescent="0.3">
      <c r="D89" s="1">
        <v>400</v>
      </c>
      <c r="E89" s="7">
        <v>0.8</v>
      </c>
      <c r="F89" s="1">
        <v>0.3</v>
      </c>
      <c r="G89" s="1"/>
      <c r="H89" s="1">
        <f>D89*E89</f>
        <v>320</v>
      </c>
      <c r="I89" s="1">
        <f>4*4</f>
        <v>16</v>
      </c>
      <c r="J89" s="8">
        <f>+H89/I89*10000</f>
        <v>200000</v>
      </c>
      <c r="K89" s="1">
        <v>40</v>
      </c>
      <c r="L89" s="43">
        <f>+K89*J89/24/3600</f>
        <v>92.592592592592581</v>
      </c>
      <c r="M89" s="9">
        <f>+L89/H89</f>
        <v>0.2893518518518518</v>
      </c>
      <c r="N89" s="10">
        <f>(L89/1000/O89/PI()*4)^0.5*1000</f>
        <v>242.78854013157314</v>
      </c>
      <c r="O89">
        <v>2</v>
      </c>
    </row>
    <row r="90" spans="2:25" ht="33.75" customHeight="1" x14ac:dyDescent="0.3"/>
    <row r="91" spans="2:25" ht="14.25" customHeight="1" x14ac:dyDescent="0.55000000000000004">
      <c r="B91" s="15" t="s">
        <v>20</v>
      </c>
      <c r="C91" s="15"/>
      <c r="D91" s="14">
        <v>182.9</v>
      </c>
      <c r="E91" s="55">
        <v>220</v>
      </c>
      <c r="F91" s="56">
        <f>+E91/31</f>
        <v>7.096774193548387</v>
      </c>
      <c r="G91" s="68">
        <f>+E3*F3*H3</f>
        <v>0.5</v>
      </c>
      <c r="H91" s="56">
        <f>+F91*G91*J$3</f>
        <v>3.5483870967741935</v>
      </c>
      <c r="I91" s="70">
        <v>15</v>
      </c>
      <c r="J91" s="58">
        <v>0.3</v>
      </c>
      <c r="K91" s="59">
        <f>+I91/J91</f>
        <v>50</v>
      </c>
      <c r="L91" s="68">
        <f>(J91)^0.5</f>
        <v>0.54772255750516607</v>
      </c>
      <c r="M91" s="79">
        <f>H91*L91*K$3/L$3/(1-M$3)</f>
        <v>1.6622310212911449</v>
      </c>
      <c r="N91" s="74">
        <f>M91*10*31/O$3</f>
        <v>2342.2346209102493</v>
      </c>
      <c r="O91" s="93">
        <f>N91/((6*31+3*30)*24*3600)*1000</f>
        <v>9.8221728265492886E-2</v>
      </c>
      <c r="P91" s="83">
        <f>M91/8.64*24/P$3</f>
        <v>0.19238784968647513</v>
      </c>
      <c r="Q91" s="83">
        <f>N91*O$3*1000/(31*P$3*3600)</f>
        <v>0.1923878496864751</v>
      </c>
      <c r="R91" s="57">
        <f>+M91*K91</f>
        <v>83.111551064557247</v>
      </c>
      <c r="T91" s="79">
        <f>H91*L91*10</f>
        <v>19.435316556634923</v>
      </c>
      <c r="U91" s="74"/>
      <c r="V91" s="57">
        <f>+H91/1000*I91*1000</f>
        <v>53.225806451612897</v>
      </c>
      <c r="W91" s="65">
        <f>10000/K91</f>
        <v>200</v>
      </c>
      <c r="X91" s="79">
        <f>W91*V91/1000</f>
        <v>10.64516129032258</v>
      </c>
      <c r="Y91" s="74">
        <f>X91*31/$O$3</f>
        <v>1500</v>
      </c>
    </row>
    <row r="92" spans="2:25" ht="14.25" customHeight="1" x14ac:dyDescent="0.55000000000000004">
      <c r="B92" s="15" t="s">
        <v>21</v>
      </c>
      <c r="C92" s="15"/>
      <c r="D92" s="14">
        <v>240.654</v>
      </c>
      <c r="E92" s="60">
        <v>255</v>
      </c>
      <c r="F92" s="61">
        <f>+E92/31</f>
        <v>8.2258064516129039</v>
      </c>
      <c r="G92" s="69">
        <f>G91</f>
        <v>0.5</v>
      </c>
      <c r="H92" s="61">
        <f>+F92*G92*J$3</f>
        <v>4.112903225806452</v>
      </c>
      <c r="I92" s="71">
        <f>I91</f>
        <v>15</v>
      </c>
      <c r="J92" s="63">
        <f>+J91</f>
        <v>0.3</v>
      </c>
      <c r="K92" s="64">
        <f>+I92/J92</f>
        <v>50</v>
      </c>
      <c r="L92" s="69">
        <f>(J92)^0.5</f>
        <v>0.54772255750516607</v>
      </c>
      <c r="M92" s="80">
        <f>H92*L92*K$3/L$3/(1-M$3)</f>
        <v>1.9266768655874633</v>
      </c>
      <c r="N92" s="75">
        <f>M92*10*31/O$3</f>
        <v>2714.8628560550615</v>
      </c>
      <c r="O92" s="94">
        <f>N92/((6*31+3*30)*24*3600)*1000</f>
        <v>0.11384791230773038</v>
      </c>
      <c r="P92" s="84">
        <f>M92/8.64*24/P$3</f>
        <v>0.22299500759114158</v>
      </c>
      <c r="Q92" s="84">
        <f>N92*O$3*1000/(31*P$3*3600)</f>
        <v>0.22299500759114158</v>
      </c>
      <c r="R92" s="62">
        <f>+M92*K92</f>
        <v>96.33384327937317</v>
      </c>
      <c r="T92" s="82"/>
      <c r="V92" s="62">
        <f>+H92/1000*I92*1000</f>
        <v>61.693548387096776</v>
      </c>
      <c r="W92" s="66">
        <f>10000/K92</f>
        <v>200</v>
      </c>
      <c r="X92" s="80">
        <f>W92*V92/1000</f>
        <v>12.338709677419356</v>
      </c>
      <c r="Y92" s="75">
        <f>X92*31/$O$3</f>
        <v>1738.636363636364</v>
      </c>
    </row>
    <row r="93" spans="2:25" ht="14.25" customHeight="1" x14ac:dyDescent="0.3">
      <c r="E93" s="13">
        <v>220</v>
      </c>
      <c r="F93" s="12">
        <f>+E93/31</f>
        <v>7.096774193548387</v>
      </c>
      <c r="G93" s="11">
        <f>G92</f>
        <v>0.5</v>
      </c>
      <c r="H93" s="12">
        <f>+F93*G93*J$3</f>
        <v>3.5483870967741935</v>
      </c>
      <c r="I93" s="72">
        <f>I92</f>
        <v>15</v>
      </c>
      <c r="J93" s="45">
        <v>0.5</v>
      </c>
      <c r="K93" s="51">
        <f>+I93/J93</f>
        <v>30</v>
      </c>
      <c r="L93" s="11">
        <f>(J93)^0.5</f>
        <v>0.70710678118654757</v>
      </c>
      <c r="M93" s="81">
        <f>H93*L93*K$3/L$3/(1-M$3)</f>
        <v>2.1459310210033169</v>
      </c>
      <c r="N93" s="76">
        <f>M93*10*31/O$3</f>
        <v>3023.8118932319467</v>
      </c>
      <c r="O93" s="95">
        <f>N93/((6*31+3*30)*24*3600)*1000</f>
        <v>0.12680370593598808</v>
      </c>
      <c r="P93" s="85">
        <f>M93/8.64*24/P$3</f>
        <v>0.24837164594945796</v>
      </c>
      <c r="Q93" s="85">
        <f>N93*O$3*1000/(31*P$3*3600)</f>
        <v>0.24837164594945799</v>
      </c>
      <c r="R93" s="43">
        <f>+M93*K93</f>
        <v>64.377930630099513</v>
      </c>
      <c r="T93" s="82"/>
      <c r="V93" s="43">
        <f>+H93/1000*I93*1000</f>
        <v>53.225806451612897</v>
      </c>
      <c r="W93" s="67">
        <f>10000/K93</f>
        <v>333.33333333333331</v>
      </c>
      <c r="X93" s="81">
        <f>W93*V93/1000</f>
        <v>17.741935483870964</v>
      </c>
      <c r="Y93" s="76">
        <f>X93*31/$O$3</f>
        <v>2499.9999999999995</v>
      </c>
    </row>
    <row r="94" spans="2:25" ht="14.25" customHeight="1" x14ac:dyDescent="0.55000000000000004">
      <c r="B94" s="15" t="s">
        <v>49</v>
      </c>
      <c r="C94" s="15"/>
      <c r="D94" s="53">
        <f>+(I94/PI()*4)^0.5</f>
        <v>4.3701937223683167</v>
      </c>
      <c r="E94" s="13">
        <v>255</v>
      </c>
      <c r="F94" s="12">
        <f>+E94/31</f>
        <v>8.2258064516129039</v>
      </c>
      <c r="G94" s="11">
        <f>G93</f>
        <v>0.5</v>
      </c>
      <c r="H94" s="12">
        <f>+F94*G94*J$3</f>
        <v>4.112903225806452</v>
      </c>
      <c r="I94" s="72">
        <f>I93</f>
        <v>15</v>
      </c>
      <c r="J94" s="46">
        <f>+J93</f>
        <v>0.5</v>
      </c>
      <c r="K94" s="51">
        <f>+I94/J94</f>
        <v>30</v>
      </c>
      <c r="L94" s="11">
        <f>(J94)^0.5</f>
        <v>0.70710678118654757</v>
      </c>
      <c r="M94" s="81">
        <f>H94*L94*K$3/L$3/(1-M$3)</f>
        <v>2.4873291379811175</v>
      </c>
      <c r="N94" s="76">
        <f>M94*10*31/O$3</f>
        <v>3504.8728762461201</v>
      </c>
      <c r="O94" s="95">
        <f>N94/((6*31+3*30)*24*3600)*1000</f>
        <v>0.14697702278944075</v>
      </c>
      <c r="P94" s="85">
        <f>M94/8.64*24/P$3</f>
        <v>0.28788531689596264</v>
      </c>
      <c r="Q94" s="85">
        <f>N94*O$3*1000/(31*P$3*3600)</f>
        <v>0.2878853168959627</v>
      </c>
      <c r="R94" s="43">
        <f>+M94*K94</f>
        <v>74.61987413943352</v>
      </c>
      <c r="T94" s="82"/>
      <c r="V94" s="43">
        <f>+H94/1000*I94*1000</f>
        <v>61.693548387096776</v>
      </c>
      <c r="W94" s="67">
        <f>10000/K94</f>
        <v>333.33333333333331</v>
      </c>
      <c r="X94" s="81">
        <f>W94*V94/1000</f>
        <v>20.564516129032256</v>
      </c>
      <c r="Y94" s="76">
        <f>X94*31/$O$3</f>
        <v>2897.7272727272725</v>
      </c>
    </row>
    <row r="95" spans="2:25" ht="14.25" customHeight="1" x14ac:dyDescent="0.3">
      <c r="F95" s="526">
        <f>F92/F91</f>
        <v>1.1590909090909092</v>
      </c>
    </row>
  </sheetData>
  <mergeCells count="16">
    <mergeCell ref="B5:B6"/>
    <mergeCell ref="P55:Q55"/>
    <mergeCell ref="E55:F55"/>
    <mergeCell ref="D5:G6"/>
    <mergeCell ref="O5:P5"/>
    <mergeCell ref="O6:P6"/>
    <mergeCell ref="K36:K37"/>
    <mergeCell ref="L38:L42"/>
    <mergeCell ref="I44:I46"/>
    <mergeCell ref="E35:G35"/>
    <mergeCell ref="E36:E37"/>
    <mergeCell ref="F38:F39"/>
    <mergeCell ref="H35:J35"/>
    <mergeCell ref="H36:H37"/>
    <mergeCell ref="I38:I42"/>
    <mergeCell ref="K35:M35"/>
  </mergeCells>
  <phoneticPr fontId="16" type="noConversion"/>
  <conditionalFormatting sqref="H67">
    <cfRule type="colorScale" priority="23">
      <colorScale>
        <cfvo type="min"/>
        <cfvo type="percentile" val="50"/>
        <cfvo type="max"/>
        <color rgb="FFF8696B"/>
        <color rgb="FFFFEB84"/>
        <color rgb="FF63BE7B"/>
      </colorScale>
    </cfRule>
  </conditionalFormatting>
  <conditionalFormatting sqref="N67">
    <cfRule type="colorScale" priority="22">
      <colorScale>
        <cfvo type="min"/>
        <cfvo type="percentile" val="50"/>
        <cfvo type="max"/>
        <color rgb="FFF8696B"/>
        <color rgb="FFFFEB84"/>
        <color rgb="FF63BE7B"/>
      </colorScale>
    </cfRule>
  </conditionalFormatting>
  <conditionalFormatting sqref="L86:L89">
    <cfRule type="colorScale" priority="15">
      <colorScale>
        <cfvo type="min"/>
        <cfvo type="percentile" val="50"/>
        <cfvo type="max"/>
        <color rgb="FFF8696B"/>
        <color rgb="FFFFEB84"/>
        <color rgb="FF63BE7B"/>
      </colorScale>
    </cfRule>
  </conditionalFormatting>
  <conditionalFormatting sqref="O59:O61 O63:O65">
    <cfRule type="colorScale" priority="12">
      <colorScale>
        <cfvo type="min"/>
        <cfvo type="percentile" val="50"/>
        <cfvo type="max"/>
        <color rgb="FFF8696B"/>
        <color rgb="FFFFEB84"/>
        <color rgb="FF63BE7B"/>
      </colorScale>
    </cfRule>
  </conditionalFormatting>
  <conditionalFormatting sqref="K59:K61 K63:K65">
    <cfRule type="colorScale" priority="11">
      <colorScale>
        <cfvo type="min"/>
        <cfvo type="percentile" val="50"/>
        <cfvo type="max"/>
        <color rgb="FFF8696B"/>
        <color rgb="FFFFEB84"/>
        <color rgb="FF63BE7B"/>
      </colorScale>
    </cfRule>
  </conditionalFormatting>
  <conditionalFormatting sqref="I7:I19">
    <cfRule type="colorScale" priority="9">
      <colorScale>
        <cfvo type="min"/>
        <cfvo type="percentile" val="50"/>
        <cfvo type="max"/>
        <color rgb="FFF8696B"/>
        <color rgb="FFFFEB84"/>
        <color rgb="FF63BE7B"/>
      </colorScale>
    </cfRule>
  </conditionalFormatting>
  <conditionalFormatting sqref="Q7:Q19">
    <cfRule type="colorScale" priority="5">
      <colorScale>
        <cfvo type="min"/>
        <cfvo type="percentile" val="50"/>
        <cfvo type="max"/>
        <color rgb="FFF8696B"/>
        <color rgb="FFFFEB84"/>
        <color rgb="FF63BE7B"/>
      </colorScale>
    </cfRule>
  </conditionalFormatting>
  <conditionalFormatting sqref="N7:N19">
    <cfRule type="colorScale" priority="4">
      <colorScale>
        <cfvo type="min"/>
        <cfvo type="percentile" val="50"/>
        <cfvo type="max"/>
        <color rgb="FFF8696B"/>
        <color rgb="FFFFEB84"/>
        <color rgb="FF63BE7B"/>
      </colorScale>
    </cfRule>
  </conditionalFormatting>
  <conditionalFormatting sqref="K68">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1DC79-317B-4A7E-B81D-07C26670874C}">
  <dimension ref="A2:AF76"/>
  <sheetViews>
    <sheetView zoomScale="80" zoomScaleNormal="80" workbookViewId="0">
      <selection activeCell="D28" sqref="D28"/>
    </sheetView>
  </sheetViews>
  <sheetFormatPr defaultColWidth="9.109375" defaultRowHeight="17.25" customHeight="1" x14ac:dyDescent="0.3"/>
  <cols>
    <col min="1" max="1" width="5.5546875" style="911" customWidth="1"/>
    <col min="2" max="2" width="10.44140625" style="911" customWidth="1"/>
    <col min="3" max="3" width="17.6640625" style="911" customWidth="1"/>
    <col min="4" max="4" width="21" style="911" customWidth="1"/>
    <col min="5" max="5" width="35.6640625" style="911" customWidth="1"/>
    <col min="6" max="6" width="12.109375" style="911" customWidth="1"/>
    <col min="7" max="7" width="9.109375" style="911" customWidth="1"/>
    <col min="8" max="8" width="10.44140625" style="911" customWidth="1"/>
    <col min="9" max="9" width="9.6640625" style="911" customWidth="1"/>
    <col min="10" max="10" width="6" style="911" bestFit="1" customWidth="1"/>
    <col min="11" max="11" width="13.88671875" style="928" customWidth="1"/>
    <col min="12" max="12" width="30.88671875" style="911" bestFit="1" customWidth="1"/>
    <col min="13" max="13" width="24.88671875" style="911" customWidth="1"/>
    <col min="14" max="14" width="12.44140625" style="911" customWidth="1"/>
    <col min="15" max="15" width="10.6640625" style="911" customWidth="1"/>
    <col min="16" max="16" width="13.44140625" style="911" customWidth="1"/>
    <col min="17" max="17" width="13.33203125" style="911" customWidth="1"/>
    <col min="18" max="18" width="15" style="911" customWidth="1"/>
    <col min="19" max="19" width="9.109375" style="911"/>
    <col min="20" max="20" width="17.44140625" style="911" customWidth="1"/>
    <col min="21" max="24" width="9.109375" style="911"/>
    <col min="25" max="25" width="18.88671875" style="911" customWidth="1"/>
    <col min="26" max="16384" width="9.109375" style="911"/>
  </cols>
  <sheetData>
    <row r="2" spans="1:32" ht="17.25" customHeight="1" thickBot="1" x14ac:dyDescent="0.35">
      <c r="B2" s="969"/>
      <c r="C2" s="970" t="s">
        <v>330</v>
      </c>
      <c r="D2" s="971"/>
      <c r="E2" s="971"/>
      <c r="F2" s="969"/>
      <c r="G2" s="969"/>
      <c r="I2" s="969"/>
      <c r="J2" s="969"/>
      <c r="K2" s="970" t="s">
        <v>329</v>
      </c>
      <c r="L2" s="971"/>
      <c r="M2" s="971"/>
      <c r="N2" s="971"/>
      <c r="O2" s="969"/>
      <c r="Q2" s="1091" t="s">
        <v>437</v>
      </c>
      <c r="R2" s="1091"/>
      <c r="S2" s="1091"/>
      <c r="T2" s="1091" t="s">
        <v>435</v>
      </c>
      <c r="U2" s="1091"/>
      <c r="V2" s="1091"/>
      <c r="W2" s="1091" t="s">
        <v>436</v>
      </c>
      <c r="X2" s="1091"/>
    </row>
    <row r="3" spans="1:32" ht="17.25" customHeight="1" x14ac:dyDescent="0.3">
      <c r="B3" s="1080" t="s">
        <v>70</v>
      </c>
      <c r="C3" s="985" t="s">
        <v>71</v>
      </c>
      <c r="D3" s="985" t="s">
        <v>73</v>
      </c>
      <c r="E3" s="985" t="s">
        <v>328</v>
      </c>
      <c r="F3" s="985" t="s">
        <v>92</v>
      </c>
      <c r="G3" s="985" t="s">
        <v>338</v>
      </c>
      <c r="H3" s="1052" t="s">
        <v>336</v>
      </c>
      <c r="I3" s="985" t="s">
        <v>337</v>
      </c>
      <c r="J3" s="985" t="s">
        <v>276</v>
      </c>
      <c r="K3" s="985" t="s">
        <v>275</v>
      </c>
      <c r="L3" s="985" t="s">
        <v>325</v>
      </c>
      <c r="M3" s="985" t="s">
        <v>121</v>
      </c>
      <c r="N3" s="985" t="s">
        <v>277</v>
      </c>
      <c r="O3" s="985" t="s">
        <v>324</v>
      </c>
      <c r="P3" s="972"/>
      <c r="Q3" s="974" t="str">
        <f>L49</f>
        <v xml:space="preserve">نام مخزن </v>
      </c>
      <c r="R3" s="974" t="s">
        <v>346</v>
      </c>
      <c r="T3" s="974"/>
      <c r="U3" s="974"/>
      <c r="V3" s="974" t="s">
        <v>346</v>
      </c>
    </row>
    <row r="4" spans="1:32" s="979" customFormat="1" ht="17.25" customHeight="1" x14ac:dyDescent="0.3">
      <c r="B4" s="1066"/>
      <c r="C4" s="1066"/>
      <c r="D4" s="1066"/>
      <c r="E4" s="1066"/>
      <c r="F4" s="1066"/>
      <c r="G4" s="1066"/>
      <c r="H4" s="1066"/>
      <c r="I4" s="1065"/>
      <c r="J4" s="1053"/>
      <c r="K4" s="1053" t="s">
        <v>319</v>
      </c>
      <c r="L4" s="980"/>
      <c r="M4" s="980"/>
      <c r="N4" s="981"/>
      <c r="O4" s="983"/>
    </row>
    <row r="5" spans="1:32" ht="17.25" customHeight="1" x14ac:dyDescent="0.3">
      <c r="B5" s="908"/>
      <c r="C5" s="1073"/>
      <c r="D5" s="1062"/>
      <c r="E5" s="1063"/>
      <c r="F5" s="994"/>
      <c r="G5" s="1031">
        <f>F5/10000</f>
        <v>0</v>
      </c>
      <c r="H5" s="1033"/>
      <c r="I5" s="1031">
        <f>N5/10000</f>
        <v>24.505059016397102</v>
      </c>
      <c r="J5" s="929">
        <v>19</v>
      </c>
      <c r="K5" s="929" t="s">
        <v>284</v>
      </c>
      <c r="L5" s="909"/>
      <c r="M5" s="909" t="s">
        <v>285</v>
      </c>
      <c r="N5" s="973">
        <v>245050.59016397101</v>
      </c>
      <c r="O5" s="912"/>
      <c r="P5" s="760">
        <f t="shared" ref="P5:R5" si="0">K50</f>
        <v>1</v>
      </c>
      <c r="Q5" s="975" t="str">
        <f t="shared" si="0"/>
        <v>مخزن 3</v>
      </c>
      <c r="R5" s="976">
        <f t="shared" si="0"/>
        <v>221</v>
      </c>
      <c r="T5" s="1086">
        <v>1</v>
      </c>
      <c r="U5" s="1086" t="s">
        <v>419</v>
      </c>
      <c r="V5" s="1086">
        <v>221</v>
      </c>
      <c r="W5" s="1090">
        <v>5</v>
      </c>
      <c r="X5" s="1090" t="s">
        <v>380</v>
      </c>
      <c r="AA5" s="1090">
        <v>4</v>
      </c>
      <c r="AB5" s="1090" t="s">
        <v>433</v>
      </c>
    </row>
    <row r="6" spans="1:32" ht="17.25" customHeight="1" x14ac:dyDescent="0.3">
      <c r="B6" s="908"/>
      <c r="C6" s="1073"/>
      <c r="D6" s="1062"/>
      <c r="E6" s="1063"/>
      <c r="F6" s="994"/>
      <c r="G6" s="1031">
        <f>F6/10000</f>
        <v>0</v>
      </c>
      <c r="H6" s="1033"/>
      <c r="I6" s="1031">
        <f>N6/10000</f>
        <v>10.166330048468499</v>
      </c>
      <c r="J6" s="929">
        <v>18</v>
      </c>
      <c r="K6" s="929" t="s">
        <v>286</v>
      </c>
      <c r="L6" s="909"/>
      <c r="M6" s="909" t="s">
        <v>287</v>
      </c>
      <c r="N6" s="973">
        <v>101663.30048468499</v>
      </c>
      <c r="O6" s="912"/>
      <c r="P6" s="760"/>
      <c r="Q6" s="975"/>
      <c r="R6" s="976"/>
      <c r="T6" s="1086"/>
      <c r="U6" s="1086"/>
      <c r="V6" s="1086"/>
      <c r="W6" s="1090">
        <v>6</v>
      </c>
      <c r="X6" s="1090" t="s">
        <v>375</v>
      </c>
    </row>
    <row r="7" spans="1:32" ht="17.25" customHeight="1" x14ac:dyDescent="0.3">
      <c r="B7" s="908"/>
      <c r="C7" s="1073"/>
      <c r="D7" s="1062"/>
      <c r="E7" s="1063"/>
      <c r="F7" s="1037"/>
      <c r="G7" s="1031">
        <f>F7/10000</f>
        <v>0</v>
      </c>
      <c r="H7" s="1033"/>
      <c r="I7" s="1031">
        <f>N7/10000</f>
        <v>22.544036282169099</v>
      </c>
      <c r="J7" s="929">
        <v>17</v>
      </c>
      <c r="K7" s="929" t="s">
        <v>288</v>
      </c>
      <c r="L7" s="909"/>
      <c r="M7" s="909" t="s">
        <v>289</v>
      </c>
      <c r="N7" s="973">
        <v>225440.362821691</v>
      </c>
      <c r="O7" s="912"/>
      <c r="P7" s="760">
        <f>K51</f>
        <v>2</v>
      </c>
      <c r="Q7" s="1088" t="str">
        <f>L51</f>
        <v>مخزن شاهین</v>
      </c>
      <c r="R7" s="1089">
        <f>M51</f>
        <v>177</v>
      </c>
      <c r="T7" s="1086">
        <v>2</v>
      </c>
      <c r="U7" s="1086" t="s">
        <v>421</v>
      </c>
      <c r="V7" s="1086">
        <v>444.37</v>
      </c>
      <c r="W7" s="1090">
        <v>7</v>
      </c>
      <c r="X7" s="1090" t="s">
        <v>370</v>
      </c>
    </row>
    <row r="8" spans="1:32" ht="17.25" customHeight="1" x14ac:dyDescent="0.3">
      <c r="B8" s="1104">
        <f>B57</f>
        <v>8</v>
      </c>
      <c r="C8" s="1105" t="str">
        <f>D57</f>
        <v>کوهستان وچهل بوستان</v>
      </c>
      <c r="D8" s="1106">
        <f>C57</f>
        <v>0</v>
      </c>
      <c r="E8" s="1107" t="str">
        <f>E57</f>
        <v>توسعه 98 با ابلاغ افزایش25% (حاشیه بلوار نماز)</v>
      </c>
      <c r="F8" s="1102">
        <f>F57</f>
        <v>340000</v>
      </c>
      <c r="G8" s="1031">
        <f>F8/10000</f>
        <v>34</v>
      </c>
      <c r="H8" s="1033">
        <f>I8-G8</f>
        <v>-0.82617282588670093</v>
      </c>
      <c r="I8" s="1031">
        <f>N8/10000</f>
        <v>33.173827174113299</v>
      </c>
      <c r="J8" s="929">
        <v>23</v>
      </c>
      <c r="K8" s="929" t="s">
        <v>290</v>
      </c>
      <c r="L8" s="909" t="s">
        <v>282</v>
      </c>
      <c r="M8" s="909" t="s">
        <v>291</v>
      </c>
      <c r="N8" s="1102">
        <v>331738.27174113301</v>
      </c>
      <c r="O8" s="1103">
        <v>8</v>
      </c>
      <c r="Q8" s="1086" t="s">
        <v>424</v>
      </c>
      <c r="S8" s="1086" t="s">
        <v>425</v>
      </c>
      <c r="T8" s="1086"/>
      <c r="U8" s="1086"/>
      <c r="V8" s="1086"/>
      <c r="W8" s="1086"/>
      <c r="X8" s="1086"/>
      <c r="Y8" s="1086">
        <v>1</v>
      </c>
      <c r="Z8" s="1086">
        <v>0</v>
      </c>
      <c r="AA8" s="1086">
        <v>-1</v>
      </c>
      <c r="AB8" s="1086"/>
      <c r="AC8" s="1086"/>
      <c r="AD8" s="1086">
        <v>316.01</v>
      </c>
      <c r="AE8" s="1086"/>
      <c r="AF8" s="1086"/>
    </row>
    <row r="9" spans="1:32" ht="17.25" customHeight="1" x14ac:dyDescent="0.3">
      <c r="B9" s="1038">
        <f>B52</f>
        <v>3</v>
      </c>
      <c r="C9" s="1074" t="str">
        <f>D52</f>
        <v>کوهستان وچهل بوستان</v>
      </c>
      <c r="D9" s="992">
        <f>C52</f>
        <v>0</v>
      </c>
      <c r="E9" s="1044" t="str">
        <f>E52</f>
        <v>توسعه 98 (استعلام انتهای لادن)</v>
      </c>
      <c r="F9" s="996">
        <f>F52</f>
        <v>100000</v>
      </c>
      <c r="G9" s="1031">
        <f>F9/10000</f>
        <v>10</v>
      </c>
      <c r="H9" s="1033">
        <f>I9-G9</f>
        <v>0.97159443317779903</v>
      </c>
      <c r="I9" s="1031">
        <f>N9/10000</f>
        <v>10.971594433177799</v>
      </c>
      <c r="J9" s="931">
        <v>16</v>
      </c>
      <c r="K9" s="931" t="s">
        <v>280</v>
      </c>
      <c r="L9" s="916" t="s">
        <v>244</v>
      </c>
      <c r="M9" s="916" t="s">
        <v>318</v>
      </c>
      <c r="N9" s="996">
        <v>109715.944331778</v>
      </c>
      <c r="O9" s="997">
        <v>3</v>
      </c>
      <c r="P9" s="760">
        <f t="shared" ref="P9:R13" si="1">K52</f>
        <v>3</v>
      </c>
      <c r="Q9" s="1088" t="str">
        <f t="shared" si="1"/>
        <v>مخزن قله زو</v>
      </c>
      <c r="R9" s="1089">
        <f t="shared" si="1"/>
        <v>267</v>
      </c>
    </row>
    <row r="10" spans="1:32" ht="17.25" customHeight="1" x14ac:dyDescent="0.3">
      <c r="B10" s="908"/>
      <c r="C10" s="1073"/>
      <c r="D10" s="1062"/>
      <c r="E10" s="1063"/>
      <c r="F10" s="1070"/>
      <c r="G10" s="1155"/>
      <c r="H10" s="1034">
        <f>I14-G14</f>
        <v>-20.630538789238926</v>
      </c>
      <c r="I10" s="1155">
        <f>(N10+N11+N12)/10000+0</f>
        <v>20.563375833515035</v>
      </c>
      <c r="J10" s="1068">
        <v>25</v>
      </c>
      <c r="K10" s="930" t="s">
        <v>311</v>
      </c>
      <c r="L10" s="908" t="s">
        <v>97</v>
      </c>
      <c r="M10" s="993" t="s">
        <v>340</v>
      </c>
      <c r="N10" s="994">
        <v>23078.126286529601</v>
      </c>
      <c r="O10" s="995"/>
      <c r="P10" s="760">
        <f t="shared" si="1"/>
        <v>4</v>
      </c>
      <c r="Q10" s="975" t="str">
        <f t="shared" si="1"/>
        <v>مخزن 5</v>
      </c>
      <c r="R10" s="976">
        <f t="shared" si="1"/>
        <v>692</v>
      </c>
      <c r="T10" s="1087">
        <v>3</v>
      </c>
      <c r="U10" s="1087" t="s">
        <v>423</v>
      </c>
      <c r="V10" s="1087">
        <v>692.02</v>
      </c>
      <c r="W10" s="1090">
        <v>8</v>
      </c>
      <c r="X10" s="1090" t="s">
        <v>365</v>
      </c>
    </row>
    <row r="11" spans="1:32" ht="17.25" customHeight="1" x14ac:dyDescent="0.3">
      <c r="B11" s="908"/>
      <c r="C11" s="1073"/>
      <c r="D11" s="1062"/>
      <c r="E11" s="1063"/>
      <c r="F11" s="1071"/>
      <c r="G11" s="1156"/>
      <c r="H11" s="1033" t="s">
        <v>215</v>
      </c>
      <c r="I11" s="1156"/>
      <c r="J11" s="1068">
        <v>26</v>
      </c>
      <c r="K11" s="930" t="s">
        <v>312</v>
      </c>
      <c r="L11" s="908" t="s">
        <v>97</v>
      </c>
      <c r="M11" s="993" t="s">
        <v>341</v>
      </c>
      <c r="N11" s="994">
        <v>147365.37381988799</v>
      </c>
      <c r="O11" s="995"/>
      <c r="P11" s="760">
        <f t="shared" si="1"/>
        <v>5</v>
      </c>
      <c r="Q11" s="975" t="str">
        <f t="shared" si="1"/>
        <v>مخزن زکریا</v>
      </c>
      <c r="R11" s="976">
        <f t="shared" si="1"/>
        <v>383</v>
      </c>
      <c r="T11" s="1086">
        <v>4</v>
      </c>
      <c r="U11" s="1086" t="s">
        <v>425</v>
      </c>
      <c r="V11" s="1086">
        <v>382.73</v>
      </c>
      <c r="W11" s="1090">
        <v>9</v>
      </c>
      <c r="X11" s="1090" t="s">
        <v>405</v>
      </c>
    </row>
    <row r="12" spans="1:32" ht="17.25" customHeight="1" x14ac:dyDescent="0.3">
      <c r="B12" s="908"/>
      <c r="C12" s="1073"/>
      <c r="D12" s="1062"/>
      <c r="E12" s="1063"/>
      <c r="F12" s="1071"/>
      <c r="G12" s="1157"/>
      <c r="H12" s="1033" t="s">
        <v>215</v>
      </c>
      <c r="I12" s="1157"/>
      <c r="J12" s="1068">
        <v>27</v>
      </c>
      <c r="K12" s="930" t="s">
        <v>313</v>
      </c>
      <c r="L12" s="908" t="s">
        <v>97</v>
      </c>
      <c r="M12" s="993" t="s">
        <v>341</v>
      </c>
      <c r="N12" s="994">
        <v>35190.258228732797</v>
      </c>
      <c r="O12" s="995"/>
      <c r="P12" s="760">
        <f t="shared" si="1"/>
        <v>6</v>
      </c>
      <c r="Q12" s="975" t="str">
        <f t="shared" si="1"/>
        <v>مخزن 2 آبشر</v>
      </c>
      <c r="R12" s="976">
        <f t="shared" si="1"/>
        <v>631</v>
      </c>
      <c r="T12" s="1086">
        <v>7</v>
      </c>
      <c r="U12" s="1086" t="s">
        <v>431</v>
      </c>
      <c r="V12" s="1086">
        <v>630.94000000000005</v>
      </c>
      <c r="W12" s="1090">
        <v>3</v>
      </c>
      <c r="X12" s="1090" t="s">
        <v>385</v>
      </c>
    </row>
    <row r="13" spans="1:32" s="979" customFormat="1" ht="32.25" customHeight="1" x14ac:dyDescent="0.3">
      <c r="A13" s="982"/>
      <c r="B13" s="908"/>
      <c r="C13" s="982"/>
      <c r="D13" s="982"/>
      <c r="E13" s="1045"/>
      <c r="F13" s="1067"/>
      <c r="G13" s="1067"/>
      <c r="H13" s="1067"/>
      <c r="I13" s="1053"/>
      <c r="J13" s="1053"/>
      <c r="K13" s="1053" t="s">
        <v>94</v>
      </c>
      <c r="L13" s="982"/>
      <c r="M13" s="982"/>
      <c r="N13" s="1042"/>
      <c r="O13" s="982"/>
      <c r="P13" s="760">
        <f t="shared" si="1"/>
        <v>7</v>
      </c>
      <c r="Q13" s="975" t="str">
        <f t="shared" si="1"/>
        <v xml:space="preserve">مخزن بتنی جدید </v>
      </c>
      <c r="R13" s="976">
        <f t="shared" si="1"/>
        <v>855</v>
      </c>
      <c r="T13" s="1086">
        <v>6</v>
      </c>
      <c r="U13" s="1086" t="s">
        <v>429</v>
      </c>
      <c r="V13" s="1086">
        <v>855.29</v>
      </c>
      <c r="W13" s="1090">
        <v>11</v>
      </c>
      <c r="X13" s="1090" t="s">
        <v>400</v>
      </c>
      <c r="Y13" s="911"/>
      <c r="Z13" s="911"/>
      <c r="AA13" s="911"/>
      <c r="AB13" s="911"/>
      <c r="AC13" s="911"/>
    </row>
    <row r="14" spans="1:32" ht="17.25" customHeight="1" x14ac:dyDescent="0.3">
      <c r="B14" s="1038">
        <f>B50</f>
        <v>1</v>
      </c>
      <c r="C14" s="1074" t="str">
        <f>D50</f>
        <v>کوهستان وچهل بوستان</v>
      </c>
      <c r="D14" s="992" t="str">
        <f>C50</f>
        <v>قدیم</v>
      </c>
      <c r="E14" s="1044" t="str">
        <f>E50</f>
        <v>نگهداری قدیم -زون 1 الی11</v>
      </c>
      <c r="F14" s="1072">
        <f>F50</f>
        <v>20800580</v>
      </c>
      <c r="G14" s="1155">
        <f>F14/10000</f>
        <v>2080.058</v>
      </c>
      <c r="H14" s="1033" t="s">
        <v>215</v>
      </c>
      <c r="I14" s="1155">
        <f>SUM(N14:N27)/10000</f>
        <v>2059.4274612107611</v>
      </c>
      <c r="J14" s="1069">
        <v>4</v>
      </c>
      <c r="K14" s="931" t="s">
        <v>300</v>
      </c>
      <c r="L14" s="916" t="s">
        <v>97</v>
      </c>
      <c r="M14" s="916">
        <v>10</v>
      </c>
      <c r="N14" s="996">
        <v>2012340.04906313</v>
      </c>
      <c r="O14" s="997">
        <v>1</v>
      </c>
      <c r="Q14" s="979"/>
      <c r="R14" s="979"/>
      <c r="T14" s="979"/>
      <c r="U14" s="979"/>
      <c r="V14" s="979"/>
      <c r="W14" s="1090">
        <v>10</v>
      </c>
      <c r="X14" s="1090" t="s">
        <v>410</v>
      </c>
      <c r="Y14" s="979"/>
      <c r="Z14" s="979"/>
      <c r="AA14" s="979"/>
      <c r="AB14" s="979"/>
      <c r="AC14" s="982"/>
    </row>
    <row r="15" spans="1:32" ht="17.25" customHeight="1" x14ac:dyDescent="0.3">
      <c r="B15" s="1038"/>
      <c r="C15" s="1074"/>
      <c r="D15" s="992"/>
      <c r="E15" s="1044"/>
      <c r="F15" s="1072"/>
      <c r="G15" s="1156"/>
      <c r="H15" s="1033" t="s">
        <v>215</v>
      </c>
      <c r="I15" s="1156"/>
      <c r="J15" s="1069">
        <v>11</v>
      </c>
      <c r="K15" s="931" t="s">
        <v>301</v>
      </c>
      <c r="L15" s="916" t="s">
        <v>97</v>
      </c>
      <c r="M15" s="916">
        <v>8</v>
      </c>
      <c r="N15" s="996">
        <v>2109227.7278395798</v>
      </c>
      <c r="O15" s="997">
        <v>1</v>
      </c>
      <c r="P15" s="760">
        <f>K57</f>
        <v>8</v>
      </c>
      <c r="Q15" s="975" t="str">
        <f>L57</f>
        <v>مخزن 1 آیشر</v>
      </c>
      <c r="R15" s="976">
        <f>M57</f>
        <v>316</v>
      </c>
      <c r="T15" s="1086">
        <v>5</v>
      </c>
      <c r="U15" s="1086" t="s">
        <v>427</v>
      </c>
      <c r="V15" s="1086">
        <v>316.01</v>
      </c>
      <c r="W15" s="1090">
        <v>2</v>
      </c>
      <c r="X15" s="1090" t="s">
        <v>390</v>
      </c>
      <c r="Y15" s="982"/>
      <c r="AA15" s="1090">
        <v>1</v>
      </c>
      <c r="AB15" s="1090" t="s">
        <v>432</v>
      </c>
    </row>
    <row r="16" spans="1:32" ht="17.25" customHeight="1" x14ac:dyDescent="0.3">
      <c r="B16" s="1038"/>
      <c r="C16" s="1074"/>
      <c r="D16" s="992"/>
      <c r="E16" s="1044"/>
      <c r="F16" s="1072"/>
      <c r="G16" s="1156"/>
      <c r="H16" s="1033" t="s">
        <v>215</v>
      </c>
      <c r="I16" s="1156"/>
      <c r="J16" s="1069">
        <v>10</v>
      </c>
      <c r="K16" s="931" t="s">
        <v>302</v>
      </c>
      <c r="L16" s="916" t="s">
        <v>97</v>
      </c>
      <c r="M16" s="916">
        <v>7</v>
      </c>
      <c r="N16" s="996">
        <v>1745512.03909311</v>
      </c>
      <c r="O16" s="997">
        <v>1</v>
      </c>
      <c r="Q16" s="977"/>
      <c r="R16" s="978">
        <f>M58</f>
        <v>3542</v>
      </c>
    </row>
    <row r="17" spans="2:32" ht="17.25" customHeight="1" x14ac:dyDescent="0.3">
      <c r="B17" s="1038"/>
      <c r="C17" s="1074"/>
      <c r="D17" s="992"/>
      <c r="E17" s="1044"/>
      <c r="F17" s="1072"/>
      <c r="G17" s="1156"/>
      <c r="H17" s="1033" t="s">
        <v>215</v>
      </c>
      <c r="I17" s="1156"/>
      <c r="J17" s="1069">
        <v>9</v>
      </c>
      <c r="K17" s="931" t="s">
        <v>303</v>
      </c>
      <c r="L17" s="916" t="s">
        <v>97</v>
      </c>
      <c r="M17" s="916">
        <v>6</v>
      </c>
      <c r="N17" s="996">
        <v>536969.38075437699</v>
      </c>
      <c r="O17" s="997">
        <v>1</v>
      </c>
      <c r="AD17" s="1086" t="s">
        <v>358</v>
      </c>
      <c r="AE17" s="1086" t="s">
        <v>359</v>
      </c>
      <c r="AF17" s="1086" t="s">
        <v>360</v>
      </c>
    </row>
    <row r="18" spans="2:32" ht="17.25" customHeight="1" x14ac:dyDescent="0.3">
      <c r="B18" s="1038"/>
      <c r="C18" s="1074"/>
      <c r="D18" s="992"/>
      <c r="E18" s="1044"/>
      <c r="F18" s="1072"/>
      <c r="G18" s="1156"/>
      <c r="H18" s="1033" t="s">
        <v>215</v>
      </c>
      <c r="I18" s="1156"/>
      <c r="J18" s="1069">
        <v>8</v>
      </c>
      <c r="K18" s="931" t="s">
        <v>304</v>
      </c>
      <c r="L18" s="916" t="s">
        <v>97</v>
      </c>
      <c r="M18" s="916">
        <v>11</v>
      </c>
      <c r="N18" s="996">
        <v>1743722.1928457301</v>
      </c>
      <c r="O18" s="997">
        <v>1</v>
      </c>
      <c r="Q18" s="1086" t="s">
        <v>275</v>
      </c>
      <c r="R18" s="1086" t="s">
        <v>276</v>
      </c>
      <c r="S18" s="1086" t="s">
        <v>347</v>
      </c>
      <c r="T18" s="1086" t="s">
        <v>348</v>
      </c>
      <c r="U18" s="1086" t="s">
        <v>349</v>
      </c>
      <c r="V18" s="1086" t="s">
        <v>350</v>
      </c>
      <c r="W18" s="1086" t="s">
        <v>351</v>
      </c>
      <c r="X18" s="1086" t="s">
        <v>352</v>
      </c>
      <c r="Y18" s="1086" t="s">
        <v>353</v>
      </c>
      <c r="Z18" s="1086" t="s">
        <v>354</v>
      </c>
      <c r="AA18" s="1086" t="s">
        <v>355</v>
      </c>
      <c r="AB18" s="1086" t="s">
        <v>356</v>
      </c>
      <c r="AC18" s="1086" t="s">
        <v>357</v>
      </c>
      <c r="AD18" s="1086" t="s">
        <v>364</v>
      </c>
      <c r="AE18" s="1086"/>
      <c r="AF18" s="1086" t="s">
        <v>365</v>
      </c>
    </row>
    <row r="19" spans="2:32" ht="17.25" customHeight="1" x14ac:dyDescent="0.3">
      <c r="B19" s="1038"/>
      <c r="C19" s="1074"/>
      <c r="D19" s="992"/>
      <c r="E19" s="1044"/>
      <c r="F19" s="1072"/>
      <c r="G19" s="1156"/>
      <c r="H19" s="1033" t="s">
        <v>215</v>
      </c>
      <c r="I19" s="1156"/>
      <c r="J19" s="1069">
        <v>12</v>
      </c>
      <c r="K19" s="931" t="s">
        <v>305</v>
      </c>
      <c r="L19" s="916" t="s">
        <v>97</v>
      </c>
      <c r="M19" s="916">
        <v>2</v>
      </c>
      <c r="N19" s="996">
        <v>869788.76672974299</v>
      </c>
      <c r="O19" s="997">
        <v>1</v>
      </c>
      <c r="Q19" s="1086" t="s">
        <v>361</v>
      </c>
      <c r="R19" s="1086">
        <v>8</v>
      </c>
      <c r="S19" s="1086" t="s">
        <v>362</v>
      </c>
      <c r="T19" s="1086" t="s">
        <v>335</v>
      </c>
      <c r="U19" s="1086"/>
      <c r="V19" s="1086"/>
      <c r="W19" s="1086"/>
      <c r="X19" s="1086">
        <v>-1</v>
      </c>
      <c r="Y19" s="1086">
        <v>0</v>
      </c>
      <c r="Z19" s="1086">
        <v>-1</v>
      </c>
      <c r="AA19" s="1086"/>
      <c r="AB19" s="1086"/>
      <c r="AC19" s="1086" t="s">
        <v>363</v>
      </c>
      <c r="AD19" s="1086" t="s">
        <v>369</v>
      </c>
      <c r="AE19" s="1086"/>
      <c r="AF19" s="1086" t="s">
        <v>370</v>
      </c>
    </row>
    <row r="20" spans="2:32" ht="17.25" customHeight="1" x14ac:dyDescent="0.3">
      <c r="B20" s="1038"/>
      <c r="C20" s="1074"/>
      <c r="D20" s="992"/>
      <c r="E20" s="1044"/>
      <c r="F20" s="1072"/>
      <c r="G20" s="1156"/>
      <c r="H20" s="1033" t="s">
        <v>215</v>
      </c>
      <c r="I20" s="1156"/>
      <c r="J20" s="1069">
        <v>3</v>
      </c>
      <c r="K20" s="931" t="s">
        <v>306</v>
      </c>
      <c r="L20" s="916" t="s">
        <v>97</v>
      </c>
      <c r="M20" s="916">
        <v>9</v>
      </c>
      <c r="N20" s="996">
        <v>782009.91526037396</v>
      </c>
      <c r="O20" s="997">
        <v>1</v>
      </c>
      <c r="Q20" s="1086" t="s">
        <v>366</v>
      </c>
      <c r="R20" s="1086">
        <v>7</v>
      </c>
      <c r="S20" s="1086" t="s">
        <v>367</v>
      </c>
      <c r="T20" s="1086" t="s">
        <v>333</v>
      </c>
      <c r="U20" s="1086"/>
      <c r="V20" s="1086"/>
      <c r="W20" s="1086"/>
      <c r="X20" s="1086">
        <v>-1</v>
      </c>
      <c r="Y20" s="1086">
        <v>0</v>
      </c>
      <c r="Z20" s="1086">
        <v>-1</v>
      </c>
      <c r="AA20" s="1086"/>
      <c r="AB20" s="1086"/>
      <c r="AC20" s="1086" t="s">
        <v>368</v>
      </c>
      <c r="AD20" s="1086" t="s">
        <v>374</v>
      </c>
      <c r="AE20" s="1086"/>
      <c r="AF20" s="1086" t="s">
        <v>375</v>
      </c>
    </row>
    <row r="21" spans="2:32" ht="17.25" customHeight="1" x14ac:dyDescent="0.3">
      <c r="B21" s="1038"/>
      <c r="C21" s="1074"/>
      <c r="D21" s="992"/>
      <c r="E21" s="1044"/>
      <c r="F21" s="1072"/>
      <c r="G21" s="1156"/>
      <c r="H21" s="1033" t="s">
        <v>215</v>
      </c>
      <c r="I21" s="1156"/>
      <c r="J21" s="1069">
        <v>2</v>
      </c>
      <c r="K21" s="931" t="s">
        <v>307</v>
      </c>
      <c r="L21" s="916" t="s">
        <v>97</v>
      </c>
      <c r="M21" s="916">
        <v>1</v>
      </c>
      <c r="N21" s="996">
        <v>640829.38543445501</v>
      </c>
      <c r="O21" s="997">
        <v>1</v>
      </c>
      <c r="Q21" s="1086" t="s">
        <v>371</v>
      </c>
      <c r="R21" s="1086">
        <v>6</v>
      </c>
      <c r="S21" s="1086" t="s">
        <v>372</v>
      </c>
      <c r="T21" s="1086" t="s">
        <v>334</v>
      </c>
      <c r="U21" s="1086"/>
      <c r="V21" s="1086"/>
      <c r="W21" s="1086"/>
      <c r="X21" s="1086">
        <v>-1</v>
      </c>
      <c r="Y21" s="1086">
        <v>0</v>
      </c>
      <c r="Z21" s="1086">
        <v>-1</v>
      </c>
      <c r="AA21" s="1086"/>
      <c r="AB21" s="1086"/>
      <c r="AC21" s="1086" t="s">
        <v>373</v>
      </c>
      <c r="AD21" s="1086" t="s">
        <v>379</v>
      </c>
      <c r="AE21" s="1086"/>
      <c r="AF21" s="1086" t="s">
        <v>380</v>
      </c>
    </row>
    <row r="22" spans="2:32" ht="17.25" customHeight="1" x14ac:dyDescent="0.3">
      <c r="B22" s="1038"/>
      <c r="C22" s="1074"/>
      <c r="D22" s="992"/>
      <c r="E22" s="1044"/>
      <c r="F22" s="1072"/>
      <c r="G22" s="1156"/>
      <c r="H22" s="1033" t="s">
        <v>215</v>
      </c>
      <c r="I22" s="1156"/>
      <c r="J22" s="1069">
        <v>7</v>
      </c>
      <c r="K22" s="931" t="s">
        <v>308</v>
      </c>
      <c r="L22" s="916" t="s">
        <v>97</v>
      </c>
      <c r="M22" s="916">
        <v>5</v>
      </c>
      <c r="N22" s="996">
        <v>475749.07767297101</v>
      </c>
      <c r="O22" s="997">
        <v>1</v>
      </c>
      <c r="Q22" s="1086" t="s">
        <v>376</v>
      </c>
      <c r="R22" s="1086">
        <v>5</v>
      </c>
      <c r="S22" s="1086" t="s">
        <v>377</v>
      </c>
      <c r="T22" s="1086" t="s">
        <v>331</v>
      </c>
      <c r="U22" s="1086"/>
      <c r="V22" s="1086"/>
      <c r="W22" s="1086"/>
      <c r="X22" s="1086">
        <v>-1</v>
      </c>
      <c r="Y22" s="1086">
        <v>0</v>
      </c>
      <c r="Z22" s="1086">
        <v>-1</v>
      </c>
      <c r="AA22" s="1086"/>
      <c r="AB22" s="1086"/>
      <c r="AC22" s="1086" t="s">
        <v>378</v>
      </c>
      <c r="AD22" s="1086" t="s">
        <v>384</v>
      </c>
      <c r="AE22" s="1086"/>
      <c r="AF22" s="1086" t="s">
        <v>385</v>
      </c>
    </row>
    <row r="23" spans="2:32" ht="17.25" customHeight="1" x14ac:dyDescent="0.3">
      <c r="B23" s="1038"/>
      <c r="C23" s="1074"/>
      <c r="D23" s="992"/>
      <c r="E23" s="1044"/>
      <c r="F23" s="1072"/>
      <c r="G23" s="1156"/>
      <c r="H23" s="1033" t="s">
        <v>215</v>
      </c>
      <c r="I23" s="1156"/>
      <c r="J23" s="1069">
        <v>6</v>
      </c>
      <c r="K23" s="931" t="s">
        <v>309</v>
      </c>
      <c r="L23" s="916" t="s">
        <v>97</v>
      </c>
      <c r="M23" s="916">
        <v>4</v>
      </c>
      <c r="N23" s="996">
        <v>491281.478053884</v>
      </c>
      <c r="O23" s="997">
        <v>1</v>
      </c>
      <c r="Q23" s="1086" t="s">
        <v>381</v>
      </c>
      <c r="R23" s="1086">
        <v>3</v>
      </c>
      <c r="S23" s="1086" t="s">
        <v>382</v>
      </c>
      <c r="T23" s="1086"/>
      <c r="U23" s="1086"/>
      <c r="V23" s="1086"/>
      <c r="W23" s="1086"/>
      <c r="X23" s="1086">
        <v>-1</v>
      </c>
      <c r="Y23" s="1086">
        <v>0</v>
      </c>
      <c r="Z23" s="1086">
        <v>-1</v>
      </c>
      <c r="AA23" s="1086"/>
      <c r="AB23" s="1086"/>
      <c r="AC23" s="1086" t="s">
        <v>383</v>
      </c>
      <c r="AD23" s="1086" t="s">
        <v>389</v>
      </c>
      <c r="AE23" s="1086"/>
      <c r="AF23" s="1086" t="s">
        <v>390</v>
      </c>
    </row>
    <row r="24" spans="2:32" ht="17.25" customHeight="1" x14ac:dyDescent="0.3">
      <c r="B24" s="1038"/>
      <c r="C24" s="1074"/>
      <c r="D24" s="992"/>
      <c r="E24" s="1044"/>
      <c r="F24" s="1072"/>
      <c r="G24" s="1156"/>
      <c r="H24" s="1033" t="s">
        <v>215</v>
      </c>
      <c r="I24" s="1156"/>
      <c r="J24" s="1069">
        <v>5</v>
      </c>
      <c r="K24" s="931" t="s">
        <v>310</v>
      </c>
      <c r="L24" s="916" t="s">
        <v>97</v>
      </c>
      <c r="M24" s="916">
        <v>3</v>
      </c>
      <c r="N24" s="996">
        <v>579876.24283453799</v>
      </c>
      <c r="O24" s="997">
        <v>1</v>
      </c>
      <c r="Q24" s="1086" t="s">
        <v>386</v>
      </c>
      <c r="R24" s="1086">
        <v>2</v>
      </c>
      <c r="S24" s="1086" t="s">
        <v>387</v>
      </c>
      <c r="T24" s="1086"/>
      <c r="U24" s="1086"/>
      <c r="V24" s="1086"/>
      <c r="W24" s="1086"/>
      <c r="X24" s="1086">
        <v>-1</v>
      </c>
      <c r="Y24" s="1086">
        <v>0</v>
      </c>
      <c r="Z24" s="1086">
        <v>-1</v>
      </c>
      <c r="AA24" s="1086"/>
      <c r="AB24" s="1086"/>
      <c r="AC24" s="1086" t="s">
        <v>388</v>
      </c>
      <c r="AD24" s="1086" t="s">
        <v>394</v>
      </c>
      <c r="AE24" s="1086"/>
      <c r="AF24" s="1086" t="s">
        <v>395</v>
      </c>
    </row>
    <row r="25" spans="2:32" ht="17.25" customHeight="1" x14ac:dyDescent="0.3">
      <c r="B25" s="1064"/>
      <c r="C25" s="1075"/>
      <c r="D25" s="1062"/>
      <c r="E25" s="1063"/>
      <c r="F25" s="1071"/>
      <c r="G25" s="1156"/>
      <c r="H25" s="1033" t="s">
        <v>215</v>
      </c>
      <c r="I25" s="1156"/>
      <c r="J25" s="1068">
        <v>20</v>
      </c>
      <c r="K25" s="930" t="s">
        <v>296</v>
      </c>
      <c r="L25" s="908"/>
      <c r="M25" s="908" t="s">
        <v>297</v>
      </c>
      <c r="N25" s="994">
        <v>1289698.88618942</v>
      </c>
      <c r="O25" s="995"/>
      <c r="Q25" s="1086" t="s">
        <v>391</v>
      </c>
      <c r="R25" s="1086">
        <v>4</v>
      </c>
      <c r="S25" s="1086" t="s">
        <v>392</v>
      </c>
      <c r="T25" s="1086" t="s">
        <v>332</v>
      </c>
      <c r="U25" s="1086"/>
      <c r="V25" s="1086"/>
      <c r="W25" s="1086"/>
      <c r="X25" s="1086">
        <v>-1</v>
      </c>
      <c r="Y25" s="1086">
        <v>0</v>
      </c>
      <c r="Z25" s="1086">
        <v>-1</v>
      </c>
      <c r="AA25" s="1086"/>
      <c r="AB25" s="1086"/>
      <c r="AC25" s="1086" t="s">
        <v>393</v>
      </c>
      <c r="AD25" s="1086" t="s">
        <v>399</v>
      </c>
      <c r="AE25" s="1086"/>
      <c r="AF25" s="1086" t="s">
        <v>400</v>
      </c>
    </row>
    <row r="26" spans="2:32" ht="17.25" customHeight="1" x14ac:dyDescent="0.3">
      <c r="B26" s="1064"/>
      <c r="C26" s="1075"/>
      <c r="D26" s="1062"/>
      <c r="E26" s="1063"/>
      <c r="F26" s="1071"/>
      <c r="G26" s="1156"/>
      <c r="H26" s="1033" t="s">
        <v>215</v>
      </c>
      <c r="I26" s="1156"/>
      <c r="J26" s="1068">
        <v>22</v>
      </c>
      <c r="K26" s="930" t="s">
        <v>292</v>
      </c>
      <c r="L26" s="908" t="s">
        <v>282</v>
      </c>
      <c r="M26" s="908" t="s">
        <v>293</v>
      </c>
      <c r="N26" s="994">
        <v>3155029.3970814701</v>
      </c>
      <c r="O26" s="995"/>
      <c r="Q26" s="1086" t="s">
        <v>396</v>
      </c>
      <c r="R26" s="1086">
        <v>11</v>
      </c>
      <c r="S26" s="1086" t="s">
        <v>397</v>
      </c>
      <c r="T26" s="1086"/>
      <c r="U26" s="1086"/>
      <c r="V26" s="1086"/>
      <c r="W26" s="1086"/>
      <c r="X26" s="1086">
        <v>-1</v>
      </c>
      <c r="Y26" s="1086">
        <v>0</v>
      </c>
      <c r="Z26" s="1086">
        <v>-1</v>
      </c>
      <c r="AA26" s="1086"/>
      <c r="AB26" s="1086"/>
      <c r="AC26" s="1086" t="s">
        <v>398</v>
      </c>
      <c r="AD26" s="1086" t="s">
        <v>404</v>
      </c>
      <c r="AE26" s="1086"/>
      <c r="AF26" s="1086" t="s">
        <v>405</v>
      </c>
    </row>
    <row r="27" spans="2:32" ht="17.25" customHeight="1" x14ac:dyDescent="0.3">
      <c r="B27" s="1064"/>
      <c r="C27" s="1075"/>
      <c r="D27" s="1062"/>
      <c r="E27" s="1063"/>
      <c r="F27" s="1071"/>
      <c r="G27" s="1157"/>
      <c r="H27" s="1033" t="s">
        <v>215</v>
      </c>
      <c r="I27" s="1157"/>
      <c r="J27" s="1116">
        <v>21</v>
      </c>
      <c r="K27" s="1117" t="s">
        <v>294</v>
      </c>
      <c r="L27" s="1118"/>
      <c r="M27" s="1118" t="s">
        <v>295</v>
      </c>
      <c r="N27" s="1119">
        <v>4162240.0732548302</v>
      </c>
      <c r="O27" s="1120"/>
      <c r="Q27" s="1086" t="s">
        <v>401</v>
      </c>
      <c r="R27" s="1086">
        <v>9</v>
      </c>
      <c r="S27" s="1086" t="s">
        <v>402</v>
      </c>
      <c r="T27" s="1086"/>
      <c r="U27" s="1086"/>
      <c r="V27" s="1086"/>
      <c r="W27" s="1086"/>
      <c r="X27" s="1086">
        <v>-1</v>
      </c>
      <c r="Y27" s="1086">
        <v>0</v>
      </c>
      <c r="Z27" s="1086">
        <v>-1</v>
      </c>
      <c r="AA27" s="1086"/>
      <c r="AB27" s="1086"/>
      <c r="AC27" s="1086" t="s">
        <v>403</v>
      </c>
      <c r="AD27" s="1086" t="s">
        <v>409</v>
      </c>
      <c r="AE27" s="1086"/>
      <c r="AF27" s="1086" t="s">
        <v>410</v>
      </c>
    </row>
    <row r="28" spans="2:32" ht="17.25" customHeight="1" x14ac:dyDescent="0.3">
      <c r="B28" s="1038">
        <f>B51</f>
        <v>2</v>
      </c>
      <c r="C28" s="1074" t="str">
        <f>D51</f>
        <v>کوهستان وچهل بوستان</v>
      </c>
      <c r="D28" s="992">
        <f>C51</f>
        <v>0</v>
      </c>
      <c r="E28" s="1044" t="str">
        <f>E51</f>
        <v>توسعه 98 با  افزایش25% (حاشیه کمربند جنوبی)</v>
      </c>
      <c r="F28" s="994">
        <f>F51</f>
        <v>1343125</v>
      </c>
      <c r="G28" s="1032">
        <f>F28/10000</f>
        <v>134.3125</v>
      </c>
      <c r="H28" s="1034">
        <f>I28-G28</f>
        <v>-134.3125</v>
      </c>
      <c r="I28" s="1032"/>
      <c r="J28" s="930"/>
      <c r="K28" s="930"/>
      <c r="L28" s="908"/>
      <c r="M28" s="908"/>
      <c r="N28" s="994"/>
      <c r="O28" s="995"/>
      <c r="Q28" s="1086" t="s">
        <v>406</v>
      </c>
      <c r="R28" s="1086">
        <v>10</v>
      </c>
      <c r="S28" s="1086" t="s">
        <v>407</v>
      </c>
      <c r="T28" s="1086"/>
      <c r="U28" s="1086"/>
      <c r="V28" s="1086"/>
      <c r="W28" s="1086"/>
      <c r="X28" s="1086">
        <v>-1</v>
      </c>
      <c r="Y28" s="1086">
        <v>0</v>
      </c>
      <c r="Z28" s="1086">
        <v>-1</v>
      </c>
      <c r="AA28" s="1086"/>
      <c r="AB28" s="1086"/>
      <c r="AC28" s="1086" t="s">
        <v>408</v>
      </c>
      <c r="AD28" s="1086" t="s">
        <v>414</v>
      </c>
      <c r="AE28" s="1086"/>
      <c r="AF28" s="1086" t="s">
        <v>415</v>
      </c>
    </row>
    <row r="29" spans="2:32" ht="17.25" customHeight="1" x14ac:dyDescent="0.3">
      <c r="B29" s="994"/>
      <c r="C29" s="1076"/>
      <c r="D29" s="994"/>
      <c r="E29" s="994"/>
      <c r="F29" s="994"/>
      <c r="G29" s="1032"/>
      <c r="H29" s="1034">
        <f>I29-G29</f>
        <v>18.617703299999999</v>
      </c>
      <c r="I29" s="1031">
        <f>N29/10000</f>
        <v>18.617703299999999</v>
      </c>
      <c r="J29" s="930"/>
      <c r="K29" s="930"/>
      <c r="L29" s="908" t="s">
        <v>461</v>
      </c>
      <c r="M29" s="908"/>
      <c r="N29" s="994">
        <v>186177.033</v>
      </c>
      <c r="O29" s="995"/>
      <c r="Q29" s="1086" t="s">
        <v>411</v>
      </c>
      <c r="R29" s="1086">
        <v>1</v>
      </c>
      <c r="S29" s="1086" t="s">
        <v>412</v>
      </c>
      <c r="T29" s="1086"/>
      <c r="U29" s="1086"/>
      <c r="V29" s="1086"/>
      <c r="W29" s="1086"/>
      <c r="X29" s="1086">
        <v>-1</v>
      </c>
      <c r="Y29" s="1086">
        <v>0</v>
      </c>
      <c r="Z29" s="1086">
        <v>-1</v>
      </c>
      <c r="AA29" s="1086"/>
      <c r="AB29" s="1086"/>
      <c r="AC29" s="1086" t="s">
        <v>413</v>
      </c>
      <c r="AD29" s="1086"/>
      <c r="AE29" s="1086"/>
      <c r="AF29" s="1086"/>
    </row>
    <row r="30" spans="2:32" ht="17.25" customHeight="1" x14ac:dyDescent="0.3">
      <c r="B30" s="994"/>
      <c r="C30" s="1076"/>
      <c r="D30" s="994"/>
      <c r="E30" s="994"/>
      <c r="F30" s="994"/>
      <c r="G30" s="1032"/>
      <c r="H30" s="1033"/>
      <c r="I30" s="1032"/>
      <c r="J30" s="930"/>
      <c r="K30" s="930"/>
      <c r="L30" s="908"/>
      <c r="M30" s="908"/>
      <c r="N30" s="994"/>
      <c r="O30" s="995"/>
      <c r="Q30" s="1086"/>
      <c r="R30" s="1086"/>
      <c r="S30" s="1086"/>
      <c r="T30" s="1086"/>
      <c r="U30" s="1086"/>
      <c r="V30" s="1086"/>
      <c r="W30" s="1086"/>
      <c r="X30" s="1086"/>
      <c r="Y30" s="1086"/>
      <c r="Z30" s="1086"/>
      <c r="AA30" s="1086"/>
      <c r="AB30" s="1086"/>
      <c r="AC30" s="1086"/>
      <c r="AD30" s="1086"/>
      <c r="AE30" s="1086"/>
      <c r="AF30" s="1086"/>
    </row>
    <row r="31" spans="2:32" ht="17.25" customHeight="1" x14ac:dyDescent="0.3">
      <c r="B31" s="1081">
        <f>B53</f>
        <v>4</v>
      </c>
      <c r="C31" s="1077" t="str">
        <f>D53</f>
        <v>کوهستان وچهل بوستان</v>
      </c>
      <c r="D31" s="1059" t="str">
        <f>C53</f>
        <v>توسعه</v>
      </c>
      <c r="E31" s="1046" t="str">
        <f>E53</f>
        <v>اراضی منابع طبیعی-ملی</v>
      </c>
      <c r="F31" s="998">
        <f>F53</f>
        <v>2500000</v>
      </c>
      <c r="G31" s="1084">
        <f t="shared" ref="G31:G32" si="2">F31/10000</f>
        <v>250</v>
      </c>
      <c r="H31" s="1034">
        <f>I31-G31</f>
        <v>-245.07780924123966</v>
      </c>
      <c r="I31" s="1031">
        <f>N31/10000</f>
        <v>4.9221907587603502</v>
      </c>
      <c r="J31" s="932">
        <v>38</v>
      </c>
      <c r="K31" s="932" t="s">
        <v>326</v>
      </c>
      <c r="L31" s="919" t="s">
        <v>327</v>
      </c>
      <c r="M31" s="919"/>
      <c r="N31" s="998">
        <v>49221.907587603499</v>
      </c>
      <c r="O31" s="999">
        <v>4</v>
      </c>
      <c r="Q31" s="1086"/>
      <c r="R31" s="1086"/>
      <c r="S31" s="1086"/>
      <c r="T31" s="1086"/>
      <c r="U31" s="1086"/>
      <c r="V31" s="1086"/>
      <c r="W31" s="1086"/>
      <c r="X31" s="1086"/>
      <c r="Y31" s="1086"/>
      <c r="Z31" s="1086"/>
      <c r="AA31" s="1086"/>
      <c r="AB31" s="1086"/>
      <c r="AC31" s="1086"/>
      <c r="AD31" s="1086" t="s">
        <v>417</v>
      </c>
      <c r="AE31" s="1086"/>
      <c r="AF31" s="1086"/>
    </row>
    <row r="32" spans="2:32" ht="17.25" customHeight="1" x14ac:dyDescent="0.3">
      <c r="B32" s="1081">
        <f>B54</f>
        <v>5</v>
      </c>
      <c r="C32" s="1077" t="str">
        <f>D54</f>
        <v>کوهستان وچهل بوستان</v>
      </c>
      <c r="D32" s="1059">
        <f>C54</f>
        <v>0</v>
      </c>
      <c r="E32" s="1046" t="str">
        <f>E54</f>
        <v>اراضی قهوه خانه وکوهسنگی</v>
      </c>
      <c r="F32" s="998">
        <f>F54</f>
        <v>2500375</v>
      </c>
      <c r="G32" s="1084">
        <f t="shared" si="2"/>
        <v>250.03749999999999</v>
      </c>
      <c r="H32" s="1034">
        <f>I32-G32</f>
        <v>313.60284706934749</v>
      </c>
      <c r="I32" s="1155">
        <f>(N32+N33)/10000+0</f>
        <v>563.64034706934751</v>
      </c>
      <c r="J32" s="932">
        <v>37</v>
      </c>
      <c r="K32" s="932" t="s">
        <v>320</v>
      </c>
      <c r="L32" s="919" t="s">
        <v>321</v>
      </c>
      <c r="M32" s="919"/>
      <c r="N32" s="998">
        <v>4982331.3521495899</v>
      </c>
      <c r="O32" s="999">
        <v>5</v>
      </c>
      <c r="Q32" s="1086" t="s">
        <v>275</v>
      </c>
      <c r="R32" s="1086" t="s">
        <v>276</v>
      </c>
      <c r="S32" s="1086" t="s">
        <v>347</v>
      </c>
      <c r="T32" s="1086" t="s">
        <v>348</v>
      </c>
      <c r="U32" s="1086" t="s">
        <v>416</v>
      </c>
      <c r="V32" s="1086" t="s">
        <v>349</v>
      </c>
      <c r="W32" s="1086" t="s">
        <v>350</v>
      </c>
      <c r="X32" s="1086" t="s">
        <v>351</v>
      </c>
      <c r="Y32" s="1086" t="s">
        <v>352</v>
      </c>
      <c r="Z32" s="1086" t="s">
        <v>353</v>
      </c>
      <c r="AA32" s="1086" t="s">
        <v>354</v>
      </c>
      <c r="AB32" s="1086" t="s">
        <v>355</v>
      </c>
      <c r="AC32" s="1086" t="s">
        <v>356</v>
      </c>
      <c r="AD32" s="1086">
        <v>221</v>
      </c>
      <c r="AE32" s="1086"/>
      <c r="AF32" s="1086"/>
    </row>
    <row r="33" spans="2:32" ht="17.25" customHeight="1" x14ac:dyDescent="0.3">
      <c r="B33" s="1064"/>
      <c r="C33" s="986"/>
      <c r="D33" s="986"/>
      <c r="E33" s="1043"/>
      <c r="F33" s="1043"/>
      <c r="G33" s="1043"/>
      <c r="H33" s="1033"/>
      <c r="I33" s="1157"/>
      <c r="J33" s="932">
        <v>28</v>
      </c>
      <c r="K33" s="932" t="s">
        <v>322</v>
      </c>
      <c r="L33" s="919" t="s">
        <v>323</v>
      </c>
      <c r="M33" s="919"/>
      <c r="N33" s="998">
        <v>654072.11854388495</v>
      </c>
      <c r="O33" s="999">
        <v>5</v>
      </c>
      <c r="Q33" s="1086" t="s">
        <v>418</v>
      </c>
      <c r="S33" s="1086" t="s">
        <v>419</v>
      </c>
      <c r="T33" s="1086"/>
      <c r="U33" s="1086"/>
      <c r="V33" s="1086"/>
      <c r="W33" s="1086"/>
      <c r="X33" s="1086"/>
      <c r="Y33" s="1086">
        <v>1</v>
      </c>
      <c r="Z33" s="1086">
        <v>0</v>
      </c>
      <c r="AA33" s="1086">
        <v>-1</v>
      </c>
      <c r="AB33" s="1086"/>
      <c r="AC33" s="1086"/>
      <c r="AD33" s="1086">
        <v>444.37</v>
      </c>
      <c r="AE33" s="1086"/>
      <c r="AF33" s="1086"/>
    </row>
    <row r="34" spans="2:32" ht="17.25" customHeight="1" x14ac:dyDescent="0.3">
      <c r="B34" s="1082">
        <f>B55</f>
        <v>6</v>
      </c>
      <c r="C34" s="1078" t="str">
        <f>D55</f>
        <v>کوهستان وچهل بوستان</v>
      </c>
      <c r="D34" s="1060">
        <f>C55</f>
        <v>0</v>
      </c>
      <c r="E34" s="1047" t="str">
        <f>E55</f>
        <v>اراضی آبشر</v>
      </c>
      <c r="F34" s="1000">
        <f>F55</f>
        <v>1890000</v>
      </c>
      <c r="G34" s="1095">
        <f>F34/10000-G35</f>
        <v>101.75</v>
      </c>
      <c r="H34" s="1096">
        <f>I34-G34</f>
        <v>16.013310677590994</v>
      </c>
      <c r="I34" s="1031">
        <f>N34/10000</f>
        <v>117.76331067759099</v>
      </c>
      <c r="J34" s="933" t="s">
        <v>456</v>
      </c>
      <c r="K34" s="933"/>
      <c r="L34" s="1000" t="s">
        <v>455</v>
      </c>
      <c r="M34" s="921"/>
      <c r="N34" s="1000">
        <v>1177633.1067759099</v>
      </c>
      <c r="O34" s="1001"/>
      <c r="Q34" s="1086" t="s">
        <v>420</v>
      </c>
      <c r="S34" s="1086" t="s">
        <v>421</v>
      </c>
      <c r="T34" s="1086"/>
      <c r="U34" s="1086"/>
      <c r="V34" s="1086"/>
      <c r="W34" s="1086"/>
      <c r="X34" s="1086"/>
      <c r="Y34" s="1086">
        <v>1</v>
      </c>
      <c r="Z34" s="1086">
        <v>0</v>
      </c>
      <c r="AA34" s="1086">
        <v>-1</v>
      </c>
      <c r="AB34" s="1086"/>
      <c r="AC34" s="1086"/>
      <c r="AD34" s="1086">
        <v>692.02</v>
      </c>
      <c r="AE34" s="1086"/>
      <c r="AF34" s="1086"/>
    </row>
    <row r="35" spans="2:32" ht="17.25" customHeight="1" x14ac:dyDescent="0.3">
      <c r="B35" s="1082">
        <f>B56</f>
        <v>7</v>
      </c>
      <c r="C35" s="1078" t="str">
        <f>D56</f>
        <v>کوهستان وچهل بوستان</v>
      </c>
      <c r="D35" s="1060">
        <f>C56</f>
        <v>0</v>
      </c>
      <c r="E35" s="1047" t="str">
        <f>E56</f>
        <v>توسعه 98 (تکمیل آبشر)</v>
      </c>
      <c r="F35" s="1000">
        <f>F56</f>
        <v>872500</v>
      </c>
      <c r="G35" s="1031">
        <f t="shared" ref="G35" si="3">F35/10000</f>
        <v>87.25</v>
      </c>
      <c r="H35" s="1096">
        <f>I35-G35</f>
        <v>0.16610648502660297</v>
      </c>
      <c r="I35" s="1031">
        <f>N35/10000</f>
        <v>87.416106485026603</v>
      </c>
      <c r="J35" s="933">
        <v>24</v>
      </c>
      <c r="K35" s="933" t="s">
        <v>281</v>
      </c>
      <c r="L35" s="921" t="s">
        <v>282</v>
      </c>
      <c r="M35" s="921" t="s">
        <v>283</v>
      </c>
      <c r="N35" s="1000">
        <v>874161.06485026598</v>
      </c>
      <c r="O35" s="1001">
        <v>7</v>
      </c>
      <c r="Q35" s="1086" t="s">
        <v>422</v>
      </c>
      <c r="S35" s="1086" t="s">
        <v>423</v>
      </c>
      <c r="T35" s="1086"/>
      <c r="U35" s="1086"/>
      <c r="V35" s="1086"/>
      <c r="W35" s="1086"/>
      <c r="X35" s="1086"/>
      <c r="Y35" s="1086">
        <v>1</v>
      </c>
      <c r="Z35" s="1086">
        <v>0</v>
      </c>
      <c r="AA35" s="1086">
        <v>-1</v>
      </c>
      <c r="AB35" s="1086"/>
      <c r="AC35" s="1086"/>
      <c r="AD35" s="1086">
        <v>382.73</v>
      </c>
      <c r="AE35" s="1086"/>
      <c r="AF35" s="1086"/>
    </row>
    <row r="36" spans="2:32" ht="17.25" customHeight="1" x14ac:dyDescent="0.3">
      <c r="B36" s="1083">
        <f>B58</f>
        <v>9</v>
      </c>
      <c r="C36" s="1079" t="str">
        <f>D58</f>
        <v>کوهستان وچهل بوستان</v>
      </c>
      <c r="D36" s="1061" t="str">
        <f>C58</f>
        <v>قرارداد جدید نگهداری</v>
      </c>
      <c r="E36" s="1048" t="str">
        <f t="shared" ref="E36:F37" si="4">E58</f>
        <v>اراضی مینوش ومغان با افزایش 25%</v>
      </c>
      <c r="F36" s="1002">
        <f t="shared" si="4"/>
        <v>1875000</v>
      </c>
      <c r="G36" s="1152">
        <f>(F36+F37)/10000</f>
        <v>287.5</v>
      </c>
      <c r="H36" s="1033">
        <f>I36-G36</f>
        <v>3.4591885535900246</v>
      </c>
      <c r="I36" s="1152">
        <f>N36/10000</f>
        <v>290.95918855359002</v>
      </c>
      <c r="J36" s="934">
        <v>15</v>
      </c>
      <c r="K36" s="934" t="s">
        <v>278</v>
      </c>
      <c r="L36" s="922"/>
      <c r="M36" s="922" t="s">
        <v>317</v>
      </c>
      <c r="N36" s="1002">
        <v>2909591.8855359</v>
      </c>
      <c r="O36" s="1003">
        <v>9</v>
      </c>
      <c r="Q36" s="1086" t="s">
        <v>426</v>
      </c>
      <c r="S36" s="1086" t="s">
        <v>427</v>
      </c>
      <c r="T36" s="1086"/>
      <c r="U36" s="1086"/>
      <c r="V36" s="1086"/>
      <c r="W36" s="1086"/>
      <c r="X36" s="1086"/>
      <c r="Y36" s="1086">
        <v>1</v>
      </c>
      <c r="Z36" s="1086">
        <v>0</v>
      </c>
      <c r="AA36" s="1086">
        <v>-1</v>
      </c>
      <c r="AB36" s="1086"/>
      <c r="AC36" s="1086"/>
      <c r="AD36" s="1086">
        <v>855.29</v>
      </c>
      <c r="AE36" s="1086"/>
      <c r="AF36" s="1086"/>
    </row>
    <row r="37" spans="2:32" ht="17.25" customHeight="1" x14ac:dyDescent="0.3">
      <c r="B37" s="1083">
        <f>B59</f>
        <v>10</v>
      </c>
      <c r="C37" s="1079" t="str">
        <f>D59</f>
        <v>کوهستان وچهل بوستان</v>
      </c>
      <c r="D37" s="1061">
        <f>C59</f>
        <v>0</v>
      </c>
      <c r="E37" s="1048" t="str">
        <f t="shared" si="4"/>
        <v>اراضی مینوش ومغان(ترک تشریفات)</v>
      </c>
      <c r="F37" s="1002">
        <f t="shared" si="4"/>
        <v>1000000</v>
      </c>
      <c r="G37" s="1152"/>
      <c r="H37" s="1033" t="s">
        <v>215</v>
      </c>
      <c r="I37" s="1152"/>
      <c r="J37" s="934"/>
      <c r="K37" s="934"/>
      <c r="L37" s="922"/>
      <c r="M37" s="922"/>
      <c r="N37" s="1002"/>
      <c r="O37" s="1003">
        <v>10</v>
      </c>
      <c r="Q37" s="1086" t="s">
        <v>428</v>
      </c>
      <c r="S37" s="1086" t="s">
        <v>429</v>
      </c>
      <c r="T37" s="1086"/>
      <c r="U37" s="1086"/>
      <c r="V37" s="1086"/>
      <c r="W37" s="1086"/>
      <c r="X37" s="1086"/>
      <c r="Y37" s="1086">
        <v>1</v>
      </c>
      <c r="Z37" s="1086">
        <v>0</v>
      </c>
      <c r="AA37" s="1086">
        <v>-1</v>
      </c>
      <c r="AB37" s="1086"/>
      <c r="AC37" s="1086"/>
      <c r="AD37" s="1086">
        <v>630.94000000000005</v>
      </c>
      <c r="AE37" s="1086"/>
      <c r="AF37" s="1086"/>
    </row>
    <row r="38" spans="2:32" s="979" customFormat="1" ht="17.25" customHeight="1" x14ac:dyDescent="0.3">
      <c r="B38" s="982"/>
      <c r="C38" s="982"/>
      <c r="D38" s="987"/>
      <c r="E38" s="1049"/>
      <c r="F38" s="981"/>
      <c r="G38" s="1065"/>
      <c r="H38" s="1066"/>
      <c r="I38" s="1065"/>
      <c r="J38" s="1053"/>
      <c r="K38" s="1053" t="s">
        <v>106</v>
      </c>
      <c r="L38" s="980"/>
      <c r="M38" s="980"/>
      <c r="N38" s="981"/>
      <c r="O38" s="983"/>
      <c r="P38" s="911"/>
      <c r="Q38" s="1086" t="s">
        <v>430</v>
      </c>
      <c r="R38" s="911"/>
      <c r="S38" s="1086" t="s">
        <v>431</v>
      </c>
      <c r="T38" s="1086"/>
      <c r="U38" s="1086"/>
      <c r="V38" s="1086"/>
      <c r="W38" s="1086"/>
      <c r="X38" s="1086"/>
      <c r="Y38" s="1086">
        <v>1</v>
      </c>
      <c r="Z38" s="1086">
        <v>0</v>
      </c>
      <c r="AA38" s="1086">
        <v>-1</v>
      </c>
      <c r="AB38" s="1086"/>
      <c r="AC38" s="1086"/>
    </row>
    <row r="39" spans="2:32" ht="17.25" customHeight="1" x14ac:dyDescent="0.3">
      <c r="B39" s="1055">
        <f>B60</f>
        <v>15</v>
      </c>
      <c r="C39" s="988" t="str">
        <f>D60</f>
        <v>سوران و و یرانی</v>
      </c>
      <c r="D39" s="989" t="str">
        <f>C60</f>
        <v>بزرگراه آسیایی بعد از نیروگاه توس</v>
      </c>
      <c r="E39" s="1050" t="str">
        <f>E60</f>
        <v>بزرگراه آسیایی بعد از نیروگاه توس</v>
      </c>
      <c r="F39" s="1004">
        <f>F60</f>
        <v>2050000</v>
      </c>
      <c r="G39" s="1031">
        <f>F39/10000</f>
        <v>205</v>
      </c>
      <c r="H39" s="1033">
        <f>I39-G39</f>
        <v>-58.992981439411693</v>
      </c>
      <c r="I39" s="1031">
        <f>(N39+N40)/10000+0</f>
        <v>146.00701856058831</v>
      </c>
      <c r="J39" s="935">
        <v>14</v>
      </c>
      <c r="K39" s="935" t="s">
        <v>279</v>
      </c>
      <c r="L39" s="923" t="s">
        <v>106</v>
      </c>
      <c r="M39" s="923" t="s">
        <v>315</v>
      </c>
      <c r="N39" s="1004">
        <v>972754.57943509205</v>
      </c>
      <c r="O39" s="1005">
        <v>15</v>
      </c>
      <c r="P39" s="979"/>
      <c r="Q39" s="979"/>
      <c r="R39" s="979"/>
      <c r="S39" s="979"/>
      <c r="T39" s="979"/>
      <c r="U39" s="979"/>
      <c r="V39" s="979"/>
      <c r="W39" s="979"/>
      <c r="X39" s="979"/>
      <c r="Y39" s="979"/>
      <c r="Z39" s="979"/>
      <c r="AA39" s="979"/>
      <c r="AB39" s="979"/>
      <c r="AC39" s="979"/>
    </row>
    <row r="40" spans="2:32" ht="17.25" customHeight="1" x14ac:dyDescent="0.3">
      <c r="B40" s="1056"/>
      <c r="C40" s="1057"/>
      <c r="D40" s="1057"/>
      <c r="E40" s="1058"/>
      <c r="F40" s="1004"/>
      <c r="G40" s="1031"/>
      <c r="H40" s="1033" t="s">
        <v>215</v>
      </c>
      <c r="I40" s="1031"/>
      <c r="J40" s="935">
        <v>1</v>
      </c>
      <c r="K40" s="935" t="s">
        <v>314</v>
      </c>
      <c r="L40" s="923" t="s">
        <v>106</v>
      </c>
      <c r="M40" s="923" t="s">
        <v>316</v>
      </c>
      <c r="N40" s="1004">
        <v>487315.60617079103</v>
      </c>
      <c r="O40" s="1005">
        <v>15</v>
      </c>
    </row>
    <row r="41" spans="2:32" s="979" customFormat="1" ht="17.25" customHeight="1" x14ac:dyDescent="0.3">
      <c r="B41" s="982"/>
      <c r="C41" s="982"/>
      <c r="D41" s="987"/>
      <c r="E41" s="1049"/>
      <c r="F41" s="1054"/>
      <c r="G41" s="1065"/>
      <c r="H41" s="1066"/>
      <c r="I41" s="1065"/>
      <c r="J41" s="1053"/>
      <c r="K41" s="1053" t="s">
        <v>299</v>
      </c>
      <c r="L41" s="980"/>
      <c r="M41" s="980"/>
      <c r="N41" s="981"/>
      <c r="O41" s="983"/>
      <c r="P41" s="911"/>
      <c r="Q41" s="911"/>
      <c r="R41" s="911"/>
      <c r="S41" s="911"/>
      <c r="T41" s="911"/>
      <c r="U41" s="911"/>
      <c r="V41" s="911"/>
      <c r="W41" s="911"/>
      <c r="X41" s="911"/>
      <c r="Y41" s="911"/>
      <c r="Z41" s="911"/>
      <c r="AA41" s="911"/>
      <c r="AB41" s="911"/>
      <c r="AC41" s="911"/>
    </row>
    <row r="42" spans="2:32" ht="17.25" customHeight="1" x14ac:dyDescent="0.3">
      <c r="B42" s="1008">
        <f>B61</f>
        <v>16</v>
      </c>
      <c r="C42" s="990" t="str">
        <f>D61</f>
        <v>جزایر میانی بهشت رضا(ع)</v>
      </c>
      <c r="D42" s="991"/>
      <c r="E42" s="1051" t="str">
        <f>E61</f>
        <v>حدفاصل مسیر رفت‌وبرگشت جاده بهشت رضا(ع)</v>
      </c>
      <c r="F42" s="1006">
        <f>F61</f>
        <v>850000</v>
      </c>
      <c r="G42" s="1152">
        <f>(F42+F43)/10000</f>
        <v>93.658008658008669</v>
      </c>
      <c r="H42" s="1033">
        <f>I42-G42</f>
        <v>134.88573193086131</v>
      </c>
      <c r="I42" s="1152">
        <f>N42/10000</f>
        <v>228.54374058886998</v>
      </c>
      <c r="J42" s="936">
        <v>13</v>
      </c>
      <c r="K42" s="936" t="s">
        <v>298</v>
      </c>
      <c r="L42" s="910" t="s">
        <v>299</v>
      </c>
      <c r="M42" s="910"/>
      <c r="N42" s="1006">
        <v>2285437.4058886999</v>
      </c>
      <c r="O42" s="1007">
        <v>16</v>
      </c>
      <c r="P42" s="979"/>
      <c r="Q42" s="979"/>
      <c r="R42" s="979"/>
      <c r="S42" s="979"/>
      <c r="T42" s="979"/>
      <c r="U42" s="979"/>
      <c r="V42" s="979"/>
      <c r="W42" s="979"/>
      <c r="X42" s="979"/>
      <c r="Y42" s="979"/>
      <c r="Z42" s="979"/>
      <c r="AA42" s="979"/>
      <c r="AB42" s="979"/>
      <c r="AC42" s="979"/>
    </row>
    <row r="43" spans="2:32" ht="17.25" customHeight="1" x14ac:dyDescent="0.3">
      <c r="B43" s="1008">
        <f>B62</f>
        <v>17</v>
      </c>
      <c r="C43" s="990" t="str">
        <f>D62</f>
        <v>جزایر میانی بهشت رضا(ع)</v>
      </c>
      <c r="D43" s="991"/>
      <c r="E43" s="1051" t="str">
        <f>E62</f>
        <v>توسعه  سال 98جاده بهشت رضا (ع)</v>
      </c>
      <c r="F43" s="1006">
        <f>F62</f>
        <v>86580.086580086587</v>
      </c>
      <c r="G43" s="1152"/>
      <c r="H43" s="1033" t="s">
        <v>215</v>
      </c>
      <c r="I43" s="1152"/>
      <c r="J43" s="936"/>
      <c r="K43" s="936"/>
      <c r="L43" s="910"/>
      <c r="M43" s="910"/>
      <c r="N43" s="1006"/>
      <c r="O43" s="1007">
        <v>17</v>
      </c>
    </row>
    <row r="44" spans="2:32" ht="24" customHeight="1" x14ac:dyDescent="0.3">
      <c r="F44" s="1035">
        <f>SUM(F4:F43)/10000</f>
        <v>3620.8160086580092</v>
      </c>
      <c r="G44" s="1035">
        <f>SUM(G4:G43)/1</f>
        <v>3533.5660086580087</v>
      </c>
      <c r="H44" s="1033">
        <f>I44-G44</f>
        <v>105.65528133436692</v>
      </c>
      <c r="I44" s="1035">
        <f>SUM(I4:I43)/1</f>
        <v>3639.2212899923757</v>
      </c>
      <c r="N44" s="1035">
        <f>SUM(N4:N43)/10000</f>
        <v>3639.2212899923757</v>
      </c>
    </row>
    <row r="45" spans="2:32" ht="17.25" customHeight="1" x14ac:dyDescent="0.3">
      <c r="K45" s="911"/>
      <c r="L45" s="911" t="s">
        <v>434</v>
      </c>
      <c r="N45" s="911">
        <v>1313</v>
      </c>
    </row>
    <row r="46" spans="2:32" ht="87" customHeight="1" x14ac:dyDescent="0.3">
      <c r="C46" s="1036" t="s">
        <v>339</v>
      </c>
      <c r="K46" s="911"/>
    </row>
    <row r="47" spans="2:32" s="924" customFormat="1" ht="17.25" customHeight="1" x14ac:dyDescent="0.3">
      <c r="B47" s="969"/>
      <c r="C47" s="970" t="s">
        <v>330</v>
      </c>
      <c r="D47" s="971"/>
      <c r="E47" s="971"/>
      <c r="F47" s="971"/>
      <c r="G47" s="969"/>
      <c r="H47" s="969"/>
      <c r="I47" s="969"/>
      <c r="K47" s="969"/>
      <c r="L47" s="969"/>
      <c r="M47" s="969"/>
      <c r="N47" s="911"/>
      <c r="O47" s="911"/>
      <c r="P47" s="911"/>
      <c r="Q47" s="911"/>
      <c r="R47" s="911"/>
      <c r="S47" s="911"/>
      <c r="T47" s="911"/>
      <c r="U47" s="911"/>
      <c r="V47" s="911"/>
      <c r="W47" s="911"/>
      <c r="X47" s="911"/>
      <c r="Y47" s="911"/>
      <c r="Z47" s="911"/>
      <c r="AA47" s="911"/>
      <c r="AB47" s="911"/>
      <c r="AC47" s="911"/>
    </row>
    <row r="48" spans="2:32" ht="17.25" customHeight="1" thickBot="1" x14ac:dyDescent="0.35">
      <c r="B48" s="1153" t="s">
        <v>70</v>
      </c>
      <c r="C48" s="1153" t="s">
        <v>73</v>
      </c>
      <c r="D48" s="1153" t="s">
        <v>71</v>
      </c>
      <c r="E48" s="1153" t="s">
        <v>328</v>
      </c>
      <c r="F48" s="927" t="s">
        <v>92</v>
      </c>
      <c r="G48" s="945" t="s">
        <v>89</v>
      </c>
      <c r="H48" s="927" t="s">
        <v>90</v>
      </c>
      <c r="I48" s="946" t="s">
        <v>91</v>
      </c>
      <c r="K48" s="1040"/>
      <c r="L48" s="1040"/>
      <c r="M48" s="1040"/>
      <c r="S48" s="924"/>
      <c r="T48" s="924"/>
      <c r="U48" s="924"/>
      <c r="V48" s="924"/>
      <c r="W48" s="924"/>
      <c r="X48" s="924"/>
      <c r="Y48" s="924"/>
      <c r="Z48" s="924"/>
      <c r="AA48" s="924"/>
      <c r="AB48" s="924"/>
      <c r="AC48" s="924"/>
    </row>
    <row r="49" spans="2:14" ht="17.25" customHeight="1" x14ac:dyDescent="0.3">
      <c r="B49" s="1154"/>
      <c r="C49" s="1154"/>
      <c r="D49" s="1154"/>
      <c r="E49" s="1154"/>
      <c r="F49" s="926" t="s">
        <v>2</v>
      </c>
      <c r="G49" s="947"/>
      <c r="H49" s="926"/>
      <c r="I49" s="948"/>
      <c r="K49" s="1041"/>
      <c r="L49" s="974" t="s">
        <v>251</v>
      </c>
      <c r="M49" s="974" t="s">
        <v>252</v>
      </c>
      <c r="N49" s="1039"/>
    </row>
    <row r="50" spans="2:14" ht="17.25" customHeight="1" x14ac:dyDescent="0.3">
      <c r="B50" s="925">
        <v>1</v>
      </c>
      <c r="C50" s="1009" t="s">
        <v>96</v>
      </c>
      <c r="D50" s="1010" t="s">
        <v>94</v>
      </c>
      <c r="E50" s="1011" t="s">
        <v>97</v>
      </c>
      <c r="F50" s="937">
        <v>20800580</v>
      </c>
      <c r="G50" s="949">
        <v>1340000</v>
      </c>
      <c r="H50" s="950">
        <v>19460550</v>
      </c>
      <c r="I50" s="951">
        <v>30</v>
      </c>
      <c r="K50" s="760">
        <v>1</v>
      </c>
      <c r="L50" s="975" t="s">
        <v>261</v>
      </c>
      <c r="M50" s="976">
        <v>221</v>
      </c>
      <c r="N50" s="1039" t="s">
        <v>334</v>
      </c>
    </row>
    <row r="51" spans="2:14" ht="17.25" customHeight="1" x14ac:dyDescent="0.3">
      <c r="B51" s="917">
        <v>2</v>
      </c>
      <c r="C51" s="1009"/>
      <c r="D51" s="1012" t="s">
        <v>94</v>
      </c>
      <c r="E51" s="1013" t="s">
        <v>342</v>
      </c>
      <c r="F51" s="937">
        <v>1343125</v>
      </c>
      <c r="G51" s="949">
        <v>0</v>
      </c>
      <c r="H51" s="950">
        <v>1343125</v>
      </c>
      <c r="I51" s="951">
        <v>0</v>
      </c>
      <c r="K51" s="760">
        <v>2</v>
      </c>
      <c r="L51" s="975" t="s">
        <v>262</v>
      </c>
      <c r="M51" s="976">
        <v>177</v>
      </c>
      <c r="N51" s="1039"/>
    </row>
    <row r="52" spans="2:14" ht="17.25" customHeight="1" x14ac:dyDescent="0.3">
      <c r="B52" s="917">
        <v>3</v>
      </c>
      <c r="C52" s="1014"/>
      <c r="D52" s="1012" t="s">
        <v>94</v>
      </c>
      <c r="E52" s="1013" t="s">
        <v>343</v>
      </c>
      <c r="F52" s="937">
        <v>100000</v>
      </c>
      <c r="G52" s="949">
        <v>0</v>
      </c>
      <c r="H52" s="950">
        <v>100000</v>
      </c>
      <c r="I52" s="951">
        <v>0</v>
      </c>
      <c r="K52" s="760">
        <v>3</v>
      </c>
      <c r="L52" s="975" t="s">
        <v>263</v>
      </c>
      <c r="M52" s="976">
        <f>444-M51</f>
        <v>267</v>
      </c>
      <c r="N52" s="1039"/>
    </row>
    <row r="53" spans="2:14" ht="17.25" customHeight="1" x14ac:dyDescent="0.3">
      <c r="B53" s="918">
        <v>4</v>
      </c>
      <c r="C53" s="1015" t="s">
        <v>98</v>
      </c>
      <c r="D53" s="1016" t="s">
        <v>94</v>
      </c>
      <c r="E53" s="1017" t="s">
        <v>99</v>
      </c>
      <c r="F53" s="938">
        <v>2500000</v>
      </c>
      <c r="G53" s="952">
        <v>0</v>
      </c>
      <c r="H53" s="953">
        <v>2500000</v>
      </c>
      <c r="I53" s="954">
        <v>0</v>
      </c>
      <c r="K53" s="760">
        <v>4</v>
      </c>
      <c r="L53" s="975" t="s">
        <v>264</v>
      </c>
      <c r="M53" s="976">
        <v>692</v>
      </c>
      <c r="N53" s="1039" t="s">
        <v>335</v>
      </c>
    </row>
    <row r="54" spans="2:14" ht="17.25" customHeight="1" x14ac:dyDescent="0.3">
      <c r="B54" s="918">
        <v>5</v>
      </c>
      <c r="C54" s="1018"/>
      <c r="D54" s="1016" t="s">
        <v>94</v>
      </c>
      <c r="E54" s="1017" t="s">
        <v>100</v>
      </c>
      <c r="F54" s="938">
        <v>2500375</v>
      </c>
      <c r="G54" s="952">
        <v>0</v>
      </c>
      <c r="H54" s="953">
        <v>2500375</v>
      </c>
      <c r="I54" s="954">
        <v>0</v>
      </c>
      <c r="K54" s="760">
        <v>5</v>
      </c>
      <c r="L54" s="975" t="s">
        <v>265</v>
      </c>
      <c r="M54" s="976">
        <v>383</v>
      </c>
      <c r="N54" s="1039"/>
    </row>
    <row r="55" spans="2:14" ht="17.25" customHeight="1" x14ac:dyDescent="0.3">
      <c r="B55" s="920">
        <v>6</v>
      </c>
      <c r="C55" s="1019"/>
      <c r="D55" s="1020" t="s">
        <v>94</v>
      </c>
      <c r="E55" s="1021" t="s">
        <v>101</v>
      </c>
      <c r="F55" s="939">
        <v>1890000</v>
      </c>
      <c r="G55" s="955">
        <v>0</v>
      </c>
      <c r="H55" s="956">
        <v>1890000</v>
      </c>
      <c r="I55" s="957">
        <v>0</v>
      </c>
      <c r="K55" s="760">
        <v>6</v>
      </c>
      <c r="L55" s="975" t="s">
        <v>266</v>
      </c>
      <c r="M55" s="976">
        <v>631</v>
      </c>
      <c r="N55" s="1039" t="s">
        <v>331</v>
      </c>
    </row>
    <row r="56" spans="2:14" ht="17.25" customHeight="1" x14ac:dyDescent="0.3">
      <c r="B56" s="920">
        <v>7</v>
      </c>
      <c r="C56" s="1019"/>
      <c r="D56" s="1020" t="s">
        <v>94</v>
      </c>
      <c r="E56" s="1021" t="s">
        <v>344</v>
      </c>
      <c r="F56" s="939">
        <v>872500</v>
      </c>
      <c r="G56" s="955">
        <v>0</v>
      </c>
      <c r="H56" s="956">
        <v>872500</v>
      </c>
      <c r="I56" s="957">
        <v>0</v>
      </c>
      <c r="K56" s="760">
        <v>7</v>
      </c>
      <c r="L56" s="975" t="s">
        <v>267</v>
      </c>
      <c r="M56" s="976">
        <v>855</v>
      </c>
      <c r="N56" s="1039"/>
    </row>
    <row r="57" spans="2:14" ht="17.25" customHeight="1" x14ac:dyDescent="0.3">
      <c r="B57" s="920">
        <v>8</v>
      </c>
      <c r="C57" s="1022"/>
      <c r="D57" s="1020" t="s">
        <v>94</v>
      </c>
      <c r="E57" s="1021" t="s">
        <v>345</v>
      </c>
      <c r="F57" s="939">
        <v>340000</v>
      </c>
      <c r="G57" s="955">
        <v>0</v>
      </c>
      <c r="H57" s="956">
        <v>340000</v>
      </c>
      <c r="I57" s="957">
        <v>0</v>
      </c>
      <c r="K57" s="760">
        <v>8</v>
      </c>
      <c r="L57" s="975" t="s">
        <v>268</v>
      </c>
      <c r="M57" s="976">
        <v>316</v>
      </c>
      <c r="N57" s="1039" t="s">
        <v>332</v>
      </c>
    </row>
    <row r="58" spans="2:14" ht="17.25" customHeight="1" x14ac:dyDescent="0.3">
      <c r="B58" s="915">
        <v>9</v>
      </c>
      <c r="C58" s="1023" t="s">
        <v>102</v>
      </c>
      <c r="D58" s="1024" t="s">
        <v>94</v>
      </c>
      <c r="E58" s="1025" t="s">
        <v>103</v>
      </c>
      <c r="F58" s="940">
        <v>1875000</v>
      </c>
      <c r="G58" s="958">
        <v>0</v>
      </c>
      <c r="H58" s="959">
        <v>1875000</v>
      </c>
      <c r="I58" s="960">
        <v>0</v>
      </c>
      <c r="K58" s="760"/>
      <c r="L58" s="977"/>
      <c r="M58" s="978">
        <f>SUM(M50:M57)</f>
        <v>3542</v>
      </c>
      <c r="N58" s="1039"/>
    </row>
    <row r="59" spans="2:14" ht="17.25" customHeight="1" x14ac:dyDescent="0.3">
      <c r="B59" s="915">
        <v>10</v>
      </c>
      <c r="C59" s="1026"/>
      <c r="D59" s="1024" t="s">
        <v>94</v>
      </c>
      <c r="E59" s="1025" t="s">
        <v>104</v>
      </c>
      <c r="F59" s="940">
        <v>1000000</v>
      </c>
      <c r="G59" s="958">
        <v>0</v>
      </c>
      <c r="H59" s="959">
        <v>1000000</v>
      </c>
      <c r="I59" s="960">
        <v>0</v>
      </c>
      <c r="K59" s="911"/>
      <c r="L59" s="928"/>
      <c r="N59" s="1039" t="s">
        <v>333</v>
      </c>
    </row>
    <row r="60" spans="2:14" ht="17.25" customHeight="1" x14ac:dyDescent="0.3">
      <c r="B60" s="914">
        <v>15</v>
      </c>
      <c r="C60" s="1027" t="s">
        <v>106</v>
      </c>
      <c r="D60" s="1028" t="s">
        <v>105</v>
      </c>
      <c r="E60" s="1027" t="s">
        <v>106</v>
      </c>
      <c r="F60" s="941">
        <v>2050000</v>
      </c>
      <c r="G60" s="961">
        <v>1100000</v>
      </c>
      <c r="H60" s="962">
        <v>950000</v>
      </c>
      <c r="I60" s="963">
        <v>0</v>
      </c>
      <c r="K60" s="911"/>
    </row>
    <row r="61" spans="2:14" ht="17.25" customHeight="1" x14ac:dyDescent="0.3">
      <c r="B61" s="913">
        <v>16</v>
      </c>
      <c r="C61" s="1029" t="s">
        <v>108</v>
      </c>
      <c r="D61" s="1030" t="s">
        <v>107</v>
      </c>
      <c r="E61" s="1029" t="s">
        <v>197</v>
      </c>
      <c r="F61" s="942">
        <v>850000</v>
      </c>
      <c r="G61" s="964">
        <v>350000</v>
      </c>
      <c r="H61" s="965">
        <v>0</v>
      </c>
      <c r="I61" s="966">
        <v>500000</v>
      </c>
      <c r="K61" s="911"/>
    </row>
    <row r="62" spans="2:14" ht="17.25" customHeight="1" x14ac:dyDescent="0.3">
      <c r="B62" s="913">
        <v>17</v>
      </c>
      <c r="C62" s="1029" t="s">
        <v>109</v>
      </c>
      <c r="D62" s="1030" t="s">
        <v>107</v>
      </c>
      <c r="E62" s="1029" t="s">
        <v>109</v>
      </c>
      <c r="F62" s="944">
        <v>86580.086580086587</v>
      </c>
      <c r="G62" s="967">
        <v>0</v>
      </c>
      <c r="H62" s="943">
        <v>0</v>
      </c>
      <c r="I62" s="968">
        <v>86580.086580086587</v>
      </c>
      <c r="K62" s="911"/>
    </row>
    <row r="63" spans="2:14" ht="17.25" customHeight="1" x14ac:dyDescent="0.3">
      <c r="C63" s="928"/>
      <c r="F63" s="984">
        <f>SUM(F50:F62)/10000</f>
        <v>3620.8160086580092</v>
      </c>
      <c r="K63" s="911"/>
    </row>
    <row r="66" spans="11:11" ht="17.25" customHeight="1" x14ac:dyDescent="0.3">
      <c r="K66" s="911"/>
    </row>
    <row r="67" spans="11:11" ht="17.25" customHeight="1" x14ac:dyDescent="0.3">
      <c r="K67" s="911"/>
    </row>
    <row r="68" spans="11:11" ht="17.25" customHeight="1" x14ac:dyDescent="0.3">
      <c r="K68" s="911"/>
    </row>
    <row r="69" spans="11:11" ht="17.25" customHeight="1" x14ac:dyDescent="0.3">
      <c r="K69" s="911"/>
    </row>
    <row r="70" spans="11:11" ht="17.25" customHeight="1" x14ac:dyDescent="0.3">
      <c r="K70" s="911"/>
    </row>
    <row r="71" spans="11:11" ht="17.25" customHeight="1" x14ac:dyDescent="0.3">
      <c r="K71" s="911"/>
    </row>
    <row r="72" spans="11:11" ht="17.25" customHeight="1" x14ac:dyDescent="0.3">
      <c r="K72" s="911"/>
    </row>
    <row r="73" spans="11:11" ht="17.25" customHeight="1" x14ac:dyDescent="0.3">
      <c r="K73" s="911"/>
    </row>
    <row r="74" spans="11:11" ht="17.25" customHeight="1" x14ac:dyDescent="0.3">
      <c r="K74" s="911"/>
    </row>
    <row r="75" spans="11:11" ht="17.25" customHeight="1" x14ac:dyDescent="0.3">
      <c r="K75" s="911"/>
    </row>
    <row r="76" spans="11:11" ht="17.25" customHeight="1" x14ac:dyDescent="0.3">
      <c r="K76" s="911"/>
    </row>
  </sheetData>
  <mergeCells count="13">
    <mergeCell ref="B48:B49"/>
    <mergeCell ref="G42:G43"/>
    <mergeCell ref="I42:I43"/>
    <mergeCell ref="E48:E49"/>
    <mergeCell ref="C48:C49"/>
    <mergeCell ref="G36:G37"/>
    <mergeCell ref="I36:I37"/>
    <mergeCell ref="D48:D49"/>
    <mergeCell ref="I14:I27"/>
    <mergeCell ref="I10:I12"/>
    <mergeCell ref="G14:G27"/>
    <mergeCell ref="I32:I33"/>
    <mergeCell ref="G10:G12"/>
  </mergeCells>
  <phoneticPr fontId="1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8C560-D4B8-4A1E-B444-B7A8232ACA37}">
  <dimension ref="B2:G12"/>
  <sheetViews>
    <sheetView workbookViewId="0">
      <selection activeCell="F13" sqref="F13"/>
    </sheetView>
  </sheetViews>
  <sheetFormatPr defaultRowHeight="21.75" customHeight="1" x14ac:dyDescent="0.3"/>
  <cols>
    <col min="4" max="4" width="41" bestFit="1" customWidth="1"/>
  </cols>
  <sheetData>
    <row r="2" spans="2:7" ht="21.75" customHeight="1" x14ac:dyDescent="0.3">
      <c r="B2" s="1085" t="s">
        <v>275</v>
      </c>
      <c r="C2" s="1085" t="s">
        <v>276</v>
      </c>
      <c r="D2" s="1085" t="s">
        <v>347</v>
      </c>
      <c r="E2" s="1085" t="s">
        <v>438</v>
      </c>
      <c r="F2" s="1085" t="s">
        <v>277</v>
      </c>
      <c r="G2" s="1085" t="s">
        <v>439</v>
      </c>
    </row>
    <row r="3" spans="2:7" ht="21.75" customHeight="1" x14ac:dyDescent="0.3">
      <c r="B3" s="1085" t="s">
        <v>314</v>
      </c>
      <c r="C3" s="1085">
        <v>1</v>
      </c>
      <c r="D3" s="1085" t="s">
        <v>106</v>
      </c>
      <c r="E3" s="1085" t="s">
        <v>440</v>
      </c>
      <c r="F3" s="1085">
        <v>487315.60617079103</v>
      </c>
      <c r="G3" s="1085" t="s">
        <v>106</v>
      </c>
    </row>
    <row r="4" spans="2:7" ht="21.75" customHeight="1" x14ac:dyDescent="0.3">
      <c r="B4" s="1085" t="s">
        <v>298</v>
      </c>
      <c r="C4" s="1085">
        <v>13</v>
      </c>
      <c r="D4" s="1085" t="s">
        <v>299</v>
      </c>
      <c r="E4" s="1085"/>
      <c r="F4" s="1085">
        <v>2285437.4058886999</v>
      </c>
      <c r="G4" s="1085" t="s">
        <v>197</v>
      </c>
    </row>
    <row r="5" spans="2:7" ht="21.75" customHeight="1" x14ac:dyDescent="0.3">
      <c r="B5" s="1085" t="s">
        <v>279</v>
      </c>
      <c r="C5" s="1085">
        <v>14</v>
      </c>
      <c r="D5" s="1085" t="s">
        <v>106</v>
      </c>
      <c r="E5" s="1085" t="s">
        <v>441</v>
      </c>
      <c r="F5" s="1085">
        <v>972754.57943509205</v>
      </c>
      <c r="G5" s="1085" t="s">
        <v>106</v>
      </c>
    </row>
    <row r="6" spans="2:7" ht="21.75" customHeight="1" x14ac:dyDescent="0.3">
      <c r="B6" s="1085" t="s">
        <v>296</v>
      </c>
      <c r="C6" s="1085">
        <v>20</v>
      </c>
      <c r="D6" s="1085" t="s">
        <v>282</v>
      </c>
      <c r="E6" s="1085" t="s">
        <v>297</v>
      </c>
      <c r="F6" s="1085">
        <v>1289698.88618942</v>
      </c>
      <c r="G6" s="1085"/>
    </row>
    <row r="7" spans="2:7" ht="21.75" customHeight="1" x14ac:dyDescent="0.3">
      <c r="B7" s="1085" t="s">
        <v>442</v>
      </c>
      <c r="C7" s="1085">
        <v>40</v>
      </c>
      <c r="D7" s="1085" t="s">
        <v>443</v>
      </c>
      <c r="E7" s="1085"/>
      <c r="F7" s="1092">
        <v>1474449.63229908</v>
      </c>
      <c r="G7" s="1085"/>
    </row>
    <row r="8" spans="2:7" ht="21.75" customHeight="1" x14ac:dyDescent="0.3">
      <c r="B8" s="1085" t="s">
        <v>444</v>
      </c>
      <c r="C8" s="1085">
        <v>41</v>
      </c>
      <c r="D8" s="1085" t="s">
        <v>445</v>
      </c>
      <c r="E8" s="1085"/>
      <c r="F8" s="1092">
        <v>238291.34462505899</v>
      </c>
      <c r="G8" s="1085"/>
    </row>
    <row r="9" spans="2:7" ht="21.75" customHeight="1" x14ac:dyDescent="0.3">
      <c r="B9" s="1085" t="s">
        <v>446</v>
      </c>
      <c r="C9" s="1085">
        <v>42</v>
      </c>
      <c r="D9" s="1085" t="s">
        <v>447</v>
      </c>
      <c r="E9" s="1085"/>
      <c r="F9" s="1092">
        <v>90217.566488240496</v>
      </c>
      <c r="G9" s="1085"/>
    </row>
    <row r="10" spans="2:7" ht="21.75" customHeight="1" x14ac:dyDescent="0.3">
      <c r="B10" s="1085" t="s">
        <v>448</v>
      </c>
      <c r="C10" s="1085">
        <v>43</v>
      </c>
      <c r="D10" s="1085" t="s">
        <v>449</v>
      </c>
      <c r="E10" s="1085"/>
      <c r="F10" s="1092">
        <v>3997933.4189620502</v>
      </c>
      <c r="G10" s="1085"/>
    </row>
    <row r="11" spans="2:7" ht="21.75" customHeight="1" x14ac:dyDescent="0.3">
      <c r="B11" s="1085" t="s">
        <v>450</v>
      </c>
      <c r="C11" s="1085">
        <v>44</v>
      </c>
      <c r="D11" s="1085" t="s">
        <v>451</v>
      </c>
      <c r="E11" s="1085"/>
      <c r="F11" s="1092">
        <v>1108065.07901899</v>
      </c>
      <c r="G11" s="1085"/>
    </row>
    <row r="12" spans="2:7" ht="21.75" customHeight="1" x14ac:dyDescent="0.3">
      <c r="F12">
        <f>SUM(F7:F11)/10000</f>
        <v>690.895704139342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B185F-BFFF-4096-9B8E-BFD26D445B56}">
  <sheetPr>
    <tabColor rgb="FFFF0000"/>
    <pageSetUpPr fitToPage="1"/>
  </sheetPr>
  <dimension ref="A1:AO57"/>
  <sheetViews>
    <sheetView topLeftCell="E1" zoomScale="80" zoomScaleNormal="80" zoomScaleSheetLayoutView="32" workbookViewId="0">
      <selection activeCell="R24" sqref="R24"/>
    </sheetView>
  </sheetViews>
  <sheetFormatPr defaultColWidth="9.109375" defaultRowHeight="22.5" customHeight="1" x14ac:dyDescent="0.3"/>
  <cols>
    <col min="1" max="1" width="11" style="100" bestFit="1" customWidth="1"/>
    <col min="2" max="2" width="30.109375" style="100" bestFit="1" customWidth="1"/>
    <col min="3" max="3" width="20.44140625" style="100" customWidth="1"/>
    <col min="4" max="4" width="43.44140625" style="100" bestFit="1" customWidth="1"/>
    <col min="5" max="5" width="46.33203125" style="249" customWidth="1"/>
    <col min="6" max="10" width="3.109375" style="100" customWidth="1"/>
    <col min="11" max="14" width="1.88671875" style="250" customWidth="1"/>
    <col min="15" max="15" width="14" style="250" customWidth="1"/>
    <col min="16" max="16" width="15.33203125" style="250" customWidth="1"/>
    <col min="17" max="17" width="11" style="250" customWidth="1"/>
    <col min="18" max="18" width="16.5546875" style="250" customWidth="1"/>
    <col min="19" max="19" width="10" style="100" customWidth="1"/>
    <col min="20" max="20" width="14.88671875" style="100" customWidth="1"/>
    <col min="21" max="21" width="16.109375" style="100" customWidth="1"/>
    <col min="22" max="22" width="16" style="100" customWidth="1"/>
    <col min="23" max="26" width="9.109375" style="100" customWidth="1"/>
    <col min="27" max="30" width="8.6640625" style="100" customWidth="1"/>
    <col min="31" max="34" width="9" style="100" customWidth="1"/>
    <col min="35" max="35" width="22.44140625" style="100" customWidth="1"/>
    <col min="36" max="36" width="14.109375" style="100" customWidth="1"/>
    <col min="37" max="37" width="14" style="101" customWidth="1"/>
    <col min="38" max="38" width="14.44140625" style="101" customWidth="1"/>
    <col min="39" max="39" width="13.6640625" style="101" customWidth="1"/>
    <col min="40" max="40" width="16.6640625" style="101" customWidth="1"/>
    <col min="41" max="16384" width="9.109375" style="100"/>
  </cols>
  <sheetData>
    <row r="1" spans="1:41" ht="22.5" customHeight="1" thickBot="1" x14ac:dyDescent="0.35">
      <c r="A1" s="1183" t="s">
        <v>70</v>
      </c>
      <c r="B1" s="1184" t="s">
        <v>71</v>
      </c>
      <c r="C1" s="1184" t="s">
        <v>72</v>
      </c>
      <c r="D1" s="1188" t="s">
        <v>73</v>
      </c>
      <c r="E1" s="1191" t="s">
        <v>74</v>
      </c>
      <c r="F1" s="1184" t="s">
        <v>75</v>
      </c>
      <c r="G1" s="1184"/>
      <c r="H1" s="1184"/>
      <c r="I1" s="1184"/>
      <c r="J1" s="1184"/>
      <c r="K1" s="99" t="s">
        <v>76</v>
      </c>
      <c r="L1" s="99"/>
      <c r="M1" s="99"/>
      <c r="N1" s="99"/>
      <c r="O1" s="99"/>
      <c r="P1" s="99"/>
      <c r="Q1" s="99"/>
      <c r="R1" s="99"/>
      <c r="S1" s="99"/>
      <c r="T1" s="99"/>
      <c r="U1" s="99"/>
      <c r="V1" s="99"/>
      <c r="W1" s="99"/>
      <c r="X1" s="99"/>
      <c r="Y1" s="99"/>
      <c r="Z1" s="99"/>
      <c r="AA1" s="99"/>
      <c r="AB1" s="99"/>
      <c r="AC1" s="99"/>
      <c r="AD1" s="99"/>
      <c r="AE1" s="99"/>
      <c r="AF1" s="99"/>
      <c r="AG1" s="99"/>
      <c r="AH1" s="99"/>
      <c r="AI1" s="99"/>
    </row>
    <row r="2" spans="1:41" ht="22.5" customHeight="1" x14ac:dyDescent="0.3">
      <c r="A2" s="1186"/>
      <c r="B2" s="1187"/>
      <c r="C2" s="1187"/>
      <c r="D2" s="1189"/>
      <c r="E2" s="1192"/>
      <c r="F2" s="1193" t="s">
        <v>77</v>
      </c>
      <c r="G2" s="1193" t="s">
        <v>78</v>
      </c>
      <c r="H2" s="1193" t="s">
        <v>79</v>
      </c>
      <c r="I2" s="1193" t="s">
        <v>80</v>
      </c>
      <c r="J2" s="1170" t="s">
        <v>81</v>
      </c>
      <c r="K2" s="1171" t="s">
        <v>82</v>
      </c>
      <c r="L2" s="1172"/>
      <c r="M2" s="1172"/>
      <c r="N2" s="1173"/>
      <c r="O2" s="1174" t="s">
        <v>83</v>
      </c>
      <c r="P2" s="1175"/>
      <c r="Q2" s="1175"/>
      <c r="R2" s="1176"/>
      <c r="S2" s="1177" t="s">
        <v>84</v>
      </c>
      <c r="T2" s="1178"/>
      <c r="U2" s="1178"/>
      <c r="V2" s="1179"/>
      <c r="W2" s="1180" t="s">
        <v>85</v>
      </c>
      <c r="X2" s="1181"/>
      <c r="Y2" s="1181"/>
      <c r="Z2" s="1182"/>
      <c r="AA2" s="1183" t="s">
        <v>86</v>
      </c>
      <c r="AB2" s="1184"/>
      <c r="AC2" s="1184"/>
      <c r="AD2" s="1185"/>
      <c r="AE2" s="1158" t="s">
        <v>87</v>
      </c>
      <c r="AF2" s="1159"/>
      <c r="AG2" s="1159"/>
      <c r="AH2" s="1160"/>
      <c r="AI2" s="102" t="s">
        <v>88</v>
      </c>
    </row>
    <row r="3" spans="1:41" ht="22.5" customHeight="1" thickBot="1" x14ac:dyDescent="0.35">
      <c r="A3" s="1186"/>
      <c r="B3" s="1187"/>
      <c r="C3" s="1187"/>
      <c r="D3" s="1190"/>
      <c r="E3" s="1192"/>
      <c r="F3" s="1193"/>
      <c r="G3" s="1193"/>
      <c r="H3" s="1193"/>
      <c r="I3" s="1193"/>
      <c r="J3" s="1170"/>
      <c r="K3" s="103" t="s">
        <v>89</v>
      </c>
      <c r="L3" s="104" t="s">
        <v>90</v>
      </c>
      <c r="M3" s="104" t="s">
        <v>91</v>
      </c>
      <c r="N3" s="105" t="s">
        <v>92</v>
      </c>
      <c r="O3" s="106" t="s">
        <v>89</v>
      </c>
      <c r="P3" s="107" t="s">
        <v>90</v>
      </c>
      <c r="Q3" s="107" t="s">
        <v>91</v>
      </c>
      <c r="R3" s="108" t="s">
        <v>92</v>
      </c>
      <c r="S3" s="109" t="s">
        <v>89</v>
      </c>
      <c r="T3" s="110" t="s">
        <v>90</v>
      </c>
      <c r="U3" s="110" t="s">
        <v>91</v>
      </c>
      <c r="V3" s="111" t="s">
        <v>92</v>
      </c>
      <c r="W3" s="112" t="s">
        <v>89</v>
      </c>
      <c r="X3" s="113" t="s">
        <v>90</v>
      </c>
      <c r="Y3" s="113" t="s">
        <v>91</v>
      </c>
      <c r="Z3" s="114" t="s">
        <v>92</v>
      </c>
      <c r="AA3" s="115" t="s">
        <v>89</v>
      </c>
      <c r="AB3" s="116" t="s">
        <v>90</v>
      </c>
      <c r="AC3" s="116" t="s">
        <v>91</v>
      </c>
      <c r="AD3" s="117" t="s">
        <v>92</v>
      </c>
      <c r="AE3" s="118" t="s">
        <v>89</v>
      </c>
      <c r="AF3" s="119" t="s">
        <v>90</v>
      </c>
      <c r="AG3" s="119" t="s">
        <v>91</v>
      </c>
      <c r="AH3" s="120" t="s">
        <v>92</v>
      </c>
      <c r="AI3" s="121" t="s">
        <v>93</v>
      </c>
      <c r="AK3" s="118" t="s">
        <v>89</v>
      </c>
      <c r="AL3" s="119" t="s">
        <v>90</v>
      </c>
      <c r="AM3" s="119" t="s">
        <v>91</v>
      </c>
      <c r="AN3" s="120" t="s">
        <v>92</v>
      </c>
    </row>
    <row r="4" spans="1:41" ht="14.25" customHeight="1" thickBot="1" x14ac:dyDescent="0.35">
      <c r="A4" s="122">
        <v>1</v>
      </c>
      <c r="B4" s="123" t="s">
        <v>94</v>
      </c>
      <c r="C4" s="124" t="s">
        <v>95</v>
      </c>
      <c r="D4" s="1161" t="s">
        <v>96</v>
      </c>
      <c r="E4" s="125" t="s">
        <v>97</v>
      </c>
      <c r="F4" s="126"/>
      <c r="G4" s="126"/>
      <c r="H4" s="126"/>
      <c r="I4" s="126"/>
      <c r="J4" s="127">
        <v>1</v>
      </c>
      <c r="K4" s="128">
        <v>0</v>
      </c>
      <c r="L4" s="129">
        <v>0</v>
      </c>
      <c r="M4" s="129">
        <v>0</v>
      </c>
      <c r="N4" s="130">
        <f>SUM(K4:M4)</f>
        <v>0</v>
      </c>
      <c r="O4" s="131">
        <v>1340000</v>
      </c>
      <c r="P4" s="131">
        <f>19440000+20000</f>
        <v>19460000</v>
      </c>
      <c r="Q4" s="132">
        <v>0</v>
      </c>
      <c r="R4" s="133">
        <f>SUM(O4:Q4)</f>
        <v>20800000</v>
      </c>
      <c r="S4" s="134">
        <v>47500</v>
      </c>
      <c r="T4" s="135">
        <v>512161</v>
      </c>
      <c r="U4" s="135">
        <v>0</v>
      </c>
      <c r="V4" s="135">
        <f>SUM(S4:U4)</f>
        <v>559661</v>
      </c>
      <c r="W4" s="136">
        <v>0</v>
      </c>
      <c r="X4" s="136">
        <v>0</v>
      </c>
      <c r="Y4" s="136">
        <v>30</v>
      </c>
      <c r="Z4" s="136">
        <f>SUM(W4:Y4)</f>
        <v>30</v>
      </c>
      <c r="AA4" s="136">
        <v>0</v>
      </c>
      <c r="AB4" s="136">
        <v>500</v>
      </c>
      <c r="AC4" s="136">
        <v>0</v>
      </c>
      <c r="AD4" s="136">
        <f>SUM(AA4:AC4)</f>
        <v>500</v>
      </c>
      <c r="AE4" s="136">
        <v>0</v>
      </c>
      <c r="AF4" s="136">
        <v>50</v>
      </c>
      <c r="AG4" s="136">
        <v>0</v>
      </c>
      <c r="AH4" s="136">
        <f>SUM(AE4:AG4)</f>
        <v>50</v>
      </c>
      <c r="AI4" s="136"/>
      <c r="AJ4" s="100" t="str">
        <f t="shared" ref="AJ4:AJ16" si="0">B4</f>
        <v>کوهستان وچهل بوستان</v>
      </c>
      <c r="AK4" s="137">
        <f>K4+O4+W4+AA4+AE4</f>
        <v>1340000</v>
      </c>
      <c r="AL4" s="137">
        <f t="shared" ref="AL4:AN16" si="1">L4+P4+X4+AB4+AF4</f>
        <v>19460550</v>
      </c>
      <c r="AM4" s="137">
        <f t="shared" si="1"/>
        <v>30</v>
      </c>
      <c r="AN4" s="137">
        <f>N4+R4+Z4+AD4+AH4</f>
        <v>20800580</v>
      </c>
      <c r="AO4" s="100">
        <v>1</v>
      </c>
    </row>
    <row r="5" spans="1:41" ht="14.25" customHeight="1" x14ac:dyDescent="0.3">
      <c r="A5" s="122">
        <v>2</v>
      </c>
      <c r="B5" s="123" t="s">
        <v>94</v>
      </c>
      <c r="C5" s="124" t="s">
        <v>95</v>
      </c>
      <c r="D5" s="1162"/>
      <c r="E5" s="138" t="s">
        <v>193</v>
      </c>
      <c r="F5" s="139"/>
      <c r="G5" s="139"/>
      <c r="H5" s="139"/>
      <c r="I5" s="139"/>
      <c r="J5" s="140">
        <v>1</v>
      </c>
      <c r="K5" s="141">
        <v>0</v>
      </c>
      <c r="L5" s="142">
        <v>0</v>
      </c>
      <c r="M5" s="142">
        <v>0</v>
      </c>
      <c r="N5" s="143">
        <f t="shared" ref="N5:N14" si="2">SUM(K5:M5)</f>
        <v>0</v>
      </c>
      <c r="O5" s="144">
        <v>0</v>
      </c>
      <c r="P5" s="145">
        <v>1340000</v>
      </c>
      <c r="Q5" s="145">
        <v>0</v>
      </c>
      <c r="R5" s="146">
        <f t="shared" ref="R5:R13" si="3">SUM(O5:Q5)</f>
        <v>1340000</v>
      </c>
      <c r="S5" s="147">
        <v>0</v>
      </c>
      <c r="T5" s="148">
        <v>98750</v>
      </c>
      <c r="U5" s="148">
        <v>0</v>
      </c>
      <c r="V5" s="148">
        <f t="shared" ref="V5:V13" si="4">SUM(S5:U5)</f>
        <v>98750</v>
      </c>
      <c r="W5" s="149">
        <v>0</v>
      </c>
      <c r="X5" s="149">
        <v>0</v>
      </c>
      <c r="Y5" s="149">
        <v>0</v>
      </c>
      <c r="Z5" s="149">
        <f t="shared" ref="Z5:Z15" si="5">SUM(W5:Y5)</f>
        <v>0</v>
      </c>
      <c r="AA5" s="149">
        <v>0</v>
      </c>
      <c r="AB5" s="149">
        <v>3125</v>
      </c>
      <c r="AC5" s="149">
        <v>0</v>
      </c>
      <c r="AD5" s="149">
        <f>SUM(AA5:AC5)</f>
        <v>3125</v>
      </c>
      <c r="AE5" s="149">
        <v>0</v>
      </c>
      <c r="AF5" s="149">
        <v>0</v>
      </c>
      <c r="AG5" s="149">
        <v>0</v>
      </c>
      <c r="AH5" s="149">
        <f>SUM(AE5:AG5)</f>
        <v>0</v>
      </c>
      <c r="AI5" s="149"/>
      <c r="AJ5" s="100" t="str">
        <f t="shared" si="0"/>
        <v>کوهستان وچهل بوستان</v>
      </c>
      <c r="AK5" s="137">
        <f t="shared" ref="AK5:AK16" si="6">K5+O5+W5+AA5+AE5</f>
        <v>0</v>
      </c>
      <c r="AL5" s="137">
        <f t="shared" si="1"/>
        <v>1343125</v>
      </c>
      <c r="AM5" s="137">
        <f t="shared" si="1"/>
        <v>0</v>
      </c>
      <c r="AN5" s="137">
        <f t="shared" si="1"/>
        <v>1343125</v>
      </c>
      <c r="AO5" s="100">
        <v>1</v>
      </c>
    </row>
    <row r="6" spans="1:41" ht="14.25" customHeight="1" x14ac:dyDescent="0.3">
      <c r="A6" s="122">
        <v>3</v>
      </c>
      <c r="B6" s="123" t="s">
        <v>94</v>
      </c>
      <c r="C6" s="124" t="s">
        <v>95</v>
      </c>
      <c r="D6" s="1163"/>
      <c r="E6" s="138" t="s">
        <v>194</v>
      </c>
      <c r="F6" s="139"/>
      <c r="G6" s="139"/>
      <c r="H6" s="139"/>
      <c r="I6" s="139"/>
      <c r="J6" s="140">
        <v>1</v>
      </c>
      <c r="K6" s="141">
        <v>0</v>
      </c>
      <c r="L6" s="142">
        <v>0</v>
      </c>
      <c r="M6" s="142">
        <v>0</v>
      </c>
      <c r="N6" s="143">
        <f t="shared" si="2"/>
        <v>0</v>
      </c>
      <c r="O6" s="144">
        <v>0</v>
      </c>
      <c r="P6" s="145">
        <f>10*10000</f>
        <v>100000</v>
      </c>
      <c r="Q6" s="145">
        <v>0</v>
      </c>
      <c r="R6" s="146">
        <f t="shared" si="3"/>
        <v>100000</v>
      </c>
      <c r="S6" s="147">
        <v>0</v>
      </c>
      <c r="T6" s="148">
        <v>3590</v>
      </c>
      <c r="U6" s="148"/>
      <c r="V6" s="148">
        <f t="shared" si="4"/>
        <v>3590</v>
      </c>
      <c r="W6" s="149">
        <v>0</v>
      </c>
      <c r="X6" s="149">
        <v>0</v>
      </c>
      <c r="Y6" s="149">
        <v>0</v>
      </c>
      <c r="Z6" s="149">
        <f t="shared" si="5"/>
        <v>0</v>
      </c>
      <c r="AA6" s="149">
        <v>0</v>
      </c>
      <c r="AB6" s="149">
        <v>0</v>
      </c>
      <c r="AC6" s="149">
        <v>0</v>
      </c>
      <c r="AD6" s="149">
        <f>SUM(AA6:AC6)</f>
        <v>0</v>
      </c>
      <c r="AE6" s="149">
        <v>0</v>
      </c>
      <c r="AF6" s="149">
        <v>0</v>
      </c>
      <c r="AG6" s="149">
        <v>0</v>
      </c>
      <c r="AH6" s="149">
        <f>SUM(AE6:AG6)</f>
        <v>0</v>
      </c>
      <c r="AI6" s="149"/>
      <c r="AJ6" s="100" t="str">
        <f t="shared" si="0"/>
        <v>کوهستان وچهل بوستان</v>
      </c>
      <c r="AK6" s="137">
        <f t="shared" si="6"/>
        <v>0</v>
      </c>
      <c r="AL6" s="137">
        <f t="shared" si="1"/>
        <v>100000</v>
      </c>
      <c r="AM6" s="137">
        <f t="shared" si="1"/>
        <v>0</v>
      </c>
      <c r="AN6" s="137">
        <f t="shared" si="1"/>
        <v>100000</v>
      </c>
      <c r="AO6" s="100">
        <v>1</v>
      </c>
    </row>
    <row r="7" spans="1:41" ht="14.25" customHeight="1" x14ac:dyDescent="0.3">
      <c r="A7" s="122">
        <v>4</v>
      </c>
      <c r="B7" s="123" t="s">
        <v>94</v>
      </c>
      <c r="C7" s="124" t="s">
        <v>95</v>
      </c>
      <c r="D7" s="1164" t="s">
        <v>98</v>
      </c>
      <c r="E7" s="125" t="s">
        <v>99</v>
      </c>
      <c r="F7" s="126"/>
      <c r="G7" s="126"/>
      <c r="H7" s="126"/>
      <c r="I7" s="126"/>
      <c r="J7" s="127">
        <v>1</v>
      </c>
      <c r="K7" s="150">
        <v>0</v>
      </c>
      <c r="L7" s="151">
        <v>0</v>
      </c>
      <c r="M7" s="151">
        <v>0</v>
      </c>
      <c r="N7" s="152">
        <f t="shared" si="2"/>
        <v>0</v>
      </c>
      <c r="O7" s="1111">
        <v>0</v>
      </c>
      <c r="P7" s="1112">
        <v>2500000</v>
      </c>
      <c r="Q7" s="1112">
        <v>0</v>
      </c>
      <c r="R7" s="1113">
        <f t="shared" si="3"/>
        <v>2500000</v>
      </c>
      <c r="S7" s="156">
        <v>0</v>
      </c>
      <c r="T7" s="157">
        <v>81250</v>
      </c>
      <c r="U7" s="157">
        <v>0</v>
      </c>
      <c r="V7" s="157">
        <f t="shared" si="4"/>
        <v>81250</v>
      </c>
      <c r="W7" s="158">
        <v>0</v>
      </c>
      <c r="X7" s="158">
        <v>0</v>
      </c>
      <c r="Y7" s="158">
        <v>0</v>
      </c>
      <c r="Z7" s="158">
        <f t="shared" si="5"/>
        <v>0</v>
      </c>
      <c r="AA7" s="158"/>
      <c r="AB7" s="158"/>
      <c r="AC7" s="158"/>
      <c r="AD7" s="158">
        <f t="shared" ref="AD7:AD15" si="7">SUM(AA7:AC7)</f>
        <v>0</v>
      </c>
      <c r="AE7" s="158">
        <v>0</v>
      </c>
      <c r="AF7" s="158">
        <v>0</v>
      </c>
      <c r="AG7" s="158">
        <v>0</v>
      </c>
      <c r="AH7" s="158">
        <f t="shared" ref="AH7:AH15" si="8">SUM(AE7:AG7)</f>
        <v>0</v>
      </c>
      <c r="AI7" s="158"/>
      <c r="AJ7" s="100" t="str">
        <f t="shared" si="0"/>
        <v>کوهستان وچهل بوستان</v>
      </c>
      <c r="AK7" s="137">
        <f t="shared" si="6"/>
        <v>0</v>
      </c>
      <c r="AL7" s="137">
        <f t="shared" si="1"/>
        <v>2500000</v>
      </c>
      <c r="AM7" s="137">
        <f t="shared" si="1"/>
        <v>0</v>
      </c>
      <c r="AN7" s="159">
        <f t="shared" si="1"/>
        <v>2500000</v>
      </c>
      <c r="AO7" s="100">
        <v>1</v>
      </c>
    </row>
    <row r="8" spans="1:41" ht="14.25" customHeight="1" x14ac:dyDescent="0.3">
      <c r="A8" s="122">
        <v>5</v>
      </c>
      <c r="B8" s="123" t="s">
        <v>94</v>
      </c>
      <c r="C8" s="124" t="s">
        <v>95</v>
      </c>
      <c r="D8" s="1165"/>
      <c r="E8" s="125" t="s">
        <v>100</v>
      </c>
      <c r="F8" s="126"/>
      <c r="G8" s="126"/>
      <c r="H8" s="126"/>
      <c r="I8" s="126"/>
      <c r="J8" s="127">
        <v>1</v>
      </c>
      <c r="K8" s="150">
        <v>0</v>
      </c>
      <c r="L8" s="151">
        <v>0</v>
      </c>
      <c r="M8" s="151">
        <v>0</v>
      </c>
      <c r="N8" s="152">
        <f t="shared" si="2"/>
        <v>0</v>
      </c>
      <c r="O8" s="1111">
        <v>0</v>
      </c>
      <c r="P8" s="1112">
        <v>2500000</v>
      </c>
      <c r="Q8" s="1112">
        <v>0</v>
      </c>
      <c r="R8" s="1113">
        <f t="shared" si="3"/>
        <v>2500000</v>
      </c>
      <c r="S8" s="156">
        <v>0</v>
      </c>
      <c r="T8" s="157">
        <v>81250</v>
      </c>
      <c r="U8" s="157">
        <v>0</v>
      </c>
      <c r="V8" s="157">
        <f t="shared" si="4"/>
        <v>81250</v>
      </c>
      <c r="W8" s="158">
        <v>0</v>
      </c>
      <c r="X8" s="158">
        <v>0</v>
      </c>
      <c r="Y8" s="158">
        <v>0</v>
      </c>
      <c r="Z8" s="158">
        <f t="shared" si="5"/>
        <v>0</v>
      </c>
      <c r="AA8" s="158">
        <v>0</v>
      </c>
      <c r="AB8" s="158">
        <v>375</v>
      </c>
      <c r="AC8" s="158">
        <v>0</v>
      </c>
      <c r="AD8" s="158">
        <f t="shared" si="7"/>
        <v>375</v>
      </c>
      <c r="AE8" s="158">
        <v>0</v>
      </c>
      <c r="AF8" s="158">
        <v>0</v>
      </c>
      <c r="AG8" s="158">
        <v>0</v>
      </c>
      <c r="AH8" s="158">
        <f t="shared" si="8"/>
        <v>0</v>
      </c>
      <c r="AI8" s="158"/>
      <c r="AJ8" s="100" t="str">
        <f t="shared" si="0"/>
        <v>کوهستان وچهل بوستان</v>
      </c>
      <c r="AK8" s="137">
        <f t="shared" si="6"/>
        <v>0</v>
      </c>
      <c r="AL8" s="137">
        <f t="shared" si="1"/>
        <v>2500375</v>
      </c>
      <c r="AM8" s="137">
        <f t="shared" si="1"/>
        <v>0</v>
      </c>
      <c r="AN8" s="159">
        <f t="shared" si="1"/>
        <v>2500375</v>
      </c>
      <c r="AO8" s="100">
        <v>1</v>
      </c>
    </row>
    <row r="9" spans="1:41" ht="14.25" customHeight="1" x14ac:dyDescent="0.3">
      <c r="A9" s="122">
        <v>6</v>
      </c>
      <c r="B9" s="123" t="s">
        <v>94</v>
      </c>
      <c r="C9" s="124" t="s">
        <v>95</v>
      </c>
      <c r="D9" s="1165"/>
      <c r="E9" s="125" t="s">
        <v>101</v>
      </c>
      <c r="F9" s="126"/>
      <c r="G9" s="126"/>
      <c r="H9" s="126"/>
      <c r="I9" s="126"/>
      <c r="J9" s="127">
        <v>1</v>
      </c>
      <c r="K9" s="150">
        <v>0</v>
      </c>
      <c r="L9" s="151">
        <v>0</v>
      </c>
      <c r="M9" s="151">
        <v>0</v>
      </c>
      <c r="N9" s="152">
        <f t="shared" si="2"/>
        <v>0</v>
      </c>
      <c r="O9" s="153">
        <v>0</v>
      </c>
      <c r="P9" s="145">
        <v>1890000</v>
      </c>
      <c r="Q9" s="154">
        <v>0</v>
      </c>
      <c r="R9" s="155">
        <f t="shared" si="3"/>
        <v>1890000</v>
      </c>
      <c r="S9" s="156">
        <v>0</v>
      </c>
      <c r="T9" s="157">
        <v>85000</v>
      </c>
      <c r="U9" s="157">
        <v>0</v>
      </c>
      <c r="V9" s="157">
        <f t="shared" si="4"/>
        <v>85000</v>
      </c>
      <c r="W9" s="158">
        <v>0</v>
      </c>
      <c r="X9" s="158">
        <v>0</v>
      </c>
      <c r="Y9" s="158">
        <v>0</v>
      </c>
      <c r="Z9" s="158">
        <f t="shared" si="5"/>
        <v>0</v>
      </c>
      <c r="AA9" s="158">
        <v>0</v>
      </c>
      <c r="AB9" s="158">
        <v>0</v>
      </c>
      <c r="AC9" s="158">
        <v>0</v>
      </c>
      <c r="AD9" s="158">
        <f t="shared" si="7"/>
        <v>0</v>
      </c>
      <c r="AE9" s="158">
        <v>0</v>
      </c>
      <c r="AF9" s="158">
        <v>0</v>
      </c>
      <c r="AG9" s="158">
        <v>0</v>
      </c>
      <c r="AH9" s="158">
        <f t="shared" si="8"/>
        <v>0</v>
      </c>
      <c r="AI9" s="158"/>
      <c r="AJ9" s="100" t="str">
        <f t="shared" si="0"/>
        <v>کوهستان وچهل بوستان</v>
      </c>
      <c r="AK9" s="137">
        <f t="shared" si="6"/>
        <v>0</v>
      </c>
      <c r="AL9" s="137">
        <f t="shared" si="1"/>
        <v>1890000</v>
      </c>
      <c r="AM9" s="137">
        <f t="shared" si="1"/>
        <v>0</v>
      </c>
      <c r="AN9" s="159">
        <f t="shared" si="1"/>
        <v>1890000</v>
      </c>
      <c r="AO9" s="100">
        <v>1</v>
      </c>
    </row>
    <row r="10" spans="1:41" ht="14.25" customHeight="1" x14ac:dyDescent="0.3">
      <c r="A10" s="122">
        <v>7</v>
      </c>
      <c r="B10" s="123" t="s">
        <v>94</v>
      </c>
      <c r="C10" s="124" t="s">
        <v>95</v>
      </c>
      <c r="D10" s="1165"/>
      <c r="E10" s="138" t="s">
        <v>195</v>
      </c>
      <c r="F10" s="139"/>
      <c r="G10" s="139"/>
      <c r="H10" s="139"/>
      <c r="I10" s="139"/>
      <c r="J10" s="140">
        <v>1</v>
      </c>
      <c r="K10" s="141">
        <v>0</v>
      </c>
      <c r="L10" s="142">
        <v>0</v>
      </c>
      <c r="M10" s="142">
        <v>0</v>
      </c>
      <c r="N10" s="143">
        <f t="shared" si="2"/>
        <v>0</v>
      </c>
      <c r="O10" s="144">
        <v>0</v>
      </c>
      <c r="P10" s="145">
        <v>870000</v>
      </c>
      <c r="Q10" s="145">
        <v>0</v>
      </c>
      <c r="R10" s="146">
        <f t="shared" si="3"/>
        <v>870000</v>
      </c>
      <c r="S10" s="147">
        <v>0</v>
      </c>
      <c r="T10" s="148">
        <v>38400</v>
      </c>
      <c r="U10" s="148">
        <v>0</v>
      </c>
      <c r="V10" s="148">
        <f t="shared" si="4"/>
        <v>38400</v>
      </c>
      <c r="W10" s="149">
        <v>0</v>
      </c>
      <c r="X10" s="149">
        <v>0</v>
      </c>
      <c r="Y10" s="149">
        <v>0</v>
      </c>
      <c r="Z10" s="149">
        <v>0</v>
      </c>
      <c r="AA10" s="149">
        <v>0</v>
      </c>
      <c r="AB10" s="149">
        <v>2500</v>
      </c>
      <c r="AC10" s="149">
        <v>0</v>
      </c>
      <c r="AD10" s="149">
        <f t="shared" si="7"/>
        <v>2500</v>
      </c>
      <c r="AE10" s="149">
        <v>0</v>
      </c>
      <c r="AF10" s="149">
        <v>0</v>
      </c>
      <c r="AG10" s="149">
        <v>0</v>
      </c>
      <c r="AH10" s="149">
        <f t="shared" si="8"/>
        <v>0</v>
      </c>
      <c r="AI10" s="149"/>
      <c r="AJ10" s="100" t="str">
        <f t="shared" si="0"/>
        <v>کوهستان وچهل بوستان</v>
      </c>
      <c r="AK10" s="137">
        <f t="shared" si="6"/>
        <v>0</v>
      </c>
      <c r="AL10" s="137">
        <f t="shared" si="1"/>
        <v>872500</v>
      </c>
      <c r="AM10" s="137">
        <f t="shared" si="1"/>
        <v>0</v>
      </c>
      <c r="AN10" s="159">
        <f t="shared" si="1"/>
        <v>872500</v>
      </c>
      <c r="AO10" s="100">
        <v>1</v>
      </c>
    </row>
    <row r="11" spans="1:41" ht="14.25" customHeight="1" x14ac:dyDescent="0.3">
      <c r="A11" s="122">
        <v>8</v>
      </c>
      <c r="B11" s="123" t="s">
        <v>94</v>
      </c>
      <c r="C11" s="124" t="s">
        <v>95</v>
      </c>
      <c r="D11" s="1166"/>
      <c r="E11" s="138" t="s">
        <v>196</v>
      </c>
      <c r="F11" s="139"/>
      <c r="G11" s="139"/>
      <c r="H11" s="139"/>
      <c r="I11" s="139"/>
      <c r="J11" s="140"/>
      <c r="K11" s="141">
        <v>0</v>
      </c>
      <c r="L11" s="142">
        <v>0</v>
      </c>
      <c r="M11" s="142">
        <v>0</v>
      </c>
      <c r="N11" s="143">
        <f t="shared" si="2"/>
        <v>0</v>
      </c>
      <c r="O11" s="144">
        <v>0</v>
      </c>
      <c r="P11" s="145">
        <v>340000</v>
      </c>
      <c r="Q11" s="145">
        <v>0</v>
      </c>
      <c r="R11" s="146">
        <f t="shared" si="3"/>
        <v>340000</v>
      </c>
      <c r="S11" s="147">
        <v>0</v>
      </c>
      <c r="T11" s="148">
        <v>15000</v>
      </c>
      <c r="U11" s="148">
        <v>0</v>
      </c>
      <c r="V11" s="148">
        <f t="shared" si="4"/>
        <v>15000</v>
      </c>
      <c r="W11" s="149">
        <v>0</v>
      </c>
      <c r="X11" s="149">
        <v>0</v>
      </c>
      <c r="Y11" s="149">
        <v>0</v>
      </c>
      <c r="Z11" s="149">
        <v>0</v>
      </c>
      <c r="AA11" s="149">
        <v>0</v>
      </c>
      <c r="AB11" s="149">
        <v>0</v>
      </c>
      <c r="AC11" s="149">
        <v>0</v>
      </c>
      <c r="AD11" s="149">
        <f t="shared" si="7"/>
        <v>0</v>
      </c>
      <c r="AE11" s="149">
        <v>0</v>
      </c>
      <c r="AF11" s="149">
        <v>0</v>
      </c>
      <c r="AG11" s="149">
        <v>0</v>
      </c>
      <c r="AH11" s="149">
        <f t="shared" si="8"/>
        <v>0</v>
      </c>
      <c r="AI11" s="149"/>
      <c r="AJ11" s="100" t="str">
        <f t="shared" si="0"/>
        <v>کوهستان وچهل بوستان</v>
      </c>
      <c r="AK11" s="137">
        <f t="shared" si="6"/>
        <v>0</v>
      </c>
      <c r="AL11" s="137">
        <f t="shared" si="1"/>
        <v>340000</v>
      </c>
      <c r="AM11" s="137">
        <f t="shared" si="1"/>
        <v>0</v>
      </c>
      <c r="AN11" s="159">
        <f t="shared" si="1"/>
        <v>340000</v>
      </c>
      <c r="AO11" s="100">
        <v>1</v>
      </c>
    </row>
    <row r="12" spans="1:41" ht="14.25" customHeight="1" x14ac:dyDescent="0.3">
      <c r="A12" s="122">
        <v>9</v>
      </c>
      <c r="B12" s="123" t="s">
        <v>94</v>
      </c>
      <c r="C12" s="124" t="s">
        <v>95</v>
      </c>
      <c r="D12" s="1164" t="s">
        <v>102</v>
      </c>
      <c r="E12" s="160" t="s">
        <v>103</v>
      </c>
      <c r="F12" s="161"/>
      <c r="G12" s="161"/>
      <c r="H12" s="161"/>
      <c r="I12" s="161"/>
      <c r="J12" s="162">
        <v>1</v>
      </c>
      <c r="K12" s="163">
        <v>0</v>
      </c>
      <c r="L12" s="164">
        <v>0</v>
      </c>
      <c r="M12" s="164">
        <v>0</v>
      </c>
      <c r="N12" s="165">
        <f t="shared" si="2"/>
        <v>0</v>
      </c>
      <c r="O12" s="166">
        <v>0</v>
      </c>
      <c r="P12" s="145">
        <v>1875000</v>
      </c>
      <c r="Q12" s="167">
        <v>0</v>
      </c>
      <c r="R12" s="168">
        <f t="shared" si="3"/>
        <v>1875000</v>
      </c>
      <c r="S12" s="169">
        <v>0</v>
      </c>
      <c r="T12" s="170">
        <f>76350*1.25</f>
        <v>95437.5</v>
      </c>
      <c r="U12" s="170">
        <v>0</v>
      </c>
      <c r="V12" s="170">
        <f t="shared" si="4"/>
        <v>95437.5</v>
      </c>
      <c r="W12" s="171">
        <v>0</v>
      </c>
      <c r="X12" s="171">
        <v>0</v>
      </c>
      <c r="Y12" s="171">
        <v>0</v>
      </c>
      <c r="Z12" s="171">
        <v>0</v>
      </c>
      <c r="AA12" s="171"/>
      <c r="AB12" s="171">
        <v>0</v>
      </c>
      <c r="AC12" s="171">
        <v>0</v>
      </c>
      <c r="AD12" s="171">
        <f t="shared" si="7"/>
        <v>0</v>
      </c>
      <c r="AE12" s="171">
        <v>0</v>
      </c>
      <c r="AF12" s="171">
        <v>0</v>
      </c>
      <c r="AG12" s="171">
        <v>0</v>
      </c>
      <c r="AH12" s="171">
        <f t="shared" si="8"/>
        <v>0</v>
      </c>
      <c r="AI12" s="171"/>
      <c r="AJ12" s="100" t="str">
        <f t="shared" si="0"/>
        <v>کوهستان وچهل بوستان</v>
      </c>
      <c r="AK12" s="137">
        <f t="shared" si="6"/>
        <v>0</v>
      </c>
      <c r="AL12" s="137">
        <f t="shared" si="1"/>
        <v>1875000</v>
      </c>
      <c r="AM12" s="137">
        <f t="shared" si="1"/>
        <v>0</v>
      </c>
      <c r="AN12" s="137">
        <f t="shared" si="1"/>
        <v>1875000</v>
      </c>
      <c r="AO12" s="100">
        <v>1</v>
      </c>
    </row>
    <row r="13" spans="1:41" ht="14.25" customHeight="1" x14ac:dyDescent="0.3">
      <c r="A13" s="122">
        <v>10</v>
      </c>
      <c r="B13" s="123" t="s">
        <v>94</v>
      </c>
      <c r="C13" s="124" t="s">
        <v>95</v>
      </c>
      <c r="D13" s="1166"/>
      <c r="E13" s="160" t="s">
        <v>104</v>
      </c>
      <c r="F13" s="161"/>
      <c r="G13" s="161"/>
      <c r="H13" s="161"/>
      <c r="I13" s="161"/>
      <c r="J13" s="162">
        <v>1</v>
      </c>
      <c r="K13" s="163">
        <v>0</v>
      </c>
      <c r="L13" s="164">
        <v>0</v>
      </c>
      <c r="M13" s="164">
        <v>0</v>
      </c>
      <c r="N13" s="165">
        <f t="shared" si="2"/>
        <v>0</v>
      </c>
      <c r="O13" s="166">
        <v>0</v>
      </c>
      <c r="P13" s="145">
        <v>1000000</v>
      </c>
      <c r="Q13" s="167">
        <v>0</v>
      </c>
      <c r="R13" s="168">
        <f t="shared" si="3"/>
        <v>1000000</v>
      </c>
      <c r="S13" s="169">
        <v>0</v>
      </c>
      <c r="T13" s="170">
        <v>58000</v>
      </c>
      <c r="U13" s="170">
        <v>0</v>
      </c>
      <c r="V13" s="170">
        <f t="shared" si="4"/>
        <v>58000</v>
      </c>
      <c r="W13" s="171">
        <v>0</v>
      </c>
      <c r="X13" s="171">
        <v>0</v>
      </c>
      <c r="Y13" s="171">
        <v>0</v>
      </c>
      <c r="Z13" s="171">
        <f t="shared" si="5"/>
        <v>0</v>
      </c>
      <c r="AA13" s="171"/>
      <c r="AB13" s="171">
        <v>0</v>
      </c>
      <c r="AC13" s="171">
        <v>0</v>
      </c>
      <c r="AD13" s="171">
        <f t="shared" ref="AD13" si="9">SUM(AA13:AC13)</f>
        <v>0</v>
      </c>
      <c r="AE13" s="171">
        <v>0</v>
      </c>
      <c r="AF13" s="171">
        <v>0</v>
      </c>
      <c r="AG13" s="171">
        <v>0</v>
      </c>
      <c r="AH13" s="171">
        <f t="shared" si="8"/>
        <v>0</v>
      </c>
      <c r="AI13" s="171"/>
      <c r="AJ13" s="100" t="str">
        <f t="shared" si="0"/>
        <v>کوهستان وچهل بوستان</v>
      </c>
      <c r="AK13" s="137">
        <f t="shared" si="6"/>
        <v>0</v>
      </c>
      <c r="AL13" s="137">
        <f t="shared" si="1"/>
        <v>1000000</v>
      </c>
      <c r="AM13" s="137">
        <f t="shared" si="1"/>
        <v>0</v>
      </c>
      <c r="AN13" s="137">
        <f t="shared" si="1"/>
        <v>1000000</v>
      </c>
      <c r="AO13" s="100">
        <v>1</v>
      </c>
    </row>
    <row r="14" spans="1:41" ht="14.25" customHeight="1" x14ac:dyDescent="0.3">
      <c r="A14" s="122">
        <v>15</v>
      </c>
      <c r="B14" s="172" t="s">
        <v>105</v>
      </c>
      <c r="C14" s="124" t="s">
        <v>95</v>
      </c>
      <c r="D14" s="173" t="s">
        <v>106</v>
      </c>
      <c r="E14" s="173" t="s">
        <v>106</v>
      </c>
      <c r="F14" s="174"/>
      <c r="G14" s="174"/>
      <c r="H14" s="174"/>
      <c r="I14" s="174"/>
      <c r="J14" s="175">
        <v>1</v>
      </c>
      <c r="K14" s="176">
        <v>0</v>
      </c>
      <c r="L14" s="177">
        <v>0</v>
      </c>
      <c r="M14" s="177">
        <v>0</v>
      </c>
      <c r="N14" s="178">
        <f t="shared" si="2"/>
        <v>0</v>
      </c>
      <c r="O14" s="179">
        <v>1100000</v>
      </c>
      <c r="P14" s="180">
        <v>950000</v>
      </c>
      <c r="Q14" s="180">
        <v>0</v>
      </c>
      <c r="R14" s="181">
        <f t="shared" ref="R14:R16" si="10">SUM(O14:Q14)</f>
        <v>2050000</v>
      </c>
      <c r="S14" s="182">
        <v>38000</v>
      </c>
      <c r="T14" s="183">
        <v>19000</v>
      </c>
      <c r="U14" s="183">
        <v>0</v>
      </c>
      <c r="V14" s="183">
        <f>SUM(S14:U14)</f>
        <v>57000</v>
      </c>
      <c r="W14" s="184">
        <v>0</v>
      </c>
      <c r="X14" s="184">
        <v>0</v>
      </c>
      <c r="Y14" s="184">
        <v>0</v>
      </c>
      <c r="Z14" s="184">
        <f t="shared" si="5"/>
        <v>0</v>
      </c>
      <c r="AA14" s="184">
        <v>0</v>
      </c>
      <c r="AB14" s="184">
        <v>0</v>
      </c>
      <c r="AC14" s="184">
        <v>0</v>
      </c>
      <c r="AD14" s="184">
        <f t="shared" si="7"/>
        <v>0</v>
      </c>
      <c r="AE14" s="184">
        <v>0</v>
      </c>
      <c r="AF14" s="184">
        <v>0</v>
      </c>
      <c r="AG14" s="184">
        <v>0</v>
      </c>
      <c r="AH14" s="184">
        <f t="shared" si="8"/>
        <v>0</v>
      </c>
      <c r="AI14" s="184"/>
      <c r="AJ14" s="100" t="str">
        <f t="shared" si="0"/>
        <v>سوران و و یرانی</v>
      </c>
      <c r="AK14" s="185">
        <f t="shared" si="6"/>
        <v>1100000</v>
      </c>
      <c r="AL14" s="185">
        <f t="shared" si="1"/>
        <v>950000</v>
      </c>
      <c r="AM14" s="185">
        <f t="shared" si="1"/>
        <v>0</v>
      </c>
      <c r="AN14" s="185">
        <f t="shared" si="1"/>
        <v>2050000</v>
      </c>
      <c r="AO14" s="100">
        <v>2</v>
      </c>
    </row>
    <row r="15" spans="1:41" ht="14.25" customHeight="1" x14ac:dyDescent="0.3">
      <c r="A15" s="122">
        <v>16</v>
      </c>
      <c r="B15" s="172" t="s">
        <v>107</v>
      </c>
      <c r="C15" s="124" t="s">
        <v>95</v>
      </c>
      <c r="D15" s="173" t="s">
        <v>108</v>
      </c>
      <c r="E15" s="173" t="s">
        <v>197</v>
      </c>
      <c r="F15" s="174"/>
      <c r="G15" s="174"/>
      <c r="H15" s="174"/>
      <c r="I15" s="174"/>
      <c r="J15" s="175">
        <v>1</v>
      </c>
      <c r="K15" s="176">
        <v>0</v>
      </c>
      <c r="L15" s="177">
        <v>0</v>
      </c>
      <c r="M15" s="177">
        <v>0</v>
      </c>
      <c r="N15" s="178">
        <v>0</v>
      </c>
      <c r="O15" s="179">
        <v>350000</v>
      </c>
      <c r="P15" s="180">
        <v>0</v>
      </c>
      <c r="Q15" s="180">
        <v>500000</v>
      </c>
      <c r="R15" s="181">
        <f t="shared" si="10"/>
        <v>850000</v>
      </c>
      <c r="S15" s="182">
        <v>27000</v>
      </c>
      <c r="T15" s="183">
        <v>0</v>
      </c>
      <c r="U15" s="183">
        <v>23100</v>
      </c>
      <c r="V15" s="183">
        <f>SUM(S15:U15)</f>
        <v>50100</v>
      </c>
      <c r="W15" s="184">
        <v>0</v>
      </c>
      <c r="X15" s="184">
        <v>0</v>
      </c>
      <c r="Y15" s="184">
        <v>0</v>
      </c>
      <c r="Z15" s="184">
        <f t="shared" si="5"/>
        <v>0</v>
      </c>
      <c r="AA15" s="184">
        <v>0</v>
      </c>
      <c r="AB15" s="184">
        <v>0</v>
      </c>
      <c r="AC15" s="184">
        <v>0</v>
      </c>
      <c r="AD15" s="184">
        <f t="shared" si="7"/>
        <v>0</v>
      </c>
      <c r="AE15" s="184">
        <v>0</v>
      </c>
      <c r="AF15" s="184">
        <v>0</v>
      </c>
      <c r="AG15" s="184">
        <v>0</v>
      </c>
      <c r="AH15" s="184">
        <f t="shared" si="8"/>
        <v>0</v>
      </c>
      <c r="AI15" s="184"/>
      <c r="AJ15" s="100" t="str">
        <f t="shared" si="0"/>
        <v>جزایر میانی بهشت رضا(ع)</v>
      </c>
      <c r="AK15" s="137">
        <f t="shared" si="6"/>
        <v>350000</v>
      </c>
      <c r="AL15" s="137">
        <f t="shared" si="1"/>
        <v>0</v>
      </c>
      <c r="AM15" s="137">
        <f t="shared" si="1"/>
        <v>500000</v>
      </c>
      <c r="AN15" s="137">
        <f t="shared" si="1"/>
        <v>850000</v>
      </c>
      <c r="AO15" s="100">
        <v>3</v>
      </c>
    </row>
    <row r="16" spans="1:41" ht="14.25" customHeight="1" thickBot="1" x14ac:dyDescent="0.35">
      <c r="A16" s="861">
        <v>17</v>
      </c>
      <c r="B16" s="747" t="s">
        <v>107</v>
      </c>
      <c r="C16" s="199"/>
      <c r="D16" s="862" t="s">
        <v>109</v>
      </c>
      <c r="E16" s="862" t="s">
        <v>109</v>
      </c>
      <c r="F16" s="186"/>
      <c r="G16" s="186"/>
      <c r="H16" s="186"/>
      <c r="I16" s="186"/>
      <c r="J16" s="187"/>
      <c r="K16" s="188"/>
      <c r="L16" s="189"/>
      <c r="M16" s="189"/>
      <c r="N16" s="190"/>
      <c r="O16" s="191"/>
      <c r="P16" s="192"/>
      <c r="Q16" s="193">
        <f>U16*Q15/U15</f>
        <v>86580.086580086587</v>
      </c>
      <c r="R16" s="863">
        <f t="shared" si="10"/>
        <v>86580.086580086587</v>
      </c>
      <c r="S16" s="195"/>
      <c r="T16" s="196"/>
      <c r="U16" s="197">
        <v>4000</v>
      </c>
      <c r="V16" s="864">
        <f>SUM(S16:U16)</f>
        <v>4000</v>
      </c>
      <c r="W16" s="198"/>
      <c r="X16" s="198"/>
      <c r="Y16" s="198"/>
      <c r="Z16" s="198"/>
      <c r="AA16" s="198"/>
      <c r="AB16" s="198"/>
      <c r="AC16" s="198"/>
      <c r="AD16" s="198"/>
      <c r="AE16" s="198"/>
      <c r="AF16" s="198"/>
      <c r="AG16" s="198"/>
      <c r="AH16" s="198"/>
      <c r="AI16" s="198"/>
      <c r="AJ16" s="100" t="str">
        <f t="shared" si="0"/>
        <v>جزایر میانی بهشت رضا(ع)</v>
      </c>
      <c r="AK16" s="137">
        <f t="shared" si="6"/>
        <v>0</v>
      </c>
      <c r="AL16" s="137">
        <f t="shared" si="1"/>
        <v>0</v>
      </c>
      <c r="AM16" s="137">
        <f t="shared" si="1"/>
        <v>86580.086580086587</v>
      </c>
      <c r="AN16" s="137">
        <f t="shared" si="1"/>
        <v>86580.086580086587</v>
      </c>
      <c r="AO16" s="100">
        <v>3</v>
      </c>
    </row>
    <row r="17" spans="1:40" ht="21.75" customHeight="1" thickTop="1" thickBot="1" x14ac:dyDescent="0.35">
      <c r="A17" s="865" t="s">
        <v>92</v>
      </c>
      <c r="B17" s="865" t="s">
        <v>92</v>
      </c>
      <c r="C17" s="865" t="s">
        <v>92</v>
      </c>
      <c r="D17" s="866" t="s">
        <v>92</v>
      </c>
      <c r="E17" s="866" t="s">
        <v>92</v>
      </c>
      <c r="F17" s="867">
        <f>SUM(F4:F13)</f>
        <v>0</v>
      </c>
      <c r="G17" s="867">
        <f>SUM(G4:G13)</f>
        <v>0</v>
      </c>
      <c r="H17" s="867">
        <f>SUM(H4:H13)</f>
        <v>0</v>
      </c>
      <c r="I17" s="867">
        <f>SUM(I4:I13)</f>
        <v>0</v>
      </c>
      <c r="J17" s="868">
        <f>SUM(J4:J15)</f>
        <v>11</v>
      </c>
      <c r="K17" s="869">
        <f>SUM(K4:K13)</f>
        <v>0</v>
      </c>
      <c r="L17" s="870">
        <f>SUM(L4:L13)</f>
        <v>0</v>
      </c>
      <c r="M17" s="870">
        <f>SUM(M4:M13)</f>
        <v>0</v>
      </c>
      <c r="N17" s="871">
        <f>SUM(N4:N13)</f>
        <v>0</v>
      </c>
      <c r="O17" s="872">
        <f t="shared" ref="O17:V17" si="11">SUM(O4:O16)</f>
        <v>2790000</v>
      </c>
      <c r="P17" s="872">
        <f t="shared" si="11"/>
        <v>32825000</v>
      </c>
      <c r="Q17" s="872">
        <f t="shared" si="11"/>
        <v>586580.08658008662</v>
      </c>
      <c r="R17" s="872">
        <f t="shared" si="11"/>
        <v>36201580.08658009</v>
      </c>
      <c r="S17" s="873">
        <f t="shared" si="11"/>
        <v>112500</v>
      </c>
      <c r="T17" s="873">
        <f t="shared" si="11"/>
        <v>1087838.5</v>
      </c>
      <c r="U17" s="873">
        <f t="shared" si="11"/>
        <v>27100</v>
      </c>
      <c r="V17" s="873">
        <f t="shared" si="11"/>
        <v>1227438.5</v>
      </c>
      <c r="W17" s="867">
        <f t="shared" ref="W17:AI17" si="12">SUM(W4:W13)</f>
        <v>0</v>
      </c>
      <c r="X17" s="867">
        <f t="shared" si="12"/>
        <v>0</v>
      </c>
      <c r="Y17" s="867">
        <f t="shared" si="12"/>
        <v>30</v>
      </c>
      <c r="Z17" s="874">
        <f t="shared" si="12"/>
        <v>30</v>
      </c>
      <c r="AA17" s="867">
        <f t="shared" si="12"/>
        <v>0</v>
      </c>
      <c r="AB17" s="875">
        <f t="shared" si="12"/>
        <v>6500</v>
      </c>
      <c r="AC17" s="875">
        <f t="shared" si="12"/>
        <v>0</v>
      </c>
      <c r="AD17" s="876">
        <f t="shared" si="12"/>
        <v>6500</v>
      </c>
      <c r="AE17" s="875">
        <f t="shared" si="12"/>
        <v>0</v>
      </c>
      <c r="AF17" s="875">
        <f t="shared" si="12"/>
        <v>50</v>
      </c>
      <c r="AG17" s="875">
        <f t="shared" si="12"/>
        <v>0</v>
      </c>
      <c r="AH17" s="876">
        <f t="shared" si="12"/>
        <v>50</v>
      </c>
      <c r="AI17" s="875">
        <f t="shared" si="12"/>
        <v>0</v>
      </c>
      <c r="AJ17" s="877"/>
      <c r="AK17" s="876">
        <f>SUM(AK4:AK16)</f>
        <v>2790000</v>
      </c>
      <c r="AL17" s="876">
        <f>SUM(AL4:AL16)</f>
        <v>32831550</v>
      </c>
      <c r="AM17" s="876">
        <f>SUM(AM4:AM16)</f>
        <v>586610.08658008662</v>
      </c>
      <c r="AN17" s="876">
        <f>SUM(AN4:AN16)</f>
        <v>36208160.08658009</v>
      </c>
    </row>
    <row r="18" spans="1:40" ht="24" customHeight="1" thickTop="1" x14ac:dyDescent="0.3">
      <c r="A18" s="211"/>
      <c r="B18" s="211"/>
      <c r="C18" s="211"/>
      <c r="D18" s="211"/>
      <c r="E18" s="211"/>
      <c r="F18" s="212"/>
      <c r="G18" s="212"/>
      <c r="H18" s="212"/>
      <c r="I18" s="212"/>
      <c r="J18" s="212"/>
      <c r="K18" s="213"/>
      <c r="L18" s="213"/>
      <c r="M18" s="213"/>
      <c r="N18" s="213"/>
      <c r="O18" s="214"/>
      <c r="P18" s="214"/>
      <c r="Q18" s="214"/>
      <c r="R18" s="214"/>
      <c r="S18" s="215"/>
      <c r="T18" s="215"/>
      <c r="U18" s="215"/>
      <c r="V18" s="215"/>
      <c r="W18" s="212"/>
      <c r="X18" s="212"/>
      <c r="Y18" s="212"/>
      <c r="Z18" s="216"/>
      <c r="AA18" s="212"/>
      <c r="AB18" s="212"/>
      <c r="AC18" s="212"/>
      <c r="AD18" s="217"/>
      <c r="AE18" s="212"/>
      <c r="AF18" s="212"/>
      <c r="AG18" s="212"/>
      <c r="AH18" s="217"/>
      <c r="AI18" s="212"/>
      <c r="AK18" s="217"/>
      <c r="AL18" s="217"/>
      <c r="AM18" s="217"/>
      <c r="AN18" s="217"/>
    </row>
    <row r="19" spans="1:40" ht="14.25" customHeight="1" x14ac:dyDescent="0.3">
      <c r="A19" s="122"/>
      <c r="C19" s="199"/>
      <c r="D19" s="200"/>
      <c r="E19" s="201" t="s">
        <v>110</v>
      </c>
      <c r="F19" s="186"/>
      <c r="G19" s="186"/>
      <c r="H19" s="186"/>
      <c r="I19" s="186"/>
      <c r="J19" s="187"/>
      <c r="K19" s="188"/>
      <c r="L19" s="189"/>
      <c r="M19" s="189"/>
      <c r="N19" s="190"/>
      <c r="O19" s="191"/>
      <c r="P19" s="192"/>
      <c r="Q19" s="202"/>
      <c r="R19" s="203">
        <f>R5+R6</f>
        <v>1440000</v>
      </c>
      <c r="S19" s="195"/>
      <c r="T19" s="196"/>
      <c r="U19" s="197"/>
      <c r="V19" s="204">
        <f>V5+V6</f>
        <v>102340</v>
      </c>
      <c r="W19" s="198"/>
      <c r="X19" s="198"/>
      <c r="Y19" s="198"/>
      <c r="Z19" s="198"/>
      <c r="AA19" s="198"/>
      <c r="AB19" s="198"/>
      <c r="AC19" s="198"/>
      <c r="AD19" s="198"/>
      <c r="AE19" s="198"/>
      <c r="AF19" s="198"/>
      <c r="AG19" s="198"/>
      <c r="AH19" s="198"/>
      <c r="AI19" s="198"/>
      <c r="AK19" s="205"/>
      <c r="AL19" s="205"/>
      <c r="AM19" s="205"/>
      <c r="AN19" s="205"/>
    </row>
    <row r="20" spans="1:40" ht="14.25" customHeight="1" x14ac:dyDescent="0.3">
      <c r="A20" s="122"/>
      <c r="C20" s="199"/>
      <c r="D20" s="200"/>
      <c r="E20" s="201" t="s">
        <v>111</v>
      </c>
      <c r="F20" s="186"/>
      <c r="G20" s="186"/>
      <c r="H20" s="186"/>
      <c r="I20" s="186"/>
      <c r="J20" s="187"/>
      <c r="K20" s="188"/>
      <c r="L20" s="189"/>
      <c r="M20" s="189"/>
      <c r="N20" s="190"/>
      <c r="O20" s="191"/>
      <c r="P20" s="192"/>
      <c r="Q20" s="202"/>
      <c r="R20" s="203">
        <f>R10+R11</f>
        <v>1210000</v>
      </c>
      <c r="S20" s="195"/>
      <c r="T20" s="196"/>
      <c r="U20" s="197"/>
      <c r="V20" s="204">
        <f>V10+V11</f>
        <v>53400</v>
      </c>
      <c r="W20" s="198"/>
      <c r="X20" s="198"/>
      <c r="Y20" s="198"/>
      <c r="Z20" s="198"/>
      <c r="AA20" s="198"/>
      <c r="AB20" s="198"/>
      <c r="AC20" s="198"/>
      <c r="AD20" s="198"/>
      <c r="AE20" s="198"/>
      <c r="AF20" s="198"/>
      <c r="AG20" s="198"/>
      <c r="AH20" s="198"/>
      <c r="AI20" s="198"/>
      <c r="AK20" s="205"/>
      <c r="AL20" s="205"/>
      <c r="AM20" s="205"/>
      <c r="AN20" s="205"/>
    </row>
    <row r="21" spans="1:40" ht="14.25" customHeight="1" x14ac:dyDescent="0.3">
      <c r="A21" s="122"/>
      <c r="B21" s="123" t="s">
        <v>94</v>
      </c>
      <c r="C21" s="124" t="s">
        <v>95</v>
      </c>
      <c r="D21" s="206"/>
      <c r="E21" s="207" t="str">
        <f>[4]ک_ج!D10</f>
        <v>اراضی مینوش ومغان</v>
      </c>
      <c r="F21" s="161"/>
      <c r="G21" s="161"/>
      <c r="H21" s="161"/>
      <c r="I21" s="161"/>
      <c r="J21" s="162"/>
      <c r="K21" s="163"/>
      <c r="L21" s="164"/>
      <c r="M21" s="164"/>
      <c r="N21" s="165"/>
      <c r="O21" s="166"/>
      <c r="P21" s="145"/>
      <c r="Q21" s="167"/>
      <c r="R21" s="208">
        <f>R12+R13</f>
        <v>2875000</v>
      </c>
      <c r="S21" s="169"/>
      <c r="T21" s="209"/>
      <c r="U21" s="170"/>
      <c r="V21" s="209">
        <f>V12+V13</f>
        <v>153437.5</v>
      </c>
      <c r="W21" s="171"/>
      <c r="X21" s="171"/>
      <c r="Y21" s="171"/>
      <c r="Z21" s="171"/>
      <c r="AA21" s="171"/>
      <c r="AB21" s="171"/>
      <c r="AC21" s="171"/>
      <c r="AD21" s="171"/>
      <c r="AE21" s="171"/>
      <c r="AF21" s="171"/>
      <c r="AG21" s="171"/>
      <c r="AH21" s="171"/>
      <c r="AI21" s="171"/>
      <c r="AK21" s="205"/>
      <c r="AL21" s="205"/>
      <c r="AM21" s="205"/>
      <c r="AN21" s="205"/>
    </row>
    <row r="22" spans="1:40" ht="14.25" customHeight="1" x14ac:dyDescent="0.3">
      <c r="A22" s="211"/>
      <c r="B22" s="211"/>
      <c r="C22" s="211"/>
      <c r="D22" s="211"/>
      <c r="E22" s="211"/>
      <c r="F22" s="212"/>
      <c r="G22" s="212"/>
      <c r="H22" s="212"/>
      <c r="I22" s="212"/>
      <c r="J22" s="212"/>
      <c r="K22" s="213"/>
      <c r="L22" s="213"/>
      <c r="M22" s="213"/>
      <c r="N22" s="213"/>
      <c r="O22" s="214"/>
      <c r="P22" s="214"/>
      <c r="Q22" s="214"/>
      <c r="R22" s="214"/>
      <c r="S22" s="215"/>
      <c r="T22" s="215"/>
      <c r="U22" s="215"/>
      <c r="V22" s="215"/>
      <c r="W22" s="212"/>
      <c r="X22" s="212"/>
      <c r="Y22" s="212"/>
      <c r="Z22" s="216"/>
      <c r="AA22" s="212"/>
      <c r="AB22" s="212"/>
      <c r="AC22" s="212"/>
      <c r="AD22" s="217"/>
      <c r="AE22" s="212"/>
      <c r="AF22" s="212"/>
      <c r="AG22" s="212"/>
      <c r="AH22" s="217"/>
      <c r="AI22" s="212"/>
      <c r="AK22" s="217"/>
      <c r="AL22" s="217"/>
      <c r="AM22" s="217"/>
      <c r="AN22" s="217"/>
    </row>
    <row r="23" spans="1:40" ht="22.5" customHeight="1" x14ac:dyDescent="0.3">
      <c r="E23" s="781" t="s">
        <v>113</v>
      </c>
      <c r="H23" s="782"/>
      <c r="I23" s="782"/>
      <c r="J23" s="782"/>
      <c r="K23" s="783"/>
      <c r="L23" s="783"/>
      <c r="M23" s="783"/>
      <c r="N23" s="783"/>
      <c r="O23" s="784" t="s">
        <v>112</v>
      </c>
      <c r="P23" s="783"/>
      <c r="Q23" s="783"/>
      <c r="R23" s="781" t="s">
        <v>113</v>
      </c>
      <c r="S23" s="785"/>
      <c r="T23" s="784" t="s">
        <v>114</v>
      </c>
      <c r="U23" s="782"/>
      <c r="V23" s="807" t="s">
        <v>115</v>
      </c>
    </row>
    <row r="24" spans="1:40" ht="15.75" customHeight="1" x14ac:dyDescent="0.35">
      <c r="E24" s="802">
        <f>SUMPRODUCT(R24:R26,R4:R6)/SUM(R4:R6)</f>
        <v>35.701807551688965</v>
      </c>
      <c r="F24" s="786"/>
      <c r="G24" s="786"/>
      <c r="H24" s="787"/>
      <c r="I24" s="787"/>
      <c r="J24" s="787"/>
      <c r="K24" s="788"/>
      <c r="L24" s="788"/>
      <c r="M24" s="788"/>
      <c r="N24" s="788"/>
      <c r="O24" s="789">
        <f t="shared" ref="O24:O37" si="13">IF(S4=0,"-",O4/S4)</f>
        <v>28.210526315789473</v>
      </c>
      <c r="P24" s="789">
        <f t="shared" ref="P24:P37" si="14">IF(T4=0,"-",P4/T4)</f>
        <v>37.995864581645222</v>
      </c>
      <c r="Q24" s="789" t="str">
        <f t="shared" ref="Q24:Q37" si="15">IF(U4=0,"-",Q4/U4)</f>
        <v>-</v>
      </c>
      <c r="R24" s="789">
        <f>IF(V4=0,"-",R4/V4)</f>
        <v>37.165355456249408</v>
      </c>
      <c r="S24" s="790" t="str">
        <f t="shared" ref="S24:S36" si="16">E4</f>
        <v>نگهداری قدیم -زون 1 الی11</v>
      </c>
      <c r="T24" s="791"/>
      <c r="U24" s="791"/>
      <c r="V24" s="798">
        <f t="shared" ref="V24:V37" si="17">AN4/10000</f>
        <v>2080.058</v>
      </c>
    </row>
    <row r="25" spans="1:40" ht="15.75" customHeight="1" x14ac:dyDescent="0.35">
      <c r="E25" s="803"/>
      <c r="F25" s="792"/>
      <c r="G25" s="792"/>
      <c r="H25" s="793"/>
      <c r="I25" s="793"/>
      <c r="J25" s="793"/>
      <c r="K25" s="794"/>
      <c r="L25" s="794"/>
      <c r="M25" s="794"/>
      <c r="N25" s="794"/>
      <c r="O25" s="795" t="str">
        <f t="shared" si="13"/>
        <v>-</v>
      </c>
      <c r="P25" s="795">
        <f t="shared" si="14"/>
        <v>13.569620253164556</v>
      </c>
      <c r="Q25" s="795" t="str">
        <f t="shared" si="15"/>
        <v>-</v>
      </c>
      <c r="R25" s="795">
        <f t="shared" ref="R25:R37" si="18">IF(V5=0,"-",R5/V5)</f>
        <v>13.569620253164556</v>
      </c>
      <c r="S25" s="796" t="str">
        <f t="shared" si="16"/>
        <v>توسعه 98 با  افزایش25% (حاشیه کمربند جنوبی)</v>
      </c>
      <c r="T25" s="797"/>
      <c r="U25" s="797"/>
      <c r="V25" s="798">
        <f t="shared" si="17"/>
        <v>134.3125</v>
      </c>
    </row>
    <row r="26" spans="1:40" ht="15.75" customHeight="1" x14ac:dyDescent="0.35">
      <c r="E26" s="804"/>
      <c r="F26" s="799"/>
      <c r="G26" s="799"/>
      <c r="H26" s="221"/>
      <c r="I26" s="221"/>
      <c r="J26" s="221"/>
      <c r="K26" s="222"/>
      <c r="L26" s="222"/>
      <c r="M26" s="222"/>
      <c r="N26" s="222"/>
      <c r="O26" s="223" t="str">
        <f t="shared" si="13"/>
        <v>-</v>
      </c>
      <c r="P26" s="223">
        <f t="shared" si="14"/>
        <v>27.855153203342617</v>
      </c>
      <c r="Q26" s="223" t="str">
        <f t="shared" si="15"/>
        <v>-</v>
      </c>
      <c r="R26" s="223">
        <f t="shared" si="18"/>
        <v>27.855153203342617</v>
      </c>
      <c r="S26" s="499" t="str">
        <f t="shared" si="16"/>
        <v>توسعه 98 (استعلام انتهای لادن)</v>
      </c>
      <c r="T26" s="225"/>
      <c r="U26" s="225"/>
      <c r="V26" s="798">
        <f t="shared" si="17"/>
        <v>10</v>
      </c>
    </row>
    <row r="27" spans="1:40" ht="15.75" customHeight="1" x14ac:dyDescent="0.35">
      <c r="E27" s="805">
        <f>R27</f>
        <v>30.76923076923077</v>
      </c>
      <c r="H27" s="221"/>
      <c r="I27" s="221"/>
      <c r="J27" s="221"/>
      <c r="K27" s="222"/>
      <c r="L27" s="222"/>
      <c r="M27" s="222"/>
      <c r="N27" s="222"/>
      <c r="O27" s="223" t="str">
        <f t="shared" si="13"/>
        <v>-</v>
      </c>
      <c r="P27" s="223">
        <f t="shared" si="14"/>
        <v>30.76923076923077</v>
      </c>
      <c r="Q27" s="223" t="str">
        <f t="shared" si="15"/>
        <v>-</v>
      </c>
      <c r="R27" s="224">
        <f t="shared" si="18"/>
        <v>30.76923076923077</v>
      </c>
      <c r="S27" s="499" t="str">
        <f t="shared" si="16"/>
        <v>اراضی منابع طبیعی-ملی</v>
      </c>
      <c r="T27" s="225"/>
      <c r="U27" s="225"/>
      <c r="V27" s="798">
        <f t="shared" si="17"/>
        <v>250</v>
      </c>
    </row>
    <row r="28" spans="1:40" ht="15.75" customHeight="1" x14ac:dyDescent="0.35">
      <c r="E28" s="805">
        <f>R28</f>
        <v>30.76923076923077</v>
      </c>
      <c r="H28" s="233"/>
      <c r="I28" s="233"/>
      <c r="J28" s="233"/>
      <c r="K28" s="234"/>
      <c r="L28" s="234"/>
      <c r="M28" s="234"/>
      <c r="N28" s="234"/>
      <c r="O28" s="235" t="str">
        <f t="shared" si="13"/>
        <v>-</v>
      </c>
      <c r="P28" s="235">
        <f t="shared" si="14"/>
        <v>30.76923076923077</v>
      </c>
      <c r="Q28" s="235" t="str">
        <f t="shared" si="15"/>
        <v>-</v>
      </c>
      <c r="R28" s="236">
        <f t="shared" si="18"/>
        <v>30.76923076923077</v>
      </c>
      <c r="S28" s="501" t="str">
        <f t="shared" si="16"/>
        <v>اراضی قهوه خانه وکوهسنگی</v>
      </c>
      <c r="T28" s="237"/>
      <c r="U28" s="237"/>
      <c r="V28" s="798">
        <f t="shared" si="17"/>
        <v>250.03749999999999</v>
      </c>
    </row>
    <row r="29" spans="1:40" ht="15.75" customHeight="1" x14ac:dyDescent="0.35">
      <c r="E29" s="802">
        <f>SUMPRODUCT(R29:R31,R9:R11)/SUM(R9:R11)</f>
        <v>22.400745177103097</v>
      </c>
      <c r="F29" s="800"/>
      <c r="G29" s="800"/>
      <c r="H29" s="233"/>
      <c r="I29" s="233"/>
      <c r="J29" s="233"/>
      <c r="K29" s="234"/>
      <c r="L29" s="234"/>
      <c r="M29" s="234"/>
      <c r="N29" s="234"/>
      <c r="O29" s="235" t="str">
        <f t="shared" si="13"/>
        <v>-</v>
      </c>
      <c r="P29" s="235">
        <f t="shared" si="14"/>
        <v>22.235294117647058</v>
      </c>
      <c r="Q29" s="235" t="str">
        <f t="shared" si="15"/>
        <v>-</v>
      </c>
      <c r="R29" s="236">
        <f t="shared" si="18"/>
        <v>22.235294117647058</v>
      </c>
      <c r="S29" s="501" t="str">
        <f t="shared" si="16"/>
        <v>اراضی آبشر</v>
      </c>
      <c r="T29" s="237"/>
      <c r="U29" s="237"/>
      <c r="V29" s="798">
        <f t="shared" si="17"/>
        <v>189</v>
      </c>
    </row>
    <row r="30" spans="1:40" ht="15.75" customHeight="1" x14ac:dyDescent="0.35">
      <c r="E30" s="803"/>
      <c r="F30" s="792"/>
      <c r="G30" s="792"/>
      <c r="H30" s="793"/>
      <c r="I30" s="793"/>
      <c r="J30" s="793"/>
      <c r="K30" s="794"/>
      <c r="L30" s="794"/>
      <c r="M30" s="794"/>
      <c r="N30" s="794"/>
      <c r="O30" s="795" t="str">
        <f t="shared" si="13"/>
        <v>-</v>
      </c>
      <c r="P30" s="795">
        <f t="shared" si="14"/>
        <v>22.65625</v>
      </c>
      <c r="Q30" s="795" t="str">
        <f t="shared" si="15"/>
        <v>-</v>
      </c>
      <c r="R30" s="801">
        <f t="shared" si="18"/>
        <v>22.65625</v>
      </c>
      <c r="S30" s="796" t="str">
        <f t="shared" si="16"/>
        <v>توسعه 98 (تکمیل آبشر)</v>
      </c>
      <c r="T30" s="797"/>
      <c r="U30" s="797"/>
      <c r="V30" s="798">
        <f t="shared" si="17"/>
        <v>87.25</v>
      </c>
    </row>
    <row r="31" spans="1:40" ht="15.75" customHeight="1" x14ac:dyDescent="0.35">
      <c r="E31" s="803"/>
      <c r="F31" s="792"/>
      <c r="G31" s="792"/>
      <c r="H31" s="793"/>
      <c r="I31" s="793"/>
      <c r="J31" s="793"/>
      <c r="K31" s="794"/>
      <c r="L31" s="794"/>
      <c r="M31" s="794"/>
      <c r="N31" s="794"/>
      <c r="O31" s="795" t="str">
        <f t="shared" si="13"/>
        <v>-</v>
      </c>
      <c r="P31" s="795">
        <f t="shared" si="14"/>
        <v>22.666666666666668</v>
      </c>
      <c r="Q31" s="795" t="str">
        <f t="shared" si="15"/>
        <v>-</v>
      </c>
      <c r="R31" s="801">
        <f t="shared" si="18"/>
        <v>22.666666666666668</v>
      </c>
      <c r="S31" s="796" t="str">
        <f t="shared" si="16"/>
        <v>توسعه 98 با ابلاغ افزایش25% (حاشیه بلوار نماز)</v>
      </c>
      <c r="T31" s="797"/>
      <c r="U31" s="797"/>
      <c r="V31" s="798">
        <f t="shared" si="17"/>
        <v>34</v>
      </c>
    </row>
    <row r="32" spans="1:40" ht="15.75" customHeight="1" x14ac:dyDescent="0.35">
      <c r="B32" s="232">
        <f>C32/8.64/0.8</f>
        <v>0.2893518518518518</v>
      </c>
      <c r="C32" s="100">
        <v>2</v>
      </c>
      <c r="E32" s="806">
        <f>SUMPRODUCT(R32:R33,R12:R13)/SUM(R12:R13)</f>
        <v>18.809848513857023</v>
      </c>
      <c r="F32" s="800"/>
      <c r="G32" s="800"/>
      <c r="H32" s="233"/>
      <c r="I32" s="233"/>
      <c r="J32" s="233"/>
      <c r="K32" s="234"/>
      <c r="L32" s="234"/>
      <c r="M32" s="234"/>
      <c r="N32" s="234"/>
      <c r="O32" s="235" t="str">
        <f t="shared" si="13"/>
        <v>-</v>
      </c>
      <c r="P32" s="235">
        <f t="shared" si="14"/>
        <v>19.646365422396858</v>
      </c>
      <c r="Q32" s="235" t="str">
        <f t="shared" si="15"/>
        <v>-</v>
      </c>
      <c r="R32" s="236">
        <f t="shared" si="18"/>
        <v>19.646365422396858</v>
      </c>
      <c r="S32" s="501" t="str">
        <f t="shared" si="16"/>
        <v>اراضی مینوش ومغان با افزایش 25%</v>
      </c>
      <c r="T32" s="237"/>
      <c r="U32" s="237"/>
      <c r="V32" s="798">
        <f t="shared" si="17"/>
        <v>187.5</v>
      </c>
    </row>
    <row r="33" spans="1:40" ht="15.75" customHeight="1" x14ac:dyDescent="0.35">
      <c r="B33" s="232">
        <f>C33/8.64/0.8</f>
        <v>0.43402777777777773</v>
      </c>
      <c r="C33" s="100">
        <v>3</v>
      </c>
      <c r="E33" s="804"/>
      <c r="F33" s="799"/>
      <c r="G33" s="799"/>
      <c r="H33" s="221"/>
      <c r="I33" s="221"/>
      <c r="J33" s="221"/>
      <c r="K33" s="222"/>
      <c r="L33" s="222"/>
      <c r="M33" s="222"/>
      <c r="N33" s="222"/>
      <c r="O33" s="223" t="str">
        <f t="shared" si="13"/>
        <v>-</v>
      </c>
      <c r="P33" s="223">
        <f t="shared" si="14"/>
        <v>17.241379310344829</v>
      </c>
      <c r="Q33" s="223" t="str">
        <f t="shared" si="15"/>
        <v>-</v>
      </c>
      <c r="R33" s="224">
        <f t="shared" si="18"/>
        <v>17.241379310344829</v>
      </c>
      <c r="S33" s="499" t="str">
        <f t="shared" si="16"/>
        <v>اراضی مینوش ومغان(ترک تشریفات)</v>
      </c>
      <c r="T33" s="225"/>
      <c r="U33" s="225"/>
      <c r="V33" s="798">
        <f t="shared" si="17"/>
        <v>100</v>
      </c>
    </row>
    <row r="34" spans="1:40" ht="15.75" customHeight="1" x14ac:dyDescent="0.35">
      <c r="E34" s="805">
        <f>R34</f>
        <v>35.964912280701753</v>
      </c>
      <c r="H34" s="793"/>
      <c r="I34" s="793"/>
      <c r="J34" s="793"/>
      <c r="K34" s="794"/>
      <c r="L34" s="794"/>
      <c r="M34" s="794"/>
      <c r="N34" s="794"/>
      <c r="O34" s="795">
        <f t="shared" si="13"/>
        <v>28.94736842105263</v>
      </c>
      <c r="P34" s="795">
        <f t="shared" si="14"/>
        <v>50</v>
      </c>
      <c r="Q34" s="795" t="str">
        <f t="shared" si="15"/>
        <v>-</v>
      </c>
      <c r="R34" s="801">
        <f>IF(V14=0,"-",R14/V14)</f>
        <v>35.964912280701753</v>
      </c>
      <c r="S34" s="796" t="str">
        <f t="shared" si="16"/>
        <v>بزرگراه آسیایی بعد از نیروگاه توس</v>
      </c>
      <c r="T34" s="797"/>
      <c r="U34" s="797"/>
      <c r="V34" s="798">
        <f t="shared" si="17"/>
        <v>205</v>
      </c>
    </row>
    <row r="35" spans="1:40" ht="15.75" customHeight="1" x14ac:dyDescent="0.35">
      <c r="E35" s="806">
        <f>SUMPRODUCT(R35:R36,R15:R16)/SUM(R15:R16)</f>
        <v>17.398603457592483</v>
      </c>
      <c r="F35" s="800"/>
      <c r="G35" s="800"/>
      <c r="H35" s="233"/>
      <c r="I35" s="233"/>
      <c r="J35" s="233"/>
      <c r="K35" s="234"/>
      <c r="L35" s="234"/>
      <c r="M35" s="234"/>
      <c r="N35" s="234"/>
      <c r="O35" s="235">
        <f t="shared" si="13"/>
        <v>12.962962962962964</v>
      </c>
      <c r="P35" s="235" t="str">
        <f t="shared" si="14"/>
        <v>-</v>
      </c>
      <c r="Q35" s="235">
        <f t="shared" si="15"/>
        <v>21.645021645021647</v>
      </c>
      <c r="R35" s="236">
        <f>IF(V15=0,"-",R15/V15)</f>
        <v>16.966067864271459</v>
      </c>
      <c r="S35" s="501" t="str">
        <f t="shared" si="16"/>
        <v>حدفاصل مسیر رفت‌وبرگشت جاده بهشت رضا(ع)</v>
      </c>
      <c r="T35" s="237"/>
      <c r="U35" s="237"/>
      <c r="V35" s="238">
        <f t="shared" si="17"/>
        <v>85</v>
      </c>
    </row>
    <row r="36" spans="1:40" ht="15.75" customHeight="1" x14ac:dyDescent="0.35">
      <c r="E36" s="814"/>
      <c r="F36" s="242"/>
      <c r="G36" s="242"/>
      <c r="H36" s="815"/>
      <c r="I36" s="815"/>
      <c r="J36" s="815"/>
      <c r="K36" s="816"/>
      <c r="L36" s="816"/>
      <c r="M36" s="816"/>
      <c r="N36" s="816"/>
      <c r="O36" s="817" t="str">
        <f t="shared" si="13"/>
        <v>-</v>
      </c>
      <c r="P36" s="817" t="str">
        <f t="shared" si="14"/>
        <v>-</v>
      </c>
      <c r="Q36" s="817">
        <f t="shared" si="15"/>
        <v>21.645021645021647</v>
      </c>
      <c r="R36" s="818">
        <f t="shared" si="18"/>
        <v>21.645021645021647</v>
      </c>
      <c r="S36" s="819" t="str">
        <f t="shared" si="16"/>
        <v>توسعه  سال 98جاده بهشت رضا (ع)</v>
      </c>
      <c r="T36" s="820"/>
      <c r="U36" s="820"/>
      <c r="V36" s="821">
        <f t="shared" si="17"/>
        <v>8.6580086580086579</v>
      </c>
    </row>
    <row r="37" spans="1:40" ht="15.75" customHeight="1" x14ac:dyDescent="0.3">
      <c r="A37" s="100">
        <f>A16</f>
        <v>17</v>
      </c>
      <c r="B37" s="100" t="str">
        <f>D16</f>
        <v>توسعه  سال 98جاده بهشت رضا (ع)</v>
      </c>
      <c r="C37" s="100">
        <f>C16</f>
        <v>0</v>
      </c>
      <c r="D37" s="100" t="str">
        <f>D16</f>
        <v>توسعه  سال 98جاده بهشت رضا (ع)</v>
      </c>
      <c r="E37" s="809" t="str">
        <f>E17</f>
        <v>جمع کل</v>
      </c>
      <c r="F37" s="810"/>
      <c r="G37" s="810"/>
      <c r="H37" s="810"/>
      <c r="I37" s="810"/>
      <c r="J37" s="810"/>
      <c r="K37" s="811"/>
      <c r="L37" s="811"/>
      <c r="M37" s="811"/>
      <c r="N37" s="811"/>
      <c r="O37" s="812">
        <f t="shared" si="13"/>
        <v>24.8</v>
      </c>
      <c r="P37" s="812">
        <f t="shared" si="14"/>
        <v>30.174515794394114</v>
      </c>
      <c r="Q37" s="812">
        <f t="shared" si="15"/>
        <v>21.645021645021647</v>
      </c>
      <c r="R37" s="813">
        <f t="shared" si="18"/>
        <v>29.493599953545608</v>
      </c>
      <c r="S37" s="814"/>
      <c r="T37" s="814"/>
      <c r="U37" s="814"/>
      <c r="V37" s="808">
        <f t="shared" si="17"/>
        <v>3620.8160086580092</v>
      </c>
    </row>
    <row r="38" spans="1:40" ht="12" customHeight="1" x14ac:dyDescent="0.3">
      <c r="A38" s="100" t="str">
        <f>A17</f>
        <v>جمع کل</v>
      </c>
      <c r="B38" s="100" t="str">
        <f>B17</f>
        <v>جمع کل</v>
      </c>
      <c r="C38" s="100" t="str">
        <f>C17</f>
        <v>جمع کل</v>
      </c>
      <c r="D38" s="100" t="str">
        <f>D17</f>
        <v>جمع کل</v>
      </c>
      <c r="E38" s="241"/>
      <c r="F38" s="242"/>
      <c r="G38" s="242"/>
      <c r="H38" s="242"/>
      <c r="I38" s="242"/>
      <c r="J38" s="242"/>
      <c r="K38" s="243"/>
      <c r="L38" s="243"/>
      <c r="M38" s="243"/>
      <c r="N38" s="243"/>
      <c r="O38" s="244"/>
      <c r="P38" s="244"/>
      <c r="Q38" s="244"/>
      <c r="R38" s="244"/>
      <c r="S38" s="245"/>
    </row>
    <row r="39" spans="1:40" ht="15.75" customHeight="1" x14ac:dyDescent="0.35">
      <c r="E39" s="100"/>
      <c r="H39" s="226"/>
      <c r="I39" s="226"/>
      <c r="J39" s="226"/>
      <c r="K39" s="227"/>
      <c r="L39" s="227"/>
      <c r="M39" s="227"/>
      <c r="N39" s="227"/>
      <c r="O39" s="228" t="str">
        <f t="shared" ref="O39:R41" si="19">IF(S19=0,"-",O19/S19)</f>
        <v>-</v>
      </c>
      <c r="P39" s="228" t="str">
        <f t="shared" si="19"/>
        <v>-</v>
      </c>
      <c r="Q39" s="228" t="str">
        <f t="shared" si="19"/>
        <v>-</v>
      </c>
      <c r="R39" s="229">
        <f t="shared" si="19"/>
        <v>14.070744576900527</v>
      </c>
      <c r="S39" s="500" t="str">
        <f>E19</f>
        <v>نگهداری قدیم -زون 1 الی11_2</v>
      </c>
      <c r="T39" s="230"/>
      <c r="U39" s="230"/>
      <c r="V39" s="231">
        <f>AN19/10000</f>
        <v>0</v>
      </c>
    </row>
    <row r="40" spans="1:40" ht="15.75" customHeight="1" x14ac:dyDescent="0.35">
      <c r="D40" s="100" t="str">
        <f>D14</f>
        <v>بزرگراه آسیایی بعد از نیروگاه توس</v>
      </c>
      <c r="E40" s="100"/>
      <c r="H40" s="226"/>
      <c r="I40" s="226"/>
      <c r="J40" s="226"/>
      <c r="K40" s="227"/>
      <c r="L40" s="227"/>
      <c r="M40" s="227"/>
      <c r="N40" s="227"/>
      <c r="O40" s="228" t="str">
        <f t="shared" si="19"/>
        <v>-</v>
      </c>
      <c r="P40" s="228" t="str">
        <f t="shared" si="19"/>
        <v>-</v>
      </c>
      <c r="Q40" s="228" t="str">
        <f t="shared" si="19"/>
        <v>-</v>
      </c>
      <c r="R40" s="229">
        <f t="shared" si="19"/>
        <v>22.659176029962548</v>
      </c>
      <c r="S40" s="500" t="str">
        <f>E20</f>
        <v>اراضی آبشر_2</v>
      </c>
      <c r="T40" s="230"/>
      <c r="U40" s="230"/>
      <c r="V40" s="231">
        <f>AN20/10000</f>
        <v>0</v>
      </c>
    </row>
    <row r="41" spans="1:40" ht="15.75" customHeight="1" x14ac:dyDescent="0.35">
      <c r="D41" s="100" t="str">
        <f>D15</f>
        <v>حد فاصل مسیر رفت و برگشت جاده بهشت رضا (ع)</v>
      </c>
      <c r="E41" s="100"/>
      <c r="H41" s="233"/>
      <c r="I41" s="233"/>
      <c r="J41" s="233"/>
      <c r="K41" s="234"/>
      <c r="L41" s="234"/>
      <c r="M41" s="234"/>
      <c r="N41" s="234"/>
      <c r="O41" s="235" t="str">
        <f t="shared" si="19"/>
        <v>-</v>
      </c>
      <c r="P41" s="235" t="str">
        <f t="shared" si="19"/>
        <v>-</v>
      </c>
      <c r="Q41" s="235" t="str">
        <f t="shared" si="19"/>
        <v>-</v>
      </c>
      <c r="R41" s="236">
        <f t="shared" si="19"/>
        <v>18.737270875763748</v>
      </c>
      <c r="S41" s="501" t="str">
        <f>E21</f>
        <v>اراضی مینوش ومغان</v>
      </c>
      <c r="T41" s="237"/>
      <c r="U41" s="237"/>
      <c r="V41" s="238">
        <f>AN21/10000</f>
        <v>0</v>
      </c>
    </row>
    <row r="44" spans="1:40" ht="14.25" customHeight="1" x14ac:dyDescent="0.3">
      <c r="A44" s="122">
        <v>11</v>
      </c>
      <c r="B44" s="123" t="s">
        <v>94</v>
      </c>
      <c r="C44" s="124" t="s">
        <v>95</v>
      </c>
      <c r="D44" s="1167" t="s">
        <v>116</v>
      </c>
      <c r="E44" s="246" t="s">
        <v>117</v>
      </c>
      <c r="F44" s="174"/>
      <c r="G44" s="174"/>
      <c r="H44" s="174"/>
      <c r="I44" s="174"/>
      <c r="J44" s="175">
        <v>1</v>
      </c>
      <c r="K44" s="176">
        <v>0</v>
      </c>
      <c r="L44" s="177">
        <v>0</v>
      </c>
      <c r="M44" s="177">
        <v>0</v>
      </c>
      <c r="N44" s="178">
        <f t="shared" ref="N44:N46" si="20">SUM(K44:M44)</f>
        <v>0</v>
      </c>
      <c r="O44" s="179">
        <v>0</v>
      </c>
      <c r="P44" s="145">
        <v>3000000</v>
      </c>
      <c r="Q44" s="180">
        <v>0</v>
      </c>
      <c r="R44" s="181">
        <f t="shared" ref="R44:R47" si="21">SUM(O44:Q44)</f>
        <v>3000000</v>
      </c>
      <c r="S44" s="247">
        <v>0</v>
      </c>
      <c r="T44" s="248">
        <v>120000</v>
      </c>
      <c r="U44" s="248"/>
      <c r="V44" s="248">
        <f>SUM(S44:U44)</f>
        <v>120000</v>
      </c>
      <c r="W44" s="184">
        <v>0</v>
      </c>
      <c r="X44" s="184">
        <v>0</v>
      </c>
      <c r="Y44" s="184">
        <v>0</v>
      </c>
      <c r="Z44" s="184">
        <f t="shared" ref="Z44:Z47" si="22">SUM(W44:Y44)</f>
        <v>0</v>
      </c>
      <c r="AA44" s="184"/>
      <c r="AB44" s="184">
        <v>5000</v>
      </c>
      <c r="AC44" s="184">
        <v>0</v>
      </c>
      <c r="AD44" s="184">
        <f>SUM(AA44:AC44)</f>
        <v>5000</v>
      </c>
      <c r="AE44" s="184">
        <v>0</v>
      </c>
      <c r="AF44" s="184">
        <v>0</v>
      </c>
      <c r="AG44" s="184">
        <v>0</v>
      </c>
      <c r="AH44" s="184">
        <f t="shared" ref="AH44:AH46" si="23">SUM(AE44:AG44)</f>
        <v>0</v>
      </c>
      <c r="AI44" s="184"/>
      <c r="AK44" s="137">
        <f t="shared" ref="AK44:AN47" si="24">K44+O44+W44+AA44+AE44</f>
        <v>0</v>
      </c>
      <c r="AL44" s="137">
        <f t="shared" si="24"/>
        <v>3005000</v>
      </c>
      <c r="AM44" s="137">
        <f t="shared" si="24"/>
        <v>0</v>
      </c>
      <c r="AN44" s="137">
        <f t="shared" si="24"/>
        <v>3005000</v>
      </c>
    </row>
    <row r="45" spans="1:40" ht="14.25" customHeight="1" x14ac:dyDescent="0.3">
      <c r="A45" s="122">
        <v>12</v>
      </c>
      <c r="B45" s="123" t="s">
        <v>94</v>
      </c>
      <c r="C45" s="124" t="s">
        <v>95</v>
      </c>
      <c r="D45" s="1168"/>
      <c r="E45" s="246" t="s">
        <v>118</v>
      </c>
      <c r="F45" s="174"/>
      <c r="G45" s="174"/>
      <c r="H45" s="174"/>
      <c r="I45" s="174"/>
      <c r="J45" s="175">
        <v>1</v>
      </c>
      <c r="K45" s="176">
        <v>0</v>
      </c>
      <c r="L45" s="177">
        <v>0</v>
      </c>
      <c r="M45" s="177">
        <v>0</v>
      </c>
      <c r="N45" s="178">
        <f t="shared" si="20"/>
        <v>0</v>
      </c>
      <c r="O45" s="179">
        <v>0</v>
      </c>
      <c r="P45" s="145">
        <v>340000</v>
      </c>
      <c r="Q45" s="180">
        <v>0</v>
      </c>
      <c r="R45" s="181">
        <f t="shared" si="21"/>
        <v>340000</v>
      </c>
      <c r="S45" s="247">
        <v>0</v>
      </c>
      <c r="T45" s="248">
        <v>15000</v>
      </c>
      <c r="U45" s="248"/>
      <c r="V45" s="248">
        <f>SUM(S45:U45)</f>
        <v>15000</v>
      </c>
      <c r="W45" s="184">
        <v>0</v>
      </c>
      <c r="X45" s="184">
        <v>0</v>
      </c>
      <c r="Y45" s="184">
        <v>0</v>
      </c>
      <c r="Z45" s="184">
        <f t="shared" si="22"/>
        <v>0</v>
      </c>
      <c r="AA45" s="184"/>
      <c r="AB45" s="184">
        <v>0</v>
      </c>
      <c r="AC45" s="184">
        <v>0</v>
      </c>
      <c r="AD45" s="184">
        <f>SUM(AA45:AC45)</f>
        <v>0</v>
      </c>
      <c r="AE45" s="184">
        <v>0</v>
      </c>
      <c r="AF45" s="184">
        <v>0</v>
      </c>
      <c r="AG45" s="184">
        <v>0</v>
      </c>
      <c r="AH45" s="184">
        <f t="shared" si="23"/>
        <v>0</v>
      </c>
      <c r="AI45" s="184"/>
      <c r="AK45" s="137">
        <f t="shared" si="24"/>
        <v>0</v>
      </c>
      <c r="AL45" s="137">
        <f t="shared" si="24"/>
        <v>340000</v>
      </c>
      <c r="AM45" s="137">
        <f t="shared" si="24"/>
        <v>0</v>
      </c>
      <c r="AN45" s="137">
        <f t="shared" si="24"/>
        <v>340000</v>
      </c>
    </row>
    <row r="46" spans="1:40" ht="14.25" customHeight="1" x14ac:dyDescent="0.3">
      <c r="A46" s="122">
        <v>13</v>
      </c>
      <c r="B46" s="123" t="s">
        <v>94</v>
      </c>
      <c r="C46" s="124" t="s">
        <v>95</v>
      </c>
      <c r="D46" s="1168"/>
      <c r="E46" s="246" t="s">
        <v>119</v>
      </c>
      <c r="F46" s="174"/>
      <c r="G46" s="174"/>
      <c r="H46" s="174"/>
      <c r="I46" s="174"/>
      <c r="J46" s="175">
        <v>1</v>
      </c>
      <c r="K46" s="176">
        <v>0</v>
      </c>
      <c r="L46" s="177">
        <v>0</v>
      </c>
      <c r="M46" s="177">
        <v>0</v>
      </c>
      <c r="N46" s="178">
        <f t="shared" si="20"/>
        <v>0</v>
      </c>
      <c r="O46" s="179">
        <v>0</v>
      </c>
      <c r="P46" s="145">
        <v>2050000</v>
      </c>
      <c r="Q46" s="180">
        <v>0</v>
      </c>
      <c r="R46" s="181">
        <f t="shared" si="21"/>
        <v>2050000</v>
      </c>
      <c r="S46" s="247">
        <v>0</v>
      </c>
      <c r="T46" s="248">
        <v>85000</v>
      </c>
      <c r="U46" s="248"/>
      <c r="V46" s="248">
        <f>SUM(S46:U46)</f>
        <v>85000</v>
      </c>
      <c r="W46" s="184">
        <v>0</v>
      </c>
      <c r="X46" s="184">
        <v>0</v>
      </c>
      <c r="Y46" s="184">
        <v>0</v>
      </c>
      <c r="Z46" s="184">
        <f t="shared" si="22"/>
        <v>0</v>
      </c>
      <c r="AA46" s="184"/>
      <c r="AB46" s="184">
        <v>0</v>
      </c>
      <c r="AC46" s="184">
        <v>0</v>
      </c>
      <c r="AD46" s="184">
        <f>SUM(AA46:AC46)</f>
        <v>0</v>
      </c>
      <c r="AE46" s="184">
        <v>0</v>
      </c>
      <c r="AF46" s="184">
        <v>0</v>
      </c>
      <c r="AG46" s="184">
        <v>0</v>
      </c>
      <c r="AH46" s="184">
        <f t="shared" si="23"/>
        <v>0</v>
      </c>
      <c r="AI46" s="184"/>
      <c r="AK46" s="137">
        <f t="shared" si="24"/>
        <v>0</v>
      </c>
      <c r="AL46" s="137">
        <f t="shared" si="24"/>
        <v>2050000</v>
      </c>
      <c r="AM46" s="137">
        <f t="shared" si="24"/>
        <v>0</v>
      </c>
      <c r="AN46" s="137">
        <f t="shared" si="24"/>
        <v>2050000</v>
      </c>
    </row>
    <row r="47" spans="1:40" ht="14.25" customHeight="1" x14ac:dyDescent="0.3">
      <c r="A47" s="122">
        <v>14</v>
      </c>
      <c r="B47" s="123" t="s">
        <v>94</v>
      </c>
      <c r="C47" s="124" t="s">
        <v>95</v>
      </c>
      <c r="D47" s="1169"/>
      <c r="E47" s="246" t="s">
        <v>120</v>
      </c>
      <c r="F47" s="174"/>
      <c r="G47" s="174"/>
      <c r="H47" s="174"/>
      <c r="I47" s="174"/>
      <c r="J47" s="175">
        <v>1</v>
      </c>
      <c r="K47" s="176">
        <v>0</v>
      </c>
      <c r="L47" s="177">
        <v>0</v>
      </c>
      <c r="M47" s="177">
        <v>0</v>
      </c>
      <c r="N47" s="178">
        <v>0</v>
      </c>
      <c r="O47" s="179">
        <v>0</v>
      </c>
      <c r="P47" s="145">
        <v>2000000</v>
      </c>
      <c r="Q47" s="180">
        <v>0</v>
      </c>
      <c r="R47" s="194">
        <f t="shared" si="21"/>
        <v>2000000</v>
      </c>
      <c r="S47" s="247">
        <v>0</v>
      </c>
      <c r="T47" s="248">
        <v>55000</v>
      </c>
      <c r="U47" s="248">
        <v>0</v>
      </c>
      <c r="V47" s="248">
        <f>SUM(S47:U47)</f>
        <v>55000</v>
      </c>
      <c r="W47" s="184">
        <v>0</v>
      </c>
      <c r="X47" s="184">
        <v>0</v>
      </c>
      <c r="Y47" s="184">
        <v>0</v>
      </c>
      <c r="Z47" s="184">
        <f t="shared" si="22"/>
        <v>0</v>
      </c>
      <c r="AA47" s="184">
        <v>0</v>
      </c>
      <c r="AB47" s="184">
        <v>0</v>
      </c>
      <c r="AC47" s="184">
        <v>0</v>
      </c>
      <c r="AD47" s="184">
        <f>SUM(AA47:AC47)</f>
        <v>0</v>
      </c>
      <c r="AE47" s="184">
        <v>0</v>
      </c>
      <c r="AF47" s="184">
        <v>0</v>
      </c>
      <c r="AG47" s="184">
        <v>0</v>
      </c>
      <c r="AH47" s="184">
        <f>SUM(AE47:AG47)</f>
        <v>0</v>
      </c>
      <c r="AI47" s="184"/>
      <c r="AK47" s="137">
        <f t="shared" si="24"/>
        <v>0</v>
      </c>
      <c r="AL47" s="137">
        <f t="shared" si="24"/>
        <v>2000000</v>
      </c>
      <c r="AM47" s="137">
        <f t="shared" si="24"/>
        <v>0</v>
      </c>
      <c r="AN47" s="137">
        <f t="shared" si="24"/>
        <v>2000000</v>
      </c>
    </row>
    <row r="48" spans="1:40" ht="22.5" customHeight="1" thickBot="1" x14ac:dyDescent="0.35">
      <c r="D48" s="652">
        <f>AN48/R37</f>
        <v>250732.3626701257</v>
      </c>
      <c r="V48" s="87">
        <f>SUM(V44:V47)</f>
        <v>275000</v>
      </c>
      <c r="AK48" s="87">
        <f>SUM(AK44:AK47)</f>
        <v>0</v>
      </c>
      <c r="AL48" s="87">
        <f t="shared" ref="AL48:AN48" si="25">SUM(AL44:AL47)</f>
        <v>7395000</v>
      </c>
      <c r="AM48" s="87">
        <f t="shared" si="25"/>
        <v>0</v>
      </c>
      <c r="AN48" s="87">
        <f t="shared" si="25"/>
        <v>7395000</v>
      </c>
    </row>
    <row r="49" spans="4:40" ht="22.5" customHeight="1" thickBot="1" x14ac:dyDescent="0.35">
      <c r="D49" s="100" t="s">
        <v>207</v>
      </c>
      <c r="E49" s="100"/>
      <c r="O49" s="100"/>
      <c r="P49" s="100"/>
      <c r="Q49" s="100"/>
      <c r="R49" s="100"/>
      <c r="V49" s="87">
        <f>V48+V17</f>
        <v>1502438.5</v>
      </c>
    </row>
    <row r="50" spans="4:40" ht="22.5" customHeight="1" thickBot="1" x14ac:dyDescent="0.35">
      <c r="E50" s="100"/>
      <c r="O50" s="100"/>
      <c r="P50" s="100"/>
      <c r="Q50" s="100"/>
      <c r="R50" s="100"/>
      <c r="AM50" s="251">
        <f>+AN48/AN50</f>
        <v>0.16959779945573228</v>
      </c>
      <c r="AN50" s="87">
        <f>AN48+AN17</f>
        <v>43603160.08658009</v>
      </c>
    </row>
    <row r="51" spans="4:40" ht="22.5" customHeight="1" x14ac:dyDescent="0.35">
      <c r="E51" s="100"/>
      <c r="O51" s="252" t="str">
        <f t="shared" ref="O51:R54" si="26">IF(S44=0,"-",O44/S44)</f>
        <v>-</v>
      </c>
      <c r="P51" s="252">
        <f t="shared" si="26"/>
        <v>25</v>
      </c>
      <c r="Q51" s="252" t="str">
        <f t="shared" si="26"/>
        <v>-</v>
      </c>
      <c r="R51" s="252">
        <f t="shared" si="26"/>
        <v>25</v>
      </c>
      <c r="S51" s="500" t="str">
        <f>E44</f>
        <v>اراضی معجونی</v>
      </c>
      <c r="T51" s="230"/>
      <c r="U51" s="230"/>
      <c r="V51" s="231">
        <f>AN44</f>
        <v>3005000</v>
      </c>
    </row>
    <row r="52" spans="4:40" ht="22.5" customHeight="1" x14ac:dyDescent="0.35">
      <c r="E52" s="100"/>
      <c r="O52" s="252" t="str">
        <f t="shared" si="26"/>
        <v>-</v>
      </c>
      <c r="P52" s="252">
        <f t="shared" si="26"/>
        <v>22.666666666666668</v>
      </c>
      <c r="Q52" s="252" t="str">
        <f t="shared" si="26"/>
        <v>-</v>
      </c>
      <c r="R52" s="252">
        <f t="shared" si="26"/>
        <v>22.666666666666668</v>
      </c>
      <c r="S52" s="500" t="str">
        <f>E45</f>
        <v>باغ عنبر</v>
      </c>
      <c r="T52" s="230"/>
      <c r="U52" s="230"/>
      <c r="V52" s="231">
        <f t="shared" ref="V52:V54" si="27">AN45</f>
        <v>340000</v>
      </c>
    </row>
    <row r="53" spans="4:40" ht="22.5" customHeight="1" x14ac:dyDescent="0.35">
      <c r="O53" s="252" t="str">
        <f t="shared" si="26"/>
        <v>-</v>
      </c>
      <c r="P53" s="252">
        <f t="shared" si="26"/>
        <v>24.117647058823529</v>
      </c>
      <c r="Q53" s="252" t="str">
        <f t="shared" si="26"/>
        <v>-</v>
      </c>
      <c r="R53" s="252">
        <f t="shared" si="26"/>
        <v>24.117647058823529</v>
      </c>
      <c r="S53" s="500" t="str">
        <f>E46</f>
        <v>زکریا</v>
      </c>
      <c r="T53" s="230"/>
      <c r="U53" s="230"/>
      <c r="V53" s="231">
        <f t="shared" si="27"/>
        <v>2050000</v>
      </c>
    </row>
    <row r="54" spans="4:40" ht="22.5" customHeight="1" x14ac:dyDescent="0.35">
      <c r="O54" s="252" t="str">
        <f t="shared" si="26"/>
        <v>-</v>
      </c>
      <c r="P54" s="252">
        <f t="shared" si="26"/>
        <v>36.363636363636367</v>
      </c>
      <c r="Q54" s="252" t="str">
        <f t="shared" si="26"/>
        <v>-</v>
      </c>
      <c r="R54" s="252">
        <f t="shared" si="26"/>
        <v>36.363636363636367</v>
      </c>
      <c r="S54" s="500" t="str">
        <f>E47</f>
        <v>خلج</v>
      </c>
      <c r="T54" s="230"/>
      <c r="U54" s="230"/>
      <c r="V54" s="231">
        <f t="shared" si="27"/>
        <v>2000000</v>
      </c>
    </row>
    <row r="55" spans="4:40" ht="22.5" customHeight="1" x14ac:dyDescent="0.3">
      <c r="R55" s="239"/>
      <c r="S55" s="239"/>
      <c r="T55" s="239"/>
      <c r="U55" s="240"/>
      <c r="V55" s="239">
        <f>AN48</f>
        <v>7395000</v>
      </c>
    </row>
    <row r="57" spans="4:40" ht="22.5" customHeight="1" x14ac:dyDescent="0.3">
      <c r="V57" s="100">
        <f>3700*0.056</f>
        <v>207.20000000000002</v>
      </c>
    </row>
  </sheetData>
  <mergeCells count="21">
    <mergeCell ref="F1:J1"/>
    <mergeCell ref="F2:F3"/>
    <mergeCell ref="G2:G3"/>
    <mergeCell ref="H2:H3"/>
    <mergeCell ref="I2:I3"/>
    <mergeCell ref="A1:A3"/>
    <mergeCell ref="B1:B3"/>
    <mergeCell ref="C1:C3"/>
    <mergeCell ref="D1:D3"/>
    <mergeCell ref="E1:E3"/>
    <mergeCell ref="AE2:AH2"/>
    <mergeCell ref="D4:D6"/>
    <mergeCell ref="D7:D11"/>
    <mergeCell ref="D12:D13"/>
    <mergeCell ref="D44:D47"/>
    <mergeCell ref="J2:J3"/>
    <mergeCell ref="K2:N2"/>
    <mergeCell ref="O2:R2"/>
    <mergeCell ref="S2:V2"/>
    <mergeCell ref="W2:Z2"/>
    <mergeCell ref="AA2:AD2"/>
  </mergeCells>
  <conditionalFormatting sqref="O51:R54 O24:R36 O38:R41 O37:Q37">
    <cfRule type="colorScale" priority="15">
      <colorScale>
        <cfvo type="min"/>
        <cfvo type="percentile" val="50"/>
        <cfvo type="max"/>
        <color rgb="FFF8696B"/>
        <color rgb="FFFFEB84"/>
        <color rgb="FF63BE7B"/>
      </colorScale>
    </cfRule>
  </conditionalFormatting>
  <printOptions horizontalCentered="1"/>
  <pageMargins left="0" right="0" top="0.78740157480314965" bottom="0" header="0.31496062992125984" footer="0.31496062992125984"/>
  <pageSetup paperSize="9" scale="3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F8BAA-6191-42A4-9879-960473EA16BA}">
  <dimension ref="A1"/>
  <sheetViews>
    <sheetView zoomScale="70" zoomScaleNormal="70" workbookViewId="0">
      <selection activeCell="R27" sqref="R27"/>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6BE8-EC85-4804-ABF3-F1F25FFB47E1}">
  <sheetPr>
    <tabColor rgb="FF92D050"/>
    <pageSetUpPr fitToPage="1"/>
  </sheetPr>
  <dimension ref="A1:JB840"/>
  <sheetViews>
    <sheetView zoomScale="80" zoomScaleNormal="80" workbookViewId="0">
      <selection activeCell="D7" sqref="D7"/>
    </sheetView>
  </sheetViews>
  <sheetFormatPr defaultColWidth="13.33203125" defaultRowHeight="19.5" customHeight="1" x14ac:dyDescent="0.5"/>
  <cols>
    <col min="1" max="1" width="6.88671875" style="255" customWidth="1"/>
    <col min="2" max="2" width="19.33203125" style="255" customWidth="1"/>
    <col min="3" max="3" width="7.6640625" style="255" customWidth="1"/>
    <col min="4" max="4" width="25.44140625" style="255" customWidth="1"/>
    <col min="5" max="7" width="15.6640625" style="490" customWidth="1"/>
    <col min="8" max="12" width="6.109375" style="255" customWidth="1"/>
    <col min="13" max="16" width="7.33203125" style="255" customWidth="1"/>
    <col min="17" max="17" width="12.6640625" style="255" customWidth="1"/>
    <col min="18" max="18" width="14.6640625" style="255" customWidth="1"/>
    <col min="19" max="19" width="12.44140625" style="255" customWidth="1"/>
    <col min="20" max="20" width="13.33203125" style="255" customWidth="1"/>
    <col min="21" max="39" width="8.33203125" style="255" customWidth="1"/>
    <col min="40" max="40" width="12" style="255" customWidth="1"/>
    <col min="41" max="41" width="11.109375" style="255" customWidth="1"/>
    <col min="42" max="42" width="12" style="255" customWidth="1"/>
    <col min="43" max="43" width="14.44140625" style="255" customWidth="1"/>
    <col min="44" max="44" width="10.33203125" style="255" customWidth="1"/>
    <col min="45" max="45" width="9.5546875" style="255" customWidth="1"/>
    <col min="46" max="46" width="14" style="255" customWidth="1"/>
    <col min="47" max="47" width="9.5546875" style="255" customWidth="1"/>
    <col min="48" max="48" width="16.44140625" style="255" customWidth="1"/>
    <col min="49" max="49" width="9.109375" style="255" customWidth="1"/>
    <col min="50" max="61" width="8.6640625" style="255" hidden="1" customWidth="1"/>
    <col min="62" max="62" width="12.44140625" style="256" hidden="1" customWidth="1"/>
    <col min="63" max="74" width="8.6640625" style="255" hidden="1" customWidth="1"/>
    <col min="75" max="75" width="12.44140625" style="256" hidden="1" customWidth="1"/>
    <col min="76" max="87" width="8.6640625" style="255" hidden="1" customWidth="1"/>
    <col min="88" max="88" width="12.44140625" style="256" hidden="1" customWidth="1"/>
    <col min="89" max="89" width="8.6640625" style="255" hidden="1" customWidth="1"/>
    <col min="90" max="90" width="9.33203125" style="255" hidden="1" customWidth="1"/>
    <col min="91" max="100" width="8.6640625" style="255" hidden="1" customWidth="1"/>
    <col min="101" max="101" width="12.44140625" style="256" hidden="1" customWidth="1"/>
    <col min="102" max="113" width="8.6640625" style="255" hidden="1" customWidth="1"/>
    <col min="114" max="114" width="12.44140625" style="256" hidden="1" customWidth="1"/>
    <col min="115" max="126" width="8.6640625" style="255" hidden="1" customWidth="1"/>
    <col min="127" max="127" width="12.44140625" style="256" hidden="1" customWidth="1"/>
    <col min="128" max="139" width="8.6640625" style="255" hidden="1" customWidth="1"/>
    <col min="140" max="140" width="12.44140625" style="256" hidden="1" customWidth="1"/>
    <col min="141" max="152" width="8.6640625" style="255" hidden="1" customWidth="1"/>
    <col min="153" max="153" width="12.44140625" style="256" hidden="1" customWidth="1"/>
    <col min="154" max="165" width="8.6640625" style="255" hidden="1" customWidth="1"/>
    <col min="166" max="166" width="12.44140625" style="256" hidden="1" customWidth="1"/>
    <col min="167" max="178" width="8.6640625" style="255" hidden="1" customWidth="1"/>
    <col min="179" max="179" width="12.44140625" style="256" hidden="1" customWidth="1"/>
    <col min="180" max="191" width="8.6640625" style="255" hidden="1" customWidth="1"/>
    <col min="192" max="192" width="12.44140625" style="256" hidden="1" customWidth="1"/>
    <col min="193" max="204" width="8.6640625" style="255" hidden="1" customWidth="1"/>
    <col min="205" max="205" width="12.44140625" style="256" hidden="1" customWidth="1"/>
    <col min="206" max="217" width="8.6640625" style="255" hidden="1" customWidth="1"/>
    <col min="218" max="218" width="12.44140625" style="256" hidden="1" customWidth="1"/>
    <col min="219" max="230" width="8.6640625" style="255" hidden="1" customWidth="1"/>
    <col min="231" max="231" width="12.44140625" style="256" hidden="1" customWidth="1"/>
    <col min="232" max="243" width="8.6640625" style="255" hidden="1" customWidth="1"/>
    <col min="244" max="244" width="12.44140625" style="256" customWidth="1"/>
    <col min="245" max="245" width="9.109375" style="255" customWidth="1"/>
    <col min="246" max="257" width="9.44140625" style="400" customWidth="1"/>
    <col min="258" max="258" width="12.44140625" style="257" customWidth="1"/>
    <col min="259" max="259" width="13.33203125" style="255"/>
    <col min="260" max="260" width="6.88671875" style="255" customWidth="1"/>
    <col min="261" max="261" width="19.33203125" style="255" customWidth="1"/>
    <col min="262" max="262" width="11.6640625" style="255" customWidth="1"/>
    <col min="263" max="263" width="28.44140625" style="255" customWidth="1"/>
    <col min="264" max="268" width="6.109375" style="255" customWidth="1"/>
    <col min="269" max="272" width="7.33203125" style="255" customWidth="1"/>
    <col min="273" max="273" width="11.44140625" style="255" customWidth="1"/>
    <col min="274" max="274" width="14.6640625" style="255" customWidth="1"/>
    <col min="275" max="275" width="12.44140625" style="255" customWidth="1"/>
    <col min="276" max="276" width="13.33203125" style="255"/>
    <col min="277" max="295" width="8.33203125" style="255" customWidth="1"/>
    <col min="296" max="296" width="12" style="255" customWidth="1"/>
    <col min="297" max="297" width="11.109375" style="255" customWidth="1"/>
    <col min="298" max="298" width="12" style="255" customWidth="1"/>
    <col min="299" max="299" width="14.44140625" style="255" customWidth="1"/>
    <col min="300" max="300" width="10.33203125" style="255" customWidth="1"/>
    <col min="301" max="301" width="9.5546875" style="255" customWidth="1"/>
    <col min="302" max="302" width="14" style="255" customWidth="1"/>
    <col min="303" max="303" width="9.5546875" style="255" customWidth="1"/>
    <col min="304" max="304" width="13" style="255" customWidth="1"/>
    <col min="305" max="305" width="9.109375" style="255" customWidth="1"/>
    <col min="306" max="317" width="8.6640625" style="255" customWidth="1"/>
    <col min="318" max="318" width="12.44140625" style="255" customWidth="1"/>
    <col min="319" max="330" width="8.6640625" style="255" customWidth="1"/>
    <col min="331" max="331" width="12.44140625" style="255" customWidth="1"/>
    <col min="332" max="343" width="8.6640625" style="255" customWidth="1"/>
    <col min="344" max="344" width="12.44140625" style="255" customWidth="1"/>
    <col min="345" max="345" width="8.6640625" style="255" customWidth="1"/>
    <col min="346" max="346" width="9.33203125" style="255" customWidth="1"/>
    <col min="347" max="356" width="8.6640625" style="255" customWidth="1"/>
    <col min="357" max="357" width="12.44140625" style="255" customWidth="1"/>
    <col min="358" max="369" width="8.6640625" style="255" customWidth="1"/>
    <col min="370" max="370" width="12.44140625" style="255" customWidth="1"/>
    <col min="371" max="382" width="8.6640625" style="255" customWidth="1"/>
    <col min="383" max="383" width="12.44140625" style="255" customWidth="1"/>
    <col min="384" max="395" width="8.6640625" style="255" customWidth="1"/>
    <col min="396" max="396" width="12.44140625" style="255" customWidth="1"/>
    <col min="397" max="408" width="8.6640625" style="255" customWidth="1"/>
    <col min="409" max="409" width="12.44140625" style="255" customWidth="1"/>
    <col min="410" max="421" width="8.6640625" style="255" customWidth="1"/>
    <col min="422" max="422" width="12.44140625" style="255" customWidth="1"/>
    <col min="423" max="434" width="8.6640625" style="255" customWidth="1"/>
    <col min="435" max="435" width="12.44140625" style="255" customWidth="1"/>
    <col min="436" max="447" width="8.6640625" style="255" customWidth="1"/>
    <col min="448" max="448" width="12.44140625" style="255" customWidth="1"/>
    <col min="449" max="460" width="8.6640625" style="255" customWidth="1"/>
    <col min="461" max="461" width="12.44140625" style="255" customWidth="1"/>
    <col min="462" max="473" width="8.6640625" style="255" customWidth="1"/>
    <col min="474" max="474" width="12.44140625" style="255" customWidth="1"/>
    <col min="475" max="486" width="8.6640625" style="255" customWidth="1"/>
    <col min="487" max="487" width="12.44140625" style="255" customWidth="1"/>
    <col min="488" max="499" width="8.6640625" style="255" customWidth="1"/>
    <col min="500" max="500" width="12.44140625" style="255" customWidth="1"/>
    <col min="501" max="501" width="9.109375" style="255" customWidth="1"/>
    <col min="502" max="513" width="9.44140625" style="255" customWidth="1"/>
    <col min="514" max="514" width="12.44140625" style="255" customWidth="1"/>
    <col min="515" max="515" width="13.33203125" style="255"/>
    <col min="516" max="516" width="6.88671875" style="255" customWidth="1"/>
    <col min="517" max="517" width="19.33203125" style="255" customWidth="1"/>
    <col min="518" max="518" width="7.6640625" style="255" customWidth="1"/>
    <col min="519" max="519" width="28.44140625" style="255" customWidth="1"/>
    <col min="520" max="524" width="6.109375" style="255" customWidth="1"/>
    <col min="525" max="528" width="7.33203125" style="255" customWidth="1"/>
    <col min="529" max="529" width="11.44140625" style="255" customWidth="1"/>
    <col min="530" max="530" width="14.6640625" style="255" customWidth="1"/>
    <col min="531" max="531" width="12.44140625" style="255" customWidth="1"/>
    <col min="532" max="532" width="13.33203125" style="255"/>
    <col min="533" max="551" width="8.33203125" style="255" customWidth="1"/>
    <col min="552" max="552" width="12" style="255" customWidth="1"/>
    <col min="553" max="553" width="11.109375" style="255" customWidth="1"/>
    <col min="554" max="554" width="12" style="255" customWidth="1"/>
    <col min="555" max="555" width="14.44140625" style="255" customWidth="1"/>
    <col min="556" max="556" width="10.33203125" style="255" customWidth="1"/>
    <col min="557" max="557" width="9.5546875" style="255" customWidth="1"/>
    <col min="558" max="558" width="14" style="255" customWidth="1"/>
    <col min="559" max="559" width="9.5546875" style="255" customWidth="1"/>
    <col min="560" max="560" width="13" style="255" customWidth="1"/>
    <col min="561" max="561" width="9.109375" style="255" customWidth="1"/>
    <col min="562" max="573" width="8.6640625" style="255" customWidth="1"/>
    <col min="574" max="574" width="12.44140625" style="255" customWidth="1"/>
    <col min="575" max="586" width="8.6640625" style="255" customWidth="1"/>
    <col min="587" max="587" width="12.44140625" style="255" customWidth="1"/>
    <col min="588" max="599" width="8.6640625" style="255" customWidth="1"/>
    <col min="600" max="600" width="12.44140625" style="255" customWidth="1"/>
    <col min="601" max="601" width="8.6640625" style="255" customWidth="1"/>
    <col min="602" max="602" width="9.33203125" style="255" customWidth="1"/>
    <col min="603" max="612" width="8.6640625" style="255" customWidth="1"/>
    <col min="613" max="613" width="12.44140625" style="255" customWidth="1"/>
    <col min="614" max="625" width="8.6640625" style="255" customWidth="1"/>
    <col min="626" max="626" width="12.44140625" style="255" customWidth="1"/>
    <col min="627" max="638" width="8.6640625" style="255" customWidth="1"/>
    <col min="639" max="639" width="12.44140625" style="255" customWidth="1"/>
    <col min="640" max="651" width="8.6640625" style="255" customWidth="1"/>
    <col min="652" max="652" width="12.44140625" style="255" customWidth="1"/>
    <col min="653" max="664" width="8.6640625" style="255" customWidth="1"/>
    <col min="665" max="665" width="12.44140625" style="255" customWidth="1"/>
    <col min="666" max="677" width="8.6640625" style="255" customWidth="1"/>
    <col min="678" max="678" width="12.44140625" style="255" customWidth="1"/>
    <col min="679" max="690" width="8.6640625" style="255" customWidth="1"/>
    <col min="691" max="691" width="12.44140625" style="255" customWidth="1"/>
    <col min="692" max="703" width="8.6640625" style="255" customWidth="1"/>
    <col min="704" max="704" width="12.44140625" style="255" customWidth="1"/>
    <col min="705" max="716" width="8.6640625" style="255" customWidth="1"/>
    <col min="717" max="717" width="12.44140625" style="255" customWidth="1"/>
    <col min="718" max="729" width="8.6640625" style="255" customWidth="1"/>
    <col min="730" max="730" width="12.44140625" style="255" customWidth="1"/>
    <col min="731" max="742" width="8.6640625" style="255" customWidth="1"/>
    <col min="743" max="743" width="12.44140625" style="255" customWidth="1"/>
    <col min="744" max="755" width="8.6640625" style="255" customWidth="1"/>
    <col min="756" max="756" width="12.44140625" style="255" customWidth="1"/>
    <col min="757" max="757" width="9.109375" style="255" customWidth="1"/>
    <col min="758" max="769" width="9.44140625" style="255" customWidth="1"/>
    <col min="770" max="770" width="12.44140625" style="255" customWidth="1"/>
    <col min="771" max="771" width="13.33203125" style="255"/>
    <col min="772" max="772" width="6.88671875" style="255" customWidth="1"/>
    <col min="773" max="773" width="19.33203125" style="255" customWidth="1"/>
    <col min="774" max="774" width="7.6640625" style="255" customWidth="1"/>
    <col min="775" max="775" width="28.44140625" style="255" customWidth="1"/>
    <col min="776" max="780" width="6.109375" style="255" customWidth="1"/>
    <col min="781" max="784" width="7.33203125" style="255" customWidth="1"/>
    <col min="785" max="785" width="11.44140625" style="255" customWidth="1"/>
    <col min="786" max="786" width="14.6640625" style="255" customWidth="1"/>
    <col min="787" max="787" width="12.44140625" style="255" customWidth="1"/>
    <col min="788" max="788" width="13.33203125" style="255"/>
    <col min="789" max="807" width="8.33203125" style="255" customWidth="1"/>
    <col min="808" max="808" width="12" style="255" customWidth="1"/>
    <col min="809" max="809" width="11.109375" style="255" customWidth="1"/>
    <col min="810" max="810" width="12" style="255" customWidth="1"/>
    <col min="811" max="811" width="14.44140625" style="255" customWidth="1"/>
    <col min="812" max="812" width="10.33203125" style="255" customWidth="1"/>
    <col min="813" max="813" width="9.5546875" style="255" customWidth="1"/>
    <col min="814" max="814" width="14" style="255" customWidth="1"/>
    <col min="815" max="815" width="9.5546875" style="255" customWidth="1"/>
    <col min="816" max="816" width="13" style="255" customWidth="1"/>
    <col min="817" max="817" width="9.109375" style="255" customWidth="1"/>
    <col min="818" max="829" width="8.6640625" style="255" customWidth="1"/>
    <col min="830" max="830" width="12.44140625" style="255" customWidth="1"/>
    <col min="831" max="842" width="8.6640625" style="255" customWidth="1"/>
    <col min="843" max="843" width="12.44140625" style="255" customWidth="1"/>
    <col min="844" max="855" width="8.6640625" style="255" customWidth="1"/>
    <col min="856" max="856" width="12.44140625" style="255" customWidth="1"/>
    <col min="857" max="857" width="8.6640625" style="255" customWidth="1"/>
    <col min="858" max="858" width="9.33203125" style="255" customWidth="1"/>
    <col min="859" max="868" width="8.6640625" style="255" customWidth="1"/>
    <col min="869" max="869" width="12.44140625" style="255" customWidth="1"/>
    <col min="870" max="881" width="8.6640625" style="255" customWidth="1"/>
    <col min="882" max="882" width="12.44140625" style="255" customWidth="1"/>
    <col min="883" max="894" width="8.6640625" style="255" customWidth="1"/>
    <col min="895" max="895" width="12.44140625" style="255" customWidth="1"/>
    <col min="896" max="907" width="8.6640625" style="255" customWidth="1"/>
    <col min="908" max="908" width="12.44140625" style="255" customWidth="1"/>
    <col min="909" max="920" width="8.6640625" style="255" customWidth="1"/>
    <col min="921" max="921" width="12.44140625" style="255" customWidth="1"/>
    <col min="922" max="933" width="8.6640625" style="255" customWidth="1"/>
    <col min="934" max="934" width="12.44140625" style="255" customWidth="1"/>
    <col min="935" max="946" width="8.6640625" style="255" customWidth="1"/>
    <col min="947" max="947" width="12.44140625" style="255" customWidth="1"/>
    <col min="948" max="959" width="8.6640625" style="255" customWidth="1"/>
    <col min="960" max="960" width="12.44140625" style="255" customWidth="1"/>
    <col min="961" max="972" width="8.6640625" style="255" customWidth="1"/>
    <col min="973" max="973" width="12.44140625" style="255" customWidth="1"/>
    <col min="974" max="985" width="8.6640625" style="255" customWidth="1"/>
    <col min="986" max="986" width="12.44140625" style="255" customWidth="1"/>
    <col min="987" max="998" width="8.6640625" style="255" customWidth="1"/>
    <col min="999" max="999" width="12.44140625" style="255" customWidth="1"/>
    <col min="1000" max="1011" width="8.6640625" style="255" customWidth="1"/>
    <col min="1012" max="1012" width="12.44140625" style="255" customWidth="1"/>
    <col min="1013" max="1013" width="9.109375" style="255" customWidth="1"/>
    <col min="1014" max="1025" width="9.44140625" style="255" customWidth="1"/>
    <col min="1026" max="1026" width="12.44140625" style="255" customWidth="1"/>
    <col min="1027" max="1027" width="13.33203125" style="255"/>
    <col min="1028" max="1028" width="6.88671875" style="255" customWidth="1"/>
    <col min="1029" max="1029" width="19.33203125" style="255" customWidth="1"/>
    <col min="1030" max="1030" width="7.6640625" style="255" customWidth="1"/>
    <col min="1031" max="1031" width="28.44140625" style="255" customWidth="1"/>
    <col min="1032" max="1036" width="6.109375" style="255" customWidth="1"/>
    <col min="1037" max="1040" width="7.33203125" style="255" customWidth="1"/>
    <col min="1041" max="1041" width="11.44140625" style="255" customWidth="1"/>
    <col min="1042" max="1042" width="14.6640625" style="255" customWidth="1"/>
    <col min="1043" max="1043" width="12.44140625" style="255" customWidth="1"/>
    <col min="1044" max="1044" width="13.33203125" style="255"/>
    <col min="1045" max="1063" width="8.33203125" style="255" customWidth="1"/>
    <col min="1064" max="1064" width="12" style="255" customWidth="1"/>
    <col min="1065" max="1065" width="11.109375" style="255" customWidth="1"/>
    <col min="1066" max="1066" width="12" style="255" customWidth="1"/>
    <col min="1067" max="1067" width="14.44140625" style="255" customWidth="1"/>
    <col min="1068" max="1068" width="10.33203125" style="255" customWidth="1"/>
    <col min="1069" max="1069" width="9.5546875" style="255" customWidth="1"/>
    <col min="1070" max="1070" width="14" style="255" customWidth="1"/>
    <col min="1071" max="1071" width="9.5546875" style="255" customWidth="1"/>
    <col min="1072" max="1072" width="13" style="255" customWidth="1"/>
    <col min="1073" max="1073" width="9.109375" style="255" customWidth="1"/>
    <col min="1074" max="1085" width="8.6640625" style="255" customWidth="1"/>
    <col min="1086" max="1086" width="12.44140625" style="255" customWidth="1"/>
    <col min="1087" max="1098" width="8.6640625" style="255" customWidth="1"/>
    <col min="1099" max="1099" width="12.44140625" style="255" customWidth="1"/>
    <col min="1100" max="1111" width="8.6640625" style="255" customWidth="1"/>
    <col min="1112" max="1112" width="12.44140625" style="255" customWidth="1"/>
    <col min="1113" max="1113" width="8.6640625" style="255" customWidth="1"/>
    <col min="1114" max="1114" width="9.33203125" style="255" customWidth="1"/>
    <col min="1115" max="1124" width="8.6640625" style="255" customWidth="1"/>
    <col min="1125" max="1125" width="12.44140625" style="255" customWidth="1"/>
    <col min="1126" max="1137" width="8.6640625" style="255" customWidth="1"/>
    <col min="1138" max="1138" width="12.44140625" style="255" customWidth="1"/>
    <col min="1139" max="1150" width="8.6640625" style="255" customWidth="1"/>
    <col min="1151" max="1151" width="12.44140625" style="255" customWidth="1"/>
    <col min="1152" max="1163" width="8.6640625" style="255" customWidth="1"/>
    <col min="1164" max="1164" width="12.44140625" style="255" customWidth="1"/>
    <col min="1165" max="1176" width="8.6640625" style="255" customWidth="1"/>
    <col min="1177" max="1177" width="12.44140625" style="255" customWidth="1"/>
    <col min="1178" max="1189" width="8.6640625" style="255" customWidth="1"/>
    <col min="1190" max="1190" width="12.44140625" style="255" customWidth="1"/>
    <col min="1191" max="1202" width="8.6640625" style="255" customWidth="1"/>
    <col min="1203" max="1203" width="12.44140625" style="255" customWidth="1"/>
    <col min="1204" max="1215" width="8.6640625" style="255" customWidth="1"/>
    <col min="1216" max="1216" width="12.44140625" style="255" customWidth="1"/>
    <col min="1217" max="1228" width="8.6640625" style="255" customWidth="1"/>
    <col min="1229" max="1229" width="12.44140625" style="255" customWidth="1"/>
    <col min="1230" max="1241" width="8.6640625" style="255" customWidth="1"/>
    <col min="1242" max="1242" width="12.44140625" style="255" customWidth="1"/>
    <col min="1243" max="1254" width="8.6640625" style="255" customWidth="1"/>
    <col min="1255" max="1255" width="12.44140625" style="255" customWidth="1"/>
    <col min="1256" max="1267" width="8.6640625" style="255" customWidth="1"/>
    <col min="1268" max="1268" width="12.44140625" style="255" customWidth="1"/>
    <col min="1269" max="1269" width="9.109375" style="255" customWidth="1"/>
    <col min="1270" max="1281" width="9.44140625" style="255" customWidth="1"/>
    <col min="1282" max="1282" width="12.44140625" style="255" customWidth="1"/>
    <col min="1283" max="1283" width="13.33203125" style="255"/>
    <col min="1284" max="1284" width="6.88671875" style="255" customWidth="1"/>
    <col min="1285" max="1285" width="19.33203125" style="255" customWidth="1"/>
    <col min="1286" max="1286" width="7.6640625" style="255" customWidth="1"/>
    <col min="1287" max="1287" width="28.44140625" style="255" customWidth="1"/>
    <col min="1288" max="1292" width="6.109375" style="255" customWidth="1"/>
    <col min="1293" max="1296" width="7.33203125" style="255" customWidth="1"/>
    <col min="1297" max="1297" width="11.44140625" style="255" customWidth="1"/>
    <col min="1298" max="1298" width="14.6640625" style="255" customWidth="1"/>
    <col min="1299" max="1299" width="12.44140625" style="255" customWidth="1"/>
    <col min="1300" max="1300" width="13.33203125" style="255"/>
    <col min="1301" max="1319" width="8.33203125" style="255" customWidth="1"/>
    <col min="1320" max="1320" width="12" style="255" customWidth="1"/>
    <col min="1321" max="1321" width="11.109375" style="255" customWidth="1"/>
    <col min="1322" max="1322" width="12" style="255" customWidth="1"/>
    <col min="1323" max="1323" width="14.44140625" style="255" customWidth="1"/>
    <col min="1324" max="1324" width="10.33203125" style="255" customWidth="1"/>
    <col min="1325" max="1325" width="9.5546875" style="255" customWidth="1"/>
    <col min="1326" max="1326" width="14" style="255" customWidth="1"/>
    <col min="1327" max="1327" width="9.5546875" style="255" customWidth="1"/>
    <col min="1328" max="1328" width="13" style="255" customWidth="1"/>
    <col min="1329" max="1329" width="9.109375" style="255" customWidth="1"/>
    <col min="1330" max="1341" width="8.6640625" style="255" customWidth="1"/>
    <col min="1342" max="1342" width="12.44140625" style="255" customWidth="1"/>
    <col min="1343" max="1354" width="8.6640625" style="255" customWidth="1"/>
    <col min="1355" max="1355" width="12.44140625" style="255" customWidth="1"/>
    <col min="1356" max="1367" width="8.6640625" style="255" customWidth="1"/>
    <col min="1368" max="1368" width="12.44140625" style="255" customWidth="1"/>
    <col min="1369" max="1369" width="8.6640625" style="255" customWidth="1"/>
    <col min="1370" max="1370" width="9.33203125" style="255" customWidth="1"/>
    <col min="1371" max="1380" width="8.6640625" style="255" customWidth="1"/>
    <col min="1381" max="1381" width="12.44140625" style="255" customWidth="1"/>
    <col min="1382" max="1393" width="8.6640625" style="255" customWidth="1"/>
    <col min="1394" max="1394" width="12.44140625" style="255" customWidth="1"/>
    <col min="1395" max="1406" width="8.6640625" style="255" customWidth="1"/>
    <col min="1407" max="1407" width="12.44140625" style="255" customWidth="1"/>
    <col min="1408" max="1419" width="8.6640625" style="255" customWidth="1"/>
    <col min="1420" max="1420" width="12.44140625" style="255" customWidth="1"/>
    <col min="1421" max="1432" width="8.6640625" style="255" customWidth="1"/>
    <col min="1433" max="1433" width="12.44140625" style="255" customWidth="1"/>
    <col min="1434" max="1445" width="8.6640625" style="255" customWidth="1"/>
    <col min="1446" max="1446" width="12.44140625" style="255" customWidth="1"/>
    <col min="1447" max="1458" width="8.6640625" style="255" customWidth="1"/>
    <col min="1459" max="1459" width="12.44140625" style="255" customWidth="1"/>
    <col min="1460" max="1471" width="8.6640625" style="255" customWidth="1"/>
    <col min="1472" max="1472" width="12.44140625" style="255" customWidth="1"/>
    <col min="1473" max="1484" width="8.6640625" style="255" customWidth="1"/>
    <col min="1485" max="1485" width="12.44140625" style="255" customWidth="1"/>
    <col min="1486" max="1497" width="8.6640625" style="255" customWidth="1"/>
    <col min="1498" max="1498" width="12.44140625" style="255" customWidth="1"/>
    <col min="1499" max="1510" width="8.6640625" style="255" customWidth="1"/>
    <col min="1511" max="1511" width="12.44140625" style="255" customWidth="1"/>
    <col min="1512" max="1523" width="8.6640625" style="255" customWidth="1"/>
    <col min="1524" max="1524" width="12.44140625" style="255" customWidth="1"/>
    <col min="1525" max="1525" width="9.109375" style="255" customWidth="1"/>
    <col min="1526" max="1537" width="9.44140625" style="255" customWidth="1"/>
    <col min="1538" max="1538" width="12.44140625" style="255" customWidth="1"/>
    <col min="1539" max="1539" width="13.33203125" style="255"/>
    <col min="1540" max="1540" width="6.88671875" style="255" customWidth="1"/>
    <col min="1541" max="1541" width="19.33203125" style="255" customWidth="1"/>
    <col min="1542" max="1542" width="7.6640625" style="255" customWidth="1"/>
    <col min="1543" max="1543" width="28.44140625" style="255" customWidth="1"/>
    <col min="1544" max="1548" width="6.109375" style="255" customWidth="1"/>
    <col min="1549" max="1552" width="7.33203125" style="255" customWidth="1"/>
    <col min="1553" max="1553" width="11.44140625" style="255" customWidth="1"/>
    <col min="1554" max="1554" width="14.6640625" style="255" customWidth="1"/>
    <col min="1555" max="1555" width="12.44140625" style="255" customWidth="1"/>
    <col min="1556" max="1556" width="13.33203125" style="255"/>
    <col min="1557" max="1575" width="8.33203125" style="255" customWidth="1"/>
    <col min="1576" max="1576" width="12" style="255" customWidth="1"/>
    <col min="1577" max="1577" width="11.109375" style="255" customWidth="1"/>
    <col min="1578" max="1578" width="12" style="255" customWidth="1"/>
    <col min="1579" max="1579" width="14.44140625" style="255" customWidth="1"/>
    <col min="1580" max="1580" width="10.33203125" style="255" customWidth="1"/>
    <col min="1581" max="1581" width="9.5546875" style="255" customWidth="1"/>
    <col min="1582" max="1582" width="14" style="255" customWidth="1"/>
    <col min="1583" max="1583" width="9.5546875" style="255" customWidth="1"/>
    <col min="1584" max="1584" width="13" style="255" customWidth="1"/>
    <col min="1585" max="1585" width="9.109375" style="255" customWidth="1"/>
    <col min="1586" max="1597" width="8.6640625" style="255" customWidth="1"/>
    <col min="1598" max="1598" width="12.44140625" style="255" customWidth="1"/>
    <col min="1599" max="1610" width="8.6640625" style="255" customWidth="1"/>
    <col min="1611" max="1611" width="12.44140625" style="255" customWidth="1"/>
    <col min="1612" max="1623" width="8.6640625" style="255" customWidth="1"/>
    <col min="1624" max="1624" width="12.44140625" style="255" customWidth="1"/>
    <col min="1625" max="1625" width="8.6640625" style="255" customWidth="1"/>
    <col min="1626" max="1626" width="9.33203125" style="255" customWidth="1"/>
    <col min="1627" max="1636" width="8.6640625" style="255" customWidth="1"/>
    <col min="1637" max="1637" width="12.44140625" style="255" customWidth="1"/>
    <col min="1638" max="1649" width="8.6640625" style="255" customWidth="1"/>
    <col min="1650" max="1650" width="12.44140625" style="255" customWidth="1"/>
    <col min="1651" max="1662" width="8.6640625" style="255" customWidth="1"/>
    <col min="1663" max="1663" width="12.44140625" style="255" customWidth="1"/>
    <col min="1664" max="1675" width="8.6640625" style="255" customWidth="1"/>
    <col min="1676" max="1676" width="12.44140625" style="255" customWidth="1"/>
    <col min="1677" max="1688" width="8.6640625" style="255" customWidth="1"/>
    <col min="1689" max="1689" width="12.44140625" style="255" customWidth="1"/>
    <col min="1690" max="1701" width="8.6640625" style="255" customWidth="1"/>
    <col min="1702" max="1702" width="12.44140625" style="255" customWidth="1"/>
    <col min="1703" max="1714" width="8.6640625" style="255" customWidth="1"/>
    <col min="1715" max="1715" width="12.44140625" style="255" customWidth="1"/>
    <col min="1716" max="1727" width="8.6640625" style="255" customWidth="1"/>
    <col min="1728" max="1728" width="12.44140625" style="255" customWidth="1"/>
    <col min="1729" max="1740" width="8.6640625" style="255" customWidth="1"/>
    <col min="1741" max="1741" width="12.44140625" style="255" customWidth="1"/>
    <col min="1742" max="1753" width="8.6640625" style="255" customWidth="1"/>
    <col min="1754" max="1754" width="12.44140625" style="255" customWidth="1"/>
    <col min="1755" max="1766" width="8.6640625" style="255" customWidth="1"/>
    <col min="1767" max="1767" width="12.44140625" style="255" customWidth="1"/>
    <col min="1768" max="1779" width="8.6640625" style="255" customWidth="1"/>
    <col min="1780" max="1780" width="12.44140625" style="255" customWidth="1"/>
    <col min="1781" max="1781" width="9.109375" style="255" customWidth="1"/>
    <col min="1782" max="1793" width="9.44140625" style="255" customWidth="1"/>
    <col min="1794" max="1794" width="12.44140625" style="255" customWidth="1"/>
    <col min="1795" max="1795" width="13.33203125" style="255"/>
    <col min="1796" max="1796" width="6.88671875" style="255" customWidth="1"/>
    <col min="1797" max="1797" width="19.33203125" style="255" customWidth="1"/>
    <col min="1798" max="1798" width="7.6640625" style="255" customWidth="1"/>
    <col min="1799" max="1799" width="28.44140625" style="255" customWidth="1"/>
    <col min="1800" max="1804" width="6.109375" style="255" customWidth="1"/>
    <col min="1805" max="1808" width="7.33203125" style="255" customWidth="1"/>
    <col min="1809" max="1809" width="11.44140625" style="255" customWidth="1"/>
    <col min="1810" max="1810" width="14.6640625" style="255" customWidth="1"/>
    <col min="1811" max="1811" width="12.44140625" style="255" customWidth="1"/>
    <col min="1812" max="1812" width="13.33203125" style="255"/>
    <col min="1813" max="1831" width="8.33203125" style="255" customWidth="1"/>
    <col min="1832" max="1832" width="12" style="255" customWidth="1"/>
    <col min="1833" max="1833" width="11.109375" style="255" customWidth="1"/>
    <col min="1834" max="1834" width="12" style="255" customWidth="1"/>
    <col min="1835" max="1835" width="14.44140625" style="255" customWidth="1"/>
    <col min="1836" max="1836" width="10.33203125" style="255" customWidth="1"/>
    <col min="1837" max="1837" width="9.5546875" style="255" customWidth="1"/>
    <col min="1838" max="1838" width="14" style="255" customWidth="1"/>
    <col min="1839" max="1839" width="9.5546875" style="255" customWidth="1"/>
    <col min="1840" max="1840" width="13" style="255" customWidth="1"/>
    <col min="1841" max="1841" width="9.109375" style="255" customWidth="1"/>
    <col min="1842" max="1853" width="8.6640625" style="255" customWidth="1"/>
    <col min="1854" max="1854" width="12.44140625" style="255" customWidth="1"/>
    <col min="1855" max="1866" width="8.6640625" style="255" customWidth="1"/>
    <col min="1867" max="1867" width="12.44140625" style="255" customWidth="1"/>
    <col min="1868" max="1879" width="8.6640625" style="255" customWidth="1"/>
    <col min="1880" max="1880" width="12.44140625" style="255" customWidth="1"/>
    <col min="1881" max="1881" width="8.6640625" style="255" customWidth="1"/>
    <col min="1882" max="1882" width="9.33203125" style="255" customWidth="1"/>
    <col min="1883" max="1892" width="8.6640625" style="255" customWidth="1"/>
    <col min="1893" max="1893" width="12.44140625" style="255" customWidth="1"/>
    <col min="1894" max="1905" width="8.6640625" style="255" customWidth="1"/>
    <col min="1906" max="1906" width="12.44140625" style="255" customWidth="1"/>
    <col min="1907" max="1918" width="8.6640625" style="255" customWidth="1"/>
    <col min="1919" max="1919" width="12.44140625" style="255" customWidth="1"/>
    <col min="1920" max="1931" width="8.6640625" style="255" customWidth="1"/>
    <col min="1932" max="1932" width="12.44140625" style="255" customWidth="1"/>
    <col min="1933" max="1944" width="8.6640625" style="255" customWidth="1"/>
    <col min="1945" max="1945" width="12.44140625" style="255" customWidth="1"/>
    <col min="1946" max="1957" width="8.6640625" style="255" customWidth="1"/>
    <col min="1958" max="1958" width="12.44140625" style="255" customWidth="1"/>
    <col min="1959" max="1970" width="8.6640625" style="255" customWidth="1"/>
    <col min="1971" max="1971" width="12.44140625" style="255" customWidth="1"/>
    <col min="1972" max="1983" width="8.6640625" style="255" customWidth="1"/>
    <col min="1984" max="1984" width="12.44140625" style="255" customWidth="1"/>
    <col min="1985" max="1996" width="8.6640625" style="255" customWidth="1"/>
    <col min="1997" max="1997" width="12.44140625" style="255" customWidth="1"/>
    <col min="1998" max="2009" width="8.6640625" style="255" customWidth="1"/>
    <col min="2010" max="2010" width="12.44140625" style="255" customWidth="1"/>
    <col min="2011" max="2022" width="8.6640625" style="255" customWidth="1"/>
    <col min="2023" max="2023" width="12.44140625" style="255" customWidth="1"/>
    <col min="2024" max="2035" width="8.6640625" style="255" customWidth="1"/>
    <col min="2036" max="2036" width="12.44140625" style="255" customWidth="1"/>
    <col min="2037" max="2037" width="9.109375" style="255" customWidth="1"/>
    <col min="2038" max="2049" width="9.44140625" style="255" customWidth="1"/>
    <col min="2050" max="2050" width="12.44140625" style="255" customWidth="1"/>
    <col min="2051" max="2051" width="13.33203125" style="255"/>
    <col min="2052" max="2052" width="6.88671875" style="255" customWidth="1"/>
    <col min="2053" max="2053" width="19.33203125" style="255" customWidth="1"/>
    <col min="2054" max="2054" width="7.6640625" style="255" customWidth="1"/>
    <col min="2055" max="2055" width="28.44140625" style="255" customWidth="1"/>
    <col min="2056" max="2060" width="6.109375" style="255" customWidth="1"/>
    <col min="2061" max="2064" width="7.33203125" style="255" customWidth="1"/>
    <col min="2065" max="2065" width="11.44140625" style="255" customWidth="1"/>
    <col min="2066" max="2066" width="14.6640625" style="255" customWidth="1"/>
    <col min="2067" max="2067" width="12.44140625" style="255" customWidth="1"/>
    <col min="2068" max="2068" width="13.33203125" style="255"/>
    <col min="2069" max="2087" width="8.33203125" style="255" customWidth="1"/>
    <col min="2088" max="2088" width="12" style="255" customWidth="1"/>
    <col min="2089" max="2089" width="11.109375" style="255" customWidth="1"/>
    <col min="2090" max="2090" width="12" style="255" customWidth="1"/>
    <col min="2091" max="2091" width="14.44140625" style="255" customWidth="1"/>
    <col min="2092" max="2092" width="10.33203125" style="255" customWidth="1"/>
    <col min="2093" max="2093" width="9.5546875" style="255" customWidth="1"/>
    <col min="2094" max="2094" width="14" style="255" customWidth="1"/>
    <col min="2095" max="2095" width="9.5546875" style="255" customWidth="1"/>
    <col min="2096" max="2096" width="13" style="255" customWidth="1"/>
    <col min="2097" max="2097" width="9.109375" style="255" customWidth="1"/>
    <col min="2098" max="2109" width="8.6640625" style="255" customWidth="1"/>
    <col min="2110" max="2110" width="12.44140625" style="255" customWidth="1"/>
    <col min="2111" max="2122" width="8.6640625" style="255" customWidth="1"/>
    <col min="2123" max="2123" width="12.44140625" style="255" customWidth="1"/>
    <col min="2124" max="2135" width="8.6640625" style="255" customWidth="1"/>
    <col min="2136" max="2136" width="12.44140625" style="255" customWidth="1"/>
    <col min="2137" max="2137" width="8.6640625" style="255" customWidth="1"/>
    <col min="2138" max="2138" width="9.33203125" style="255" customWidth="1"/>
    <col min="2139" max="2148" width="8.6640625" style="255" customWidth="1"/>
    <col min="2149" max="2149" width="12.44140625" style="255" customWidth="1"/>
    <col min="2150" max="2161" width="8.6640625" style="255" customWidth="1"/>
    <col min="2162" max="2162" width="12.44140625" style="255" customWidth="1"/>
    <col min="2163" max="2174" width="8.6640625" style="255" customWidth="1"/>
    <col min="2175" max="2175" width="12.44140625" style="255" customWidth="1"/>
    <col min="2176" max="2187" width="8.6640625" style="255" customWidth="1"/>
    <col min="2188" max="2188" width="12.44140625" style="255" customWidth="1"/>
    <col min="2189" max="2200" width="8.6640625" style="255" customWidth="1"/>
    <col min="2201" max="2201" width="12.44140625" style="255" customWidth="1"/>
    <col min="2202" max="2213" width="8.6640625" style="255" customWidth="1"/>
    <col min="2214" max="2214" width="12.44140625" style="255" customWidth="1"/>
    <col min="2215" max="2226" width="8.6640625" style="255" customWidth="1"/>
    <col min="2227" max="2227" width="12.44140625" style="255" customWidth="1"/>
    <col min="2228" max="2239" width="8.6640625" style="255" customWidth="1"/>
    <col min="2240" max="2240" width="12.44140625" style="255" customWidth="1"/>
    <col min="2241" max="2252" width="8.6640625" style="255" customWidth="1"/>
    <col min="2253" max="2253" width="12.44140625" style="255" customWidth="1"/>
    <col min="2254" max="2265" width="8.6640625" style="255" customWidth="1"/>
    <col min="2266" max="2266" width="12.44140625" style="255" customWidth="1"/>
    <col min="2267" max="2278" width="8.6640625" style="255" customWidth="1"/>
    <col min="2279" max="2279" width="12.44140625" style="255" customWidth="1"/>
    <col min="2280" max="2291" width="8.6640625" style="255" customWidth="1"/>
    <col min="2292" max="2292" width="12.44140625" style="255" customWidth="1"/>
    <col min="2293" max="2293" width="9.109375" style="255" customWidth="1"/>
    <col min="2294" max="2305" width="9.44140625" style="255" customWidth="1"/>
    <col min="2306" max="2306" width="12.44140625" style="255" customWidth="1"/>
    <col min="2307" max="2307" width="13.33203125" style="255"/>
    <col min="2308" max="2308" width="6.88671875" style="255" customWidth="1"/>
    <col min="2309" max="2309" width="19.33203125" style="255" customWidth="1"/>
    <col min="2310" max="2310" width="7.6640625" style="255" customWidth="1"/>
    <col min="2311" max="2311" width="28.44140625" style="255" customWidth="1"/>
    <col min="2312" max="2316" width="6.109375" style="255" customWidth="1"/>
    <col min="2317" max="2320" width="7.33203125" style="255" customWidth="1"/>
    <col min="2321" max="2321" width="11.44140625" style="255" customWidth="1"/>
    <col min="2322" max="2322" width="14.6640625" style="255" customWidth="1"/>
    <col min="2323" max="2323" width="12.44140625" style="255" customWidth="1"/>
    <col min="2324" max="2324" width="13.33203125" style="255"/>
    <col min="2325" max="2343" width="8.33203125" style="255" customWidth="1"/>
    <col min="2344" max="2344" width="12" style="255" customWidth="1"/>
    <col min="2345" max="2345" width="11.109375" style="255" customWidth="1"/>
    <col min="2346" max="2346" width="12" style="255" customWidth="1"/>
    <col min="2347" max="2347" width="14.44140625" style="255" customWidth="1"/>
    <col min="2348" max="2348" width="10.33203125" style="255" customWidth="1"/>
    <col min="2349" max="2349" width="9.5546875" style="255" customWidth="1"/>
    <col min="2350" max="2350" width="14" style="255" customWidth="1"/>
    <col min="2351" max="2351" width="9.5546875" style="255" customWidth="1"/>
    <col min="2352" max="2352" width="13" style="255" customWidth="1"/>
    <col min="2353" max="2353" width="9.109375" style="255" customWidth="1"/>
    <col min="2354" max="2365" width="8.6640625" style="255" customWidth="1"/>
    <col min="2366" max="2366" width="12.44140625" style="255" customWidth="1"/>
    <col min="2367" max="2378" width="8.6640625" style="255" customWidth="1"/>
    <col min="2379" max="2379" width="12.44140625" style="255" customWidth="1"/>
    <col min="2380" max="2391" width="8.6640625" style="255" customWidth="1"/>
    <col min="2392" max="2392" width="12.44140625" style="255" customWidth="1"/>
    <col min="2393" max="2393" width="8.6640625" style="255" customWidth="1"/>
    <col min="2394" max="2394" width="9.33203125" style="255" customWidth="1"/>
    <col min="2395" max="2404" width="8.6640625" style="255" customWidth="1"/>
    <col min="2405" max="2405" width="12.44140625" style="255" customWidth="1"/>
    <col min="2406" max="2417" width="8.6640625" style="255" customWidth="1"/>
    <col min="2418" max="2418" width="12.44140625" style="255" customWidth="1"/>
    <col min="2419" max="2430" width="8.6640625" style="255" customWidth="1"/>
    <col min="2431" max="2431" width="12.44140625" style="255" customWidth="1"/>
    <col min="2432" max="2443" width="8.6640625" style="255" customWidth="1"/>
    <col min="2444" max="2444" width="12.44140625" style="255" customWidth="1"/>
    <col min="2445" max="2456" width="8.6640625" style="255" customWidth="1"/>
    <col min="2457" max="2457" width="12.44140625" style="255" customWidth="1"/>
    <col min="2458" max="2469" width="8.6640625" style="255" customWidth="1"/>
    <col min="2470" max="2470" width="12.44140625" style="255" customWidth="1"/>
    <col min="2471" max="2482" width="8.6640625" style="255" customWidth="1"/>
    <col min="2483" max="2483" width="12.44140625" style="255" customWidth="1"/>
    <col min="2484" max="2495" width="8.6640625" style="255" customWidth="1"/>
    <col min="2496" max="2496" width="12.44140625" style="255" customWidth="1"/>
    <col min="2497" max="2508" width="8.6640625" style="255" customWidth="1"/>
    <col min="2509" max="2509" width="12.44140625" style="255" customWidth="1"/>
    <col min="2510" max="2521" width="8.6640625" style="255" customWidth="1"/>
    <col min="2522" max="2522" width="12.44140625" style="255" customWidth="1"/>
    <col min="2523" max="2534" width="8.6640625" style="255" customWidth="1"/>
    <col min="2535" max="2535" width="12.44140625" style="255" customWidth="1"/>
    <col min="2536" max="2547" width="8.6640625" style="255" customWidth="1"/>
    <col min="2548" max="2548" width="12.44140625" style="255" customWidth="1"/>
    <col min="2549" max="2549" width="9.109375" style="255" customWidth="1"/>
    <col min="2550" max="2561" width="9.44140625" style="255" customWidth="1"/>
    <col min="2562" max="2562" width="12.44140625" style="255" customWidth="1"/>
    <col min="2563" max="2563" width="13.33203125" style="255"/>
    <col min="2564" max="2564" width="6.88671875" style="255" customWidth="1"/>
    <col min="2565" max="2565" width="19.33203125" style="255" customWidth="1"/>
    <col min="2566" max="2566" width="7.6640625" style="255" customWidth="1"/>
    <col min="2567" max="2567" width="28.44140625" style="255" customWidth="1"/>
    <col min="2568" max="2572" width="6.109375" style="255" customWidth="1"/>
    <col min="2573" max="2576" width="7.33203125" style="255" customWidth="1"/>
    <col min="2577" max="2577" width="11.44140625" style="255" customWidth="1"/>
    <col min="2578" max="2578" width="14.6640625" style="255" customWidth="1"/>
    <col min="2579" max="2579" width="12.44140625" style="255" customWidth="1"/>
    <col min="2580" max="2580" width="13.33203125" style="255"/>
    <col min="2581" max="2599" width="8.33203125" style="255" customWidth="1"/>
    <col min="2600" max="2600" width="12" style="255" customWidth="1"/>
    <col min="2601" max="2601" width="11.109375" style="255" customWidth="1"/>
    <col min="2602" max="2602" width="12" style="255" customWidth="1"/>
    <col min="2603" max="2603" width="14.44140625" style="255" customWidth="1"/>
    <col min="2604" max="2604" width="10.33203125" style="255" customWidth="1"/>
    <col min="2605" max="2605" width="9.5546875" style="255" customWidth="1"/>
    <col min="2606" max="2606" width="14" style="255" customWidth="1"/>
    <col min="2607" max="2607" width="9.5546875" style="255" customWidth="1"/>
    <col min="2608" max="2608" width="13" style="255" customWidth="1"/>
    <col min="2609" max="2609" width="9.109375" style="255" customWidth="1"/>
    <col min="2610" max="2621" width="8.6640625" style="255" customWidth="1"/>
    <col min="2622" max="2622" width="12.44140625" style="255" customWidth="1"/>
    <col min="2623" max="2634" width="8.6640625" style="255" customWidth="1"/>
    <col min="2635" max="2635" width="12.44140625" style="255" customWidth="1"/>
    <col min="2636" max="2647" width="8.6640625" style="255" customWidth="1"/>
    <col min="2648" max="2648" width="12.44140625" style="255" customWidth="1"/>
    <col min="2649" max="2649" width="8.6640625" style="255" customWidth="1"/>
    <col min="2650" max="2650" width="9.33203125" style="255" customWidth="1"/>
    <col min="2651" max="2660" width="8.6640625" style="255" customWidth="1"/>
    <col min="2661" max="2661" width="12.44140625" style="255" customWidth="1"/>
    <col min="2662" max="2673" width="8.6640625" style="255" customWidth="1"/>
    <col min="2674" max="2674" width="12.44140625" style="255" customWidth="1"/>
    <col min="2675" max="2686" width="8.6640625" style="255" customWidth="1"/>
    <col min="2687" max="2687" width="12.44140625" style="255" customWidth="1"/>
    <col min="2688" max="2699" width="8.6640625" style="255" customWidth="1"/>
    <col min="2700" max="2700" width="12.44140625" style="255" customWidth="1"/>
    <col min="2701" max="2712" width="8.6640625" style="255" customWidth="1"/>
    <col min="2713" max="2713" width="12.44140625" style="255" customWidth="1"/>
    <col min="2714" max="2725" width="8.6640625" style="255" customWidth="1"/>
    <col min="2726" max="2726" width="12.44140625" style="255" customWidth="1"/>
    <col min="2727" max="2738" width="8.6640625" style="255" customWidth="1"/>
    <col min="2739" max="2739" width="12.44140625" style="255" customWidth="1"/>
    <col min="2740" max="2751" width="8.6640625" style="255" customWidth="1"/>
    <col min="2752" max="2752" width="12.44140625" style="255" customWidth="1"/>
    <col min="2753" max="2764" width="8.6640625" style="255" customWidth="1"/>
    <col min="2765" max="2765" width="12.44140625" style="255" customWidth="1"/>
    <col min="2766" max="2777" width="8.6640625" style="255" customWidth="1"/>
    <col min="2778" max="2778" width="12.44140625" style="255" customWidth="1"/>
    <col min="2779" max="2790" width="8.6640625" style="255" customWidth="1"/>
    <col min="2791" max="2791" width="12.44140625" style="255" customWidth="1"/>
    <col min="2792" max="2803" width="8.6640625" style="255" customWidth="1"/>
    <col min="2804" max="2804" width="12.44140625" style="255" customWidth="1"/>
    <col min="2805" max="2805" width="9.109375" style="255" customWidth="1"/>
    <col min="2806" max="2817" width="9.44140625" style="255" customWidth="1"/>
    <col min="2818" max="2818" width="12.44140625" style="255" customWidth="1"/>
    <col min="2819" max="2819" width="13.33203125" style="255"/>
    <col min="2820" max="2820" width="6.88671875" style="255" customWidth="1"/>
    <col min="2821" max="2821" width="19.33203125" style="255" customWidth="1"/>
    <col min="2822" max="2822" width="7.6640625" style="255" customWidth="1"/>
    <col min="2823" max="2823" width="28.44140625" style="255" customWidth="1"/>
    <col min="2824" max="2828" width="6.109375" style="255" customWidth="1"/>
    <col min="2829" max="2832" width="7.33203125" style="255" customWidth="1"/>
    <col min="2833" max="2833" width="11.44140625" style="255" customWidth="1"/>
    <col min="2834" max="2834" width="14.6640625" style="255" customWidth="1"/>
    <col min="2835" max="2835" width="12.44140625" style="255" customWidth="1"/>
    <col min="2836" max="2836" width="13.33203125" style="255"/>
    <col min="2837" max="2855" width="8.33203125" style="255" customWidth="1"/>
    <col min="2856" max="2856" width="12" style="255" customWidth="1"/>
    <col min="2857" max="2857" width="11.109375" style="255" customWidth="1"/>
    <col min="2858" max="2858" width="12" style="255" customWidth="1"/>
    <col min="2859" max="2859" width="14.44140625" style="255" customWidth="1"/>
    <col min="2860" max="2860" width="10.33203125" style="255" customWidth="1"/>
    <col min="2861" max="2861" width="9.5546875" style="255" customWidth="1"/>
    <col min="2862" max="2862" width="14" style="255" customWidth="1"/>
    <col min="2863" max="2863" width="9.5546875" style="255" customWidth="1"/>
    <col min="2864" max="2864" width="13" style="255" customWidth="1"/>
    <col min="2865" max="2865" width="9.109375" style="255" customWidth="1"/>
    <col min="2866" max="2877" width="8.6640625" style="255" customWidth="1"/>
    <col min="2878" max="2878" width="12.44140625" style="255" customWidth="1"/>
    <col min="2879" max="2890" width="8.6640625" style="255" customWidth="1"/>
    <col min="2891" max="2891" width="12.44140625" style="255" customWidth="1"/>
    <col min="2892" max="2903" width="8.6640625" style="255" customWidth="1"/>
    <col min="2904" max="2904" width="12.44140625" style="255" customWidth="1"/>
    <col min="2905" max="2905" width="8.6640625" style="255" customWidth="1"/>
    <col min="2906" max="2906" width="9.33203125" style="255" customWidth="1"/>
    <col min="2907" max="2916" width="8.6640625" style="255" customWidth="1"/>
    <col min="2917" max="2917" width="12.44140625" style="255" customWidth="1"/>
    <col min="2918" max="2929" width="8.6640625" style="255" customWidth="1"/>
    <col min="2930" max="2930" width="12.44140625" style="255" customWidth="1"/>
    <col min="2931" max="2942" width="8.6640625" style="255" customWidth="1"/>
    <col min="2943" max="2943" width="12.44140625" style="255" customWidth="1"/>
    <col min="2944" max="2955" width="8.6640625" style="255" customWidth="1"/>
    <col min="2956" max="2956" width="12.44140625" style="255" customWidth="1"/>
    <col min="2957" max="2968" width="8.6640625" style="255" customWidth="1"/>
    <col min="2969" max="2969" width="12.44140625" style="255" customWidth="1"/>
    <col min="2970" max="2981" width="8.6640625" style="255" customWidth="1"/>
    <col min="2982" max="2982" width="12.44140625" style="255" customWidth="1"/>
    <col min="2983" max="2994" width="8.6640625" style="255" customWidth="1"/>
    <col min="2995" max="2995" width="12.44140625" style="255" customWidth="1"/>
    <col min="2996" max="3007" width="8.6640625" style="255" customWidth="1"/>
    <col min="3008" max="3008" width="12.44140625" style="255" customWidth="1"/>
    <col min="3009" max="3020" width="8.6640625" style="255" customWidth="1"/>
    <col min="3021" max="3021" width="12.44140625" style="255" customWidth="1"/>
    <col min="3022" max="3033" width="8.6640625" style="255" customWidth="1"/>
    <col min="3034" max="3034" width="12.44140625" style="255" customWidth="1"/>
    <col min="3035" max="3046" width="8.6640625" style="255" customWidth="1"/>
    <col min="3047" max="3047" width="12.44140625" style="255" customWidth="1"/>
    <col min="3048" max="3059" width="8.6640625" style="255" customWidth="1"/>
    <col min="3060" max="3060" width="12.44140625" style="255" customWidth="1"/>
    <col min="3061" max="3061" width="9.109375" style="255" customWidth="1"/>
    <col min="3062" max="3073" width="9.44140625" style="255" customWidth="1"/>
    <col min="3074" max="3074" width="12.44140625" style="255" customWidth="1"/>
    <col min="3075" max="3075" width="13.33203125" style="255"/>
    <col min="3076" max="3076" width="6.88671875" style="255" customWidth="1"/>
    <col min="3077" max="3077" width="19.33203125" style="255" customWidth="1"/>
    <col min="3078" max="3078" width="7.6640625" style="255" customWidth="1"/>
    <col min="3079" max="3079" width="28.44140625" style="255" customWidth="1"/>
    <col min="3080" max="3084" width="6.109375" style="255" customWidth="1"/>
    <col min="3085" max="3088" width="7.33203125" style="255" customWidth="1"/>
    <col min="3089" max="3089" width="11.44140625" style="255" customWidth="1"/>
    <col min="3090" max="3090" width="14.6640625" style="255" customWidth="1"/>
    <col min="3091" max="3091" width="12.44140625" style="255" customWidth="1"/>
    <col min="3092" max="3092" width="13.33203125" style="255"/>
    <col min="3093" max="3111" width="8.33203125" style="255" customWidth="1"/>
    <col min="3112" max="3112" width="12" style="255" customWidth="1"/>
    <col min="3113" max="3113" width="11.109375" style="255" customWidth="1"/>
    <col min="3114" max="3114" width="12" style="255" customWidth="1"/>
    <col min="3115" max="3115" width="14.44140625" style="255" customWidth="1"/>
    <col min="3116" max="3116" width="10.33203125" style="255" customWidth="1"/>
    <col min="3117" max="3117" width="9.5546875" style="255" customWidth="1"/>
    <col min="3118" max="3118" width="14" style="255" customWidth="1"/>
    <col min="3119" max="3119" width="9.5546875" style="255" customWidth="1"/>
    <col min="3120" max="3120" width="13" style="255" customWidth="1"/>
    <col min="3121" max="3121" width="9.109375" style="255" customWidth="1"/>
    <col min="3122" max="3133" width="8.6640625" style="255" customWidth="1"/>
    <col min="3134" max="3134" width="12.44140625" style="255" customWidth="1"/>
    <col min="3135" max="3146" width="8.6640625" style="255" customWidth="1"/>
    <col min="3147" max="3147" width="12.44140625" style="255" customWidth="1"/>
    <col min="3148" max="3159" width="8.6640625" style="255" customWidth="1"/>
    <col min="3160" max="3160" width="12.44140625" style="255" customWidth="1"/>
    <col min="3161" max="3161" width="8.6640625" style="255" customWidth="1"/>
    <col min="3162" max="3162" width="9.33203125" style="255" customWidth="1"/>
    <col min="3163" max="3172" width="8.6640625" style="255" customWidth="1"/>
    <col min="3173" max="3173" width="12.44140625" style="255" customWidth="1"/>
    <col min="3174" max="3185" width="8.6640625" style="255" customWidth="1"/>
    <col min="3186" max="3186" width="12.44140625" style="255" customWidth="1"/>
    <col min="3187" max="3198" width="8.6640625" style="255" customWidth="1"/>
    <col min="3199" max="3199" width="12.44140625" style="255" customWidth="1"/>
    <col min="3200" max="3211" width="8.6640625" style="255" customWidth="1"/>
    <col min="3212" max="3212" width="12.44140625" style="255" customWidth="1"/>
    <col min="3213" max="3224" width="8.6640625" style="255" customWidth="1"/>
    <col min="3225" max="3225" width="12.44140625" style="255" customWidth="1"/>
    <col min="3226" max="3237" width="8.6640625" style="255" customWidth="1"/>
    <col min="3238" max="3238" width="12.44140625" style="255" customWidth="1"/>
    <col min="3239" max="3250" width="8.6640625" style="255" customWidth="1"/>
    <col min="3251" max="3251" width="12.44140625" style="255" customWidth="1"/>
    <col min="3252" max="3263" width="8.6640625" style="255" customWidth="1"/>
    <col min="3264" max="3264" width="12.44140625" style="255" customWidth="1"/>
    <col min="3265" max="3276" width="8.6640625" style="255" customWidth="1"/>
    <col min="3277" max="3277" width="12.44140625" style="255" customWidth="1"/>
    <col min="3278" max="3289" width="8.6640625" style="255" customWidth="1"/>
    <col min="3290" max="3290" width="12.44140625" style="255" customWidth="1"/>
    <col min="3291" max="3302" width="8.6640625" style="255" customWidth="1"/>
    <col min="3303" max="3303" width="12.44140625" style="255" customWidth="1"/>
    <col min="3304" max="3315" width="8.6640625" style="255" customWidth="1"/>
    <col min="3316" max="3316" width="12.44140625" style="255" customWidth="1"/>
    <col min="3317" max="3317" width="9.109375" style="255" customWidth="1"/>
    <col min="3318" max="3329" width="9.44140625" style="255" customWidth="1"/>
    <col min="3330" max="3330" width="12.44140625" style="255" customWidth="1"/>
    <col min="3331" max="3331" width="13.33203125" style="255"/>
    <col min="3332" max="3332" width="6.88671875" style="255" customWidth="1"/>
    <col min="3333" max="3333" width="19.33203125" style="255" customWidth="1"/>
    <col min="3334" max="3334" width="7.6640625" style="255" customWidth="1"/>
    <col min="3335" max="3335" width="28.44140625" style="255" customWidth="1"/>
    <col min="3336" max="3340" width="6.109375" style="255" customWidth="1"/>
    <col min="3341" max="3344" width="7.33203125" style="255" customWidth="1"/>
    <col min="3345" max="3345" width="11.44140625" style="255" customWidth="1"/>
    <col min="3346" max="3346" width="14.6640625" style="255" customWidth="1"/>
    <col min="3347" max="3347" width="12.44140625" style="255" customWidth="1"/>
    <col min="3348" max="3348" width="13.33203125" style="255"/>
    <col min="3349" max="3367" width="8.33203125" style="255" customWidth="1"/>
    <col min="3368" max="3368" width="12" style="255" customWidth="1"/>
    <col min="3369" max="3369" width="11.109375" style="255" customWidth="1"/>
    <col min="3370" max="3370" width="12" style="255" customWidth="1"/>
    <col min="3371" max="3371" width="14.44140625" style="255" customWidth="1"/>
    <col min="3372" max="3372" width="10.33203125" style="255" customWidth="1"/>
    <col min="3373" max="3373" width="9.5546875" style="255" customWidth="1"/>
    <col min="3374" max="3374" width="14" style="255" customWidth="1"/>
    <col min="3375" max="3375" width="9.5546875" style="255" customWidth="1"/>
    <col min="3376" max="3376" width="13" style="255" customWidth="1"/>
    <col min="3377" max="3377" width="9.109375" style="255" customWidth="1"/>
    <col min="3378" max="3389" width="8.6640625" style="255" customWidth="1"/>
    <col min="3390" max="3390" width="12.44140625" style="255" customWidth="1"/>
    <col min="3391" max="3402" width="8.6640625" style="255" customWidth="1"/>
    <col min="3403" max="3403" width="12.44140625" style="255" customWidth="1"/>
    <col min="3404" max="3415" width="8.6640625" style="255" customWidth="1"/>
    <col min="3416" max="3416" width="12.44140625" style="255" customWidth="1"/>
    <col min="3417" max="3417" width="8.6640625" style="255" customWidth="1"/>
    <col min="3418" max="3418" width="9.33203125" style="255" customWidth="1"/>
    <col min="3419" max="3428" width="8.6640625" style="255" customWidth="1"/>
    <col min="3429" max="3429" width="12.44140625" style="255" customWidth="1"/>
    <col min="3430" max="3441" width="8.6640625" style="255" customWidth="1"/>
    <col min="3442" max="3442" width="12.44140625" style="255" customWidth="1"/>
    <col min="3443" max="3454" width="8.6640625" style="255" customWidth="1"/>
    <col min="3455" max="3455" width="12.44140625" style="255" customWidth="1"/>
    <col min="3456" max="3467" width="8.6640625" style="255" customWidth="1"/>
    <col min="3468" max="3468" width="12.44140625" style="255" customWidth="1"/>
    <col min="3469" max="3480" width="8.6640625" style="255" customWidth="1"/>
    <col min="3481" max="3481" width="12.44140625" style="255" customWidth="1"/>
    <col min="3482" max="3493" width="8.6640625" style="255" customWidth="1"/>
    <col min="3494" max="3494" width="12.44140625" style="255" customWidth="1"/>
    <col min="3495" max="3506" width="8.6640625" style="255" customWidth="1"/>
    <col min="3507" max="3507" width="12.44140625" style="255" customWidth="1"/>
    <col min="3508" max="3519" width="8.6640625" style="255" customWidth="1"/>
    <col min="3520" max="3520" width="12.44140625" style="255" customWidth="1"/>
    <col min="3521" max="3532" width="8.6640625" style="255" customWidth="1"/>
    <col min="3533" max="3533" width="12.44140625" style="255" customWidth="1"/>
    <col min="3534" max="3545" width="8.6640625" style="255" customWidth="1"/>
    <col min="3546" max="3546" width="12.44140625" style="255" customWidth="1"/>
    <col min="3547" max="3558" width="8.6640625" style="255" customWidth="1"/>
    <col min="3559" max="3559" width="12.44140625" style="255" customWidth="1"/>
    <col min="3560" max="3571" width="8.6640625" style="255" customWidth="1"/>
    <col min="3572" max="3572" width="12.44140625" style="255" customWidth="1"/>
    <col min="3573" max="3573" width="9.109375" style="255" customWidth="1"/>
    <col min="3574" max="3585" width="9.44140625" style="255" customWidth="1"/>
    <col min="3586" max="3586" width="12.44140625" style="255" customWidth="1"/>
    <col min="3587" max="3587" width="13.33203125" style="255"/>
    <col min="3588" max="3588" width="6.88671875" style="255" customWidth="1"/>
    <col min="3589" max="3589" width="19.33203125" style="255" customWidth="1"/>
    <col min="3590" max="3590" width="7.6640625" style="255" customWidth="1"/>
    <col min="3591" max="3591" width="28.44140625" style="255" customWidth="1"/>
    <col min="3592" max="3596" width="6.109375" style="255" customWidth="1"/>
    <col min="3597" max="3600" width="7.33203125" style="255" customWidth="1"/>
    <col min="3601" max="3601" width="11.44140625" style="255" customWidth="1"/>
    <col min="3602" max="3602" width="14.6640625" style="255" customWidth="1"/>
    <col min="3603" max="3603" width="12.44140625" style="255" customWidth="1"/>
    <col min="3604" max="3604" width="13.33203125" style="255"/>
    <col min="3605" max="3623" width="8.33203125" style="255" customWidth="1"/>
    <col min="3624" max="3624" width="12" style="255" customWidth="1"/>
    <col min="3625" max="3625" width="11.109375" style="255" customWidth="1"/>
    <col min="3626" max="3626" width="12" style="255" customWidth="1"/>
    <col min="3627" max="3627" width="14.44140625" style="255" customWidth="1"/>
    <col min="3628" max="3628" width="10.33203125" style="255" customWidth="1"/>
    <col min="3629" max="3629" width="9.5546875" style="255" customWidth="1"/>
    <col min="3630" max="3630" width="14" style="255" customWidth="1"/>
    <col min="3631" max="3631" width="9.5546875" style="255" customWidth="1"/>
    <col min="3632" max="3632" width="13" style="255" customWidth="1"/>
    <col min="3633" max="3633" width="9.109375" style="255" customWidth="1"/>
    <col min="3634" max="3645" width="8.6640625" style="255" customWidth="1"/>
    <col min="3646" max="3646" width="12.44140625" style="255" customWidth="1"/>
    <col min="3647" max="3658" width="8.6640625" style="255" customWidth="1"/>
    <col min="3659" max="3659" width="12.44140625" style="255" customWidth="1"/>
    <col min="3660" max="3671" width="8.6640625" style="255" customWidth="1"/>
    <col min="3672" max="3672" width="12.44140625" style="255" customWidth="1"/>
    <col min="3673" max="3673" width="8.6640625" style="255" customWidth="1"/>
    <col min="3674" max="3674" width="9.33203125" style="255" customWidth="1"/>
    <col min="3675" max="3684" width="8.6640625" style="255" customWidth="1"/>
    <col min="3685" max="3685" width="12.44140625" style="255" customWidth="1"/>
    <col min="3686" max="3697" width="8.6640625" style="255" customWidth="1"/>
    <col min="3698" max="3698" width="12.44140625" style="255" customWidth="1"/>
    <col min="3699" max="3710" width="8.6640625" style="255" customWidth="1"/>
    <col min="3711" max="3711" width="12.44140625" style="255" customWidth="1"/>
    <col min="3712" max="3723" width="8.6640625" style="255" customWidth="1"/>
    <col min="3724" max="3724" width="12.44140625" style="255" customWidth="1"/>
    <col min="3725" max="3736" width="8.6640625" style="255" customWidth="1"/>
    <col min="3737" max="3737" width="12.44140625" style="255" customWidth="1"/>
    <col min="3738" max="3749" width="8.6640625" style="255" customWidth="1"/>
    <col min="3750" max="3750" width="12.44140625" style="255" customWidth="1"/>
    <col min="3751" max="3762" width="8.6640625" style="255" customWidth="1"/>
    <col min="3763" max="3763" width="12.44140625" style="255" customWidth="1"/>
    <col min="3764" max="3775" width="8.6640625" style="255" customWidth="1"/>
    <col min="3776" max="3776" width="12.44140625" style="255" customWidth="1"/>
    <col min="3777" max="3788" width="8.6640625" style="255" customWidth="1"/>
    <col min="3789" max="3789" width="12.44140625" style="255" customWidth="1"/>
    <col min="3790" max="3801" width="8.6640625" style="255" customWidth="1"/>
    <col min="3802" max="3802" width="12.44140625" style="255" customWidth="1"/>
    <col min="3803" max="3814" width="8.6640625" style="255" customWidth="1"/>
    <col min="3815" max="3815" width="12.44140625" style="255" customWidth="1"/>
    <col min="3816" max="3827" width="8.6640625" style="255" customWidth="1"/>
    <col min="3828" max="3828" width="12.44140625" style="255" customWidth="1"/>
    <col min="3829" max="3829" width="9.109375" style="255" customWidth="1"/>
    <col min="3830" max="3841" width="9.44140625" style="255" customWidth="1"/>
    <col min="3842" max="3842" width="12.44140625" style="255" customWidth="1"/>
    <col min="3843" max="3843" width="13.33203125" style="255"/>
    <col min="3844" max="3844" width="6.88671875" style="255" customWidth="1"/>
    <col min="3845" max="3845" width="19.33203125" style="255" customWidth="1"/>
    <col min="3846" max="3846" width="7.6640625" style="255" customWidth="1"/>
    <col min="3847" max="3847" width="28.44140625" style="255" customWidth="1"/>
    <col min="3848" max="3852" width="6.109375" style="255" customWidth="1"/>
    <col min="3853" max="3856" width="7.33203125" style="255" customWidth="1"/>
    <col min="3857" max="3857" width="11.44140625" style="255" customWidth="1"/>
    <col min="3858" max="3858" width="14.6640625" style="255" customWidth="1"/>
    <col min="3859" max="3859" width="12.44140625" style="255" customWidth="1"/>
    <col min="3860" max="3860" width="13.33203125" style="255"/>
    <col min="3861" max="3879" width="8.33203125" style="255" customWidth="1"/>
    <col min="3880" max="3880" width="12" style="255" customWidth="1"/>
    <col min="3881" max="3881" width="11.109375" style="255" customWidth="1"/>
    <col min="3882" max="3882" width="12" style="255" customWidth="1"/>
    <col min="3883" max="3883" width="14.44140625" style="255" customWidth="1"/>
    <col min="3884" max="3884" width="10.33203125" style="255" customWidth="1"/>
    <col min="3885" max="3885" width="9.5546875" style="255" customWidth="1"/>
    <col min="3886" max="3886" width="14" style="255" customWidth="1"/>
    <col min="3887" max="3887" width="9.5546875" style="255" customWidth="1"/>
    <col min="3888" max="3888" width="13" style="255" customWidth="1"/>
    <col min="3889" max="3889" width="9.109375" style="255" customWidth="1"/>
    <col min="3890" max="3901" width="8.6640625" style="255" customWidth="1"/>
    <col min="3902" max="3902" width="12.44140625" style="255" customWidth="1"/>
    <col min="3903" max="3914" width="8.6640625" style="255" customWidth="1"/>
    <col min="3915" max="3915" width="12.44140625" style="255" customWidth="1"/>
    <col min="3916" max="3927" width="8.6640625" style="255" customWidth="1"/>
    <col min="3928" max="3928" width="12.44140625" style="255" customWidth="1"/>
    <col min="3929" max="3929" width="8.6640625" style="255" customWidth="1"/>
    <col min="3930" max="3930" width="9.33203125" style="255" customWidth="1"/>
    <col min="3931" max="3940" width="8.6640625" style="255" customWidth="1"/>
    <col min="3941" max="3941" width="12.44140625" style="255" customWidth="1"/>
    <col min="3942" max="3953" width="8.6640625" style="255" customWidth="1"/>
    <col min="3954" max="3954" width="12.44140625" style="255" customWidth="1"/>
    <col min="3955" max="3966" width="8.6640625" style="255" customWidth="1"/>
    <col min="3967" max="3967" width="12.44140625" style="255" customWidth="1"/>
    <col min="3968" max="3979" width="8.6640625" style="255" customWidth="1"/>
    <col min="3980" max="3980" width="12.44140625" style="255" customWidth="1"/>
    <col min="3981" max="3992" width="8.6640625" style="255" customWidth="1"/>
    <col min="3993" max="3993" width="12.44140625" style="255" customWidth="1"/>
    <col min="3994" max="4005" width="8.6640625" style="255" customWidth="1"/>
    <col min="4006" max="4006" width="12.44140625" style="255" customWidth="1"/>
    <col min="4007" max="4018" width="8.6640625" style="255" customWidth="1"/>
    <col min="4019" max="4019" width="12.44140625" style="255" customWidth="1"/>
    <col min="4020" max="4031" width="8.6640625" style="255" customWidth="1"/>
    <col min="4032" max="4032" width="12.44140625" style="255" customWidth="1"/>
    <col min="4033" max="4044" width="8.6640625" style="255" customWidth="1"/>
    <col min="4045" max="4045" width="12.44140625" style="255" customWidth="1"/>
    <col min="4046" max="4057" width="8.6640625" style="255" customWidth="1"/>
    <col min="4058" max="4058" width="12.44140625" style="255" customWidth="1"/>
    <col min="4059" max="4070" width="8.6640625" style="255" customWidth="1"/>
    <col min="4071" max="4071" width="12.44140625" style="255" customWidth="1"/>
    <col min="4072" max="4083" width="8.6640625" style="255" customWidth="1"/>
    <col min="4084" max="4084" width="12.44140625" style="255" customWidth="1"/>
    <col min="4085" max="4085" width="9.109375" style="255" customWidth="1"/>
    <col min="4086" max="4097" width="9.44140625" style="255" customWidth="1"/>
    <col min="4098" max="4098" width="12.44140625" style="255" customWidth="1"/>
    <col min="4099" max="4099" width="13.33203125" style="255"/>
    <col min="4100" max="4100" width="6.88671875" style="255" customWidth="1"/>
    <col min="4101" max="4101" width="19.33203125" style="255" customWidth="1"/>
    <col min="4102" max="4102" width="7.6640625" style="255" customWidth="1"/>
    <col min="4103" max="4103" width="28.44140625" style="255" customWidth="1"/>
    <col min="4104" max="4108" width="6.109375" style="255" customWidth="1"/>
    <col min="4109" max="4112" width="7.33203125" style="255" customWidth="1"/>
    <col min="4113" max="4113" width="11.44140625" style="255" customWidth="1"/>
    <col min="4114" max="4114" width="14.6640625" style="255" customWidth="1"/>
    <col min="4115" max="4115" width="12.44140625" style="255" customWidth="1"/>
    <col min="4116" max="4116" width="13.33203125" style="255"/>
    <col min="4117" max="4135" width="8.33203125" style="255" customWidth="1"/>
    <col min="4136" max="4136" width="12" style="255" customWidth="1"/>
    <col min="4137" max="4137" width="11.109375" style="255" customWidth="1"/>
    <col min="4138" max="4138" width="12" style="255" customWidth="1"/>
    <col min="4139" max="4139" width="14.44140625" style="255" customWidth="1"/>
    <col min="4140" max="4140" width="10.33203125" style="255" customWidth="1"/>
    <col min="4141" max="4141" width="9.5546875" style="255" customWidth="1"/>
    <col min="4142" max="4142" width="14" style="255" customWidth="1"/>
    <col min="4143" max="4143" width="9.5546875" style="255" customWidth="1"/>
    <col min="4144" max="4144" width="13" style="255" customWidth="1"/>
    <col min="4145" max="4145" width="9.109375" style="255" customWidth="1"/>
    <col min="4146" max="4157" width="8.6640625" style="255" customWidth="1"/>
    <col min="4158" max="4158" width="12.44140625" style="255" customWidth="1"/>
    <col min="4159" max="4170" width="8.6640625" style="255" customWidth="1"/>
    <col min="4171" max="4171" width="12.44140625" style="255" customWidth="1"/>
    <col min="4172" max="4183" width="8.6640625" style="255" customWidth="1"/>
    <col min="4184" max="4184" width="12.44140625" style="255" customWidth="1"/>
    <col min="4185" max="4185" width="8.6640625" style="255" customWidth="1"/>
    <col min="4186" max="4186" width="9.33203125" style="255" customWidth="1"/>
    <col min="4187" max="4196" width="8.6640625" style="255" customWidth="1"/>
    <col min="4197" max="4197" width="12.44140625" style="255" customWidth="1"/>
    <col min="4198" max="4209" width="8.6640625" style="255" customWidth="1"/>
    <col min="4210" max="4210" width="12.44140625" style="255" customWidth="1"/>
    <col min="4211" max="4222" width="8.6640625" style="255" customWidth="1"/>
    <col min="4223" max="4223" width="12.44140625" style="255" customWidth="1"/>
    <col min="4224" max="4235" width="8.6640625" style="255" customWidth="1"/>
    <col min="4236" max="4236" width="12.44140625" style="255" customWidth="1"/>
    <col min="4237" max="4248" width="8.6640625" style="255" customWidth="1"/>
    <col min="4249" max="4249" width="12.44140625" style="255" customWidth="1"/>
    <col min="4250" max="4261" width="8.6640625" style="255" customWidth="1"/>
    <col min="4262" max="4262" width="12.44140625" style="255" customWidth="1"/>
    <col min="4263" max="4274" width="8.6640625" style="255" customWidth="1"/>
    <col min="4275" max="4275" width="12.44140625" style="255" customWidth="1"/>
    <col min="4276" max="4287" width="8.6640625" style="255" customWidth="1"/>
    <col min="4288" max="4288" width="12.44140625" style="255" customWidth="1"/>
    <col min="4289" max="4300" width="8.6640625" style="255" customWidth="1"/>
    <col min="4301" max="4301" width="12.44140625" style="255" customWidth="1"/>
    <col min="4302" max="4313" width="8.6640625" style="255" customWidth="1"/>
    <col min="4314" max="4314" width="12.44140625" style="255" customWidth="1"/>
    <col min="4315" max="4326" width="8.6640625" style="255" customWidth="1"/>
    <col min="4327" max="4327" width="12.44140625" style="255" customWidth="1"/>
    <col min="4328" max="4339" width="8.6640625" style="255" customWidth="1"/>
    <col min="4340" max="4340" width="12.44140625" style="255" customWidth="1"/>
    <col min="4341" max="4341" width="9.109375" style="255" customWidth="1"/>
    <col min="4342" max="4353" width="9.44140625" style="255" customWidth="1"/>
    <col min="4354" max="4354" width="12.44140625" style="255" customWidth="1"/>
    <col min="4355" max="4355" width="13.33203125" style="255"/>
    <col min="4356" max="4356" width="6.88671875" style="255" customWidth="1"/>
    <col min="4357" max="4357" width="19.33203125" style="255" customWidth="1"/>
    <col min="4358" max="4358" width="7.6640625" style="255" customWidth="1"/>
    <col min="4359" max="4359" width="28.44140625" style="255" customWidth="1"/>
    <col min="4360" max="4364" width="6.109375" style="255" customWidth="1"/>
    <col min="4365" max="4368" width="7.33203125" style="255" customWidth="1"/>
    <col min="4369" max="4369" width="11.44140625" style="255" customWidth="1"/>
    <col min="4370" max="4370" width="14.6640625" style="255" customWidth="1"/>
    <col min="4371" max="4371" width="12.44140625" style="255" customWidth="1"/>
    <col min="4372" max="4372" width="13.33203125" style="255"/>
    <col min="4373" max="4391" width="8.33203125" style="255" customWidth="1"/>
    <col min="4392" max="4392" width="12" style="255" customWidth="1"/>
    <col min="4393" max="4393" width="11.109375" style="255" customWidth="1"/>
    <col min="4394" max="4394" width="12" style="255" customWidth="1"/>
    <col min="4395" max="4395" width="14.44140625" style="255" customWidth="1"/>
    <col min="4396" max="4396" width="10.33203125" style="255" customWidth="1"/>
    <col min="4397" max="4397" width="9.5546875" style="255" customWidth="1"/>
    <col min="4398" max="4398" width="14" style="255" customWidth="1"/>
    <col min="4399" max="4399" width="9.5546875" style="255" customWidth="1"/>
    <col min="4400" max="4400" width="13" style="255" customWidth="1"/>
    <col min="4401" max="4401" width="9.109375" style="255" customWidth="1"/>
    <col min="4402" max="4413" width="8.6640625" style="255" customWidth="1"/>
    <col min="4414" max="4414" width="12.44140625" style="255" customWidth="1"/>
    <col min="4415" max="4426" width="8.6640625" style="255" customWidth="1"/>
    <col min="4427" max="4427" width="12.44140625" style="255" customWidth="1"/>
    <col min="4428" max="4439" width="8.6640625" style="255" customWidth="1"/>
    <col min="4440" max="4440" width="12.44140625" style="255" customWidth="1"/>
    <col min="4441" max="4441" width="8.6640625" style="255" customWidth="1"/>
    <col min="4442" max="4442" width="9.33203125" style="255" customWidth="1"/>
    <col min="4443" max="4452" width="8.6640625" style="255" customWidth="1"/>
    <col min="4453" max="4453" width="12.44140625" style="255" customWidth="1"/>
    <col min="4454" max="4465" width="8.6640625" style="255" customWidth="1"/>
    <col min="4466" max="4466" width="12.44140625" style="255" customWidth="1"/>
    <col min="4467" max="4478" width="8.6640625" style="255" customWidth="1"/>
    <col min="4479" max="4479" width="12.44140625" style="255" customWidth="1"/>
    <col min="4480" max="4491" width="8.6640625" style="255" customWidth="1"/>
    <col min="4492" max="4492" width="12.44140625" style="255" customWidth="1"/>
    <col min="4493" max="4504" width="8.6640625" style="255" customWidth="1"/>
    <col min="4505" max="4505" width="12.44140625" style="255" customWidth="1"/>
    <col min="4506" max="4517" width="8.6640625" style="255" customWidth="1"/>
    <col min="4518" max="4518" width="12.44140625" style="255" customWidth="1"/>
    <col min="4519" max="4530" width="8.6640625" style="255" customWidth="1"/>
    <col min="4531" max="4531" width="12.44140625" style="255" customWidth="1"/>
    <col min="4532" max="4543" width="8.6640625" style="255" customWidth="1"/>
    <col min="4544" max="4544" width="12.44140625" style="255" customWidth="1"/>
    <col min="4545" max="4556" width="8.6640625" style="255" customWidth="1"/>
    <col min="4557" max="4557" width="12.44140625" style="255" customWidth="1"/>
    <col min="4558" max="4569" width="8.6640625" style="255" customWidth="1"/>
    <col min="4570" max="4570" width="12.44140625" style="255" customWidth="1"/>
    <col min="4571" max="4582" width="8.6640625" style="255" customWidth="1"/>
    <col min="4583" max="4583" width="12.44140625" style="255" customWidth="1"/>
    <col min="4584" max="4595" width="8.6640625" style="255" customWidth="1"/>
    <col min="4596" max="4596" width="12.44140625" style="255" customWidth="1"/>
    <col min="4597" max="4597" width="9.109375" style="255" customWidth="1"/>
    <col min="4598" max="4609" width="9.44140625" style="255" customWidth="1"/>
    <col min="4610" max="4610" width="12.44140625" style="255" customWidth="1"/>
    <col min="4611" max="4611" width="13.33203125" style="255"/>
    <col min="4612" max="4612" width="6.88671875" style="255" customWidth="1"/>
    <col min="4613" max="4613" width="19.33203125" style="255" customWidth="1"/>
    <col min="4614" max="4614" width="7.6640625" style="255" customWidth="1"/>
    <col min="4615" max="4615" width="28.44140625" style="255" customWidth="1"/>
    <col min="4616" max="4620" width="6.109375" style="255" customWidth="1"/>
    <col min="4621" max="4624" width="7.33203125" style="255" customWidth="1"/>
    <col min="4625" max="4625" width="11.44140625" style="255" customWidth="1"/>
    <col min="4626" max="4626" width="14.6640625" style="255" customWidth="1"/>
    <col min="4627" max="4627" width="12.44140625" style="255" customWidth="1"/>
    <col min="4628" max="4628" width="13.33203125" style="255"/>
    <col min="4629" max="4647" width="8.33203125" style="255" customWidth="1"/>
    <col min="4648" max="4648" width="12" style="255" customWidth="1"/>
    <col min="4649" max="4649" width="11.109375" style="255" customWidth="1"/>
    <col min="4650" max="4650" width="12" style="255" customWidth="1"/>
    <col min="4651" max="4651" width="14.44140625" style="255" customWidth="1"/>
    <col min="4652" max="4652" width="10.33203125" style="255" customWidth="1"/>
    <col min="4653" max="4653" width="9.5546875" style="255" customWidth="1"/>
    <col min="4654" max="4654" width="14" style="255" customWidth="1"/>
    <col min="4655" max="4655" width="9.5546875" style="255" customWidth="1"/>
    <col min="4656" max="4656" width="13" style="255" customWidth="1"/>
    <col min="4657" max="4657" width="9.109375" style="255" customWidth="1"/>
    <col min="4658" max="4669" width="8.6640625" style="255" customWidth="1"/>
    <col min="4670" max="4670" width="12.44140625" style="255" customWidth="1"/>
    <col min="4671" max="4682" width="8.6640625" style="255" customWidth="1"/>
    <col min="4683" max="4683" width="12.44140625" style="255" customWidth="1"/>
    <col min="4684" max="4695" width="8.6640625" style="255" customWidth="1"/>
    <col min="4696" max="4696" width="12.44140625" style="255" customWidth="1"/>
    <col min="4697" max="4697" width="8.6640625" style="255" customWidth="1"/>
    <col min="4698" max="4698" width="9.33203125" style="255" customWidth="1"/>
    <col min="4699" max="4708" width="8.6640625" style="255" customWidth="1"/>
    <col min="4709" max="4709" width="12.44140625" style="255" customWidth="1"/>
    <col min="4710" max="4721" width="8.6640625" style="255" customWidth="1"/>
    <col min="4722" max="4722" width="12.44140625" style="255" customWidth="1"/>
    <col min="4723" max="4734" width="8.6640625" style="255" customWidth="1"/>
    <col min="4735" max="4735" width="12.44140625" style="255" customWidth="1"/>
    <col min="4736" max="4747" width="8.6640625" style="255" customWidth="1"/>
    <col min="4748" max="4748" width="12.44140625" style="255" customWidth="1"/>
    <col min="4749" max="4760" width="8.6640625" style="255" customWidth="1"/>
    <col min="4761" max="4761" width="12.44140625" style="255" customWidth="1"/>
    <col min="4762" max="4773" width="8.6640625" style="255" customWidth="1"/>
    <col min="4774" max="4774" width="12.44140625" style="255" customWidth="1"/>
    <col min="4775" max="4786" width="8.6640625" style="255" customWidth="1"/>
    <col min="4787" max="4787" width="12.44140625" style="255" customWidth="1"/>
    <col min="4788" max="4799" width="8.6640625" style="255" customWidth="1"/>
    <col min="4800" max="4800" width="12.44140625" style="255" customWidth="1"/>
    <col min="4801" max="4812" width="8.6640625" style="255" customWidth="1"/>
    <col min="4813" max="4813" width="12.44140625" style="255" customWidth="1"/>
    <col min="4814" max="4825" width="8.6640625" style="255" customWidth="1"/>
    <col min="4826" max="4826" width="12.44140625" style="255" customWidth="1"/>
    <col min="4827" max="4838" width="8.6640625" style="255" customWidth="1"/>
    <col min="4839" max="4839" width="12.44140625" style="255" customWidth="1"/>
    <col min="4840" max="4851" width="8.6640625" style="255" customWidth="1"/>
    <col min="4852" max="4852" width="12.44140625" style="255" customWidth="1"/>
    <col min="4853" max="4853" width="9.109375" style="255" customWidth="1"/>
    <col min="4854" max="4865" width="9.44140625" style="255" customWidth="1"/>
    <col min="4866" max="4866" width="12.44140625" style="255" customWidth="1"/>
    <col min="4867" max="4867" width="13.33203125" style="255"/>
    <col min="4868" max="4868" width="6.88671875" style="255" customWidth="1"/>
    <col min="4869" max="4869" width="19.33203125" style="255" customWidth="1"/>
    <col min="4870" max="4870" width="7.6640625" style="255" customWidth="1"/>
    <col min="4871" max="4871" width="28.44140625" style="255" customWidth="1"/>
    <col min="4872" max="4876" width="6.109375" style="255" customWidth="1"/>
    <col min="4877" max="4880" width="7.33203125" style="255" customWidth="1"/>
    <col min="4881" max="4881" width="11.44140625" style="255" customWidth="1"/>
    <col min="4882" max="4882" width="14.6640625" style="255" customWidth="1"/>
    <col min="4883" max="4883" width="12.44140625" style="255" customWidth="1"/>
    <col min="4884" max="4884" width="13.33203125" style="255"/>
    <col min="4885" max="4903" width="8.33203125" style="255" customWidth="1"/>
    <col min="4904" max="4904" width="12" style="255" customWidth="1"/>
    <col min="4905" max="4905" width="11.109375" style="255" customWidth="1"/>
    <col min="4906" max="4906" width="12" style="255" customWidth="1"/>
    <col min="4907" max="4907" width="14.44140625" style="255" customWidth="1"/>
    <col min="4908" max="4908" width="10.33203125" style="255" customWidth="1"/>
    <col min="4909" max="4909" width="9.5546875" style="255" customWidth="1"/>
    <col min="4910" max="4910" width="14" style="255" customWidth="1"/>
    <col min="4911" max="4911" width="9.5546875" style="255" customWidth="1"/>
    <col min="4912" max="4912" width="13" style="255" customWidth="1"/>
    <col min="4913" max="4913" width="9.109375" style="255" customWidth="1"/>
    <col min="4914" max="4925" width="8.6640625" style="255" customWidth="1"/>
    <col min="4926" max="4926" width="12.44140625" style="255" customWidth="1"/>
    <col min="4927" max="4938" width="8.6640625" style="255" customWidth="1"/>
    <col min="4939" max="4939" width="12.44140625" style="255" customWidth="1"/>
    <col min="4940" max="4951" width="8.6640625" style="255" customWidth="1"/>
    <col min="4952" max="4952" width="12.44140625" style="255" customWidth="1"/>
    <col min="4953" max="4953" width="8.6640625" style="255" customWidth="1"/>
    <col min="4954" max="4954" width="9.33203125" style="255" customWidth="1"/>
    <col min="4955" max="4964" width="8.6640625" style="255" customWidth="1"/>
    <col min="4965" max="4965" width="12.44140625" style="255" customWidth="1"/>
    <col min="4966" max="4977" width="8.6640625" style="255" customWidth="1"/>
    <col min="4978" max="4978" width="12.44140625" style="255" customWidth="1"/>
    <col min="4979" max="4990" width="8.6640625" style="255" customWidth="1"/>
    <col min="4991" max="4991" width="12.44140625" style="255" customWidth="1"/>
    <col min="4992" max="5003" width="8.6640625" style="255" customWidth="1"/>
    <col min="5004" max="5004" width="12.44140625" style="255" customWidth="1"/>
    <col min="5005" max="5016" width="8.6640625" style="255" customWidth="1"/>
    <col min="5017" max="5017" width="12.44140625" style="255" customWidth="1"/>
    <col min="5018" max="5029" width="8.6640625" style="255" customWidth="1"/>
    <col min="5030" max="5030" width="12.44140625" style="255" customWidth="1"/>
    <col min="5031" max="5042" width="8.6640625" style="255" customWidth="1"/>
    <col min="5043" max="5043" width="12.44140625" style="255" customWidth="1"/>
    <col min="5044" max="5055" width="8.6640625" style="255" customWidth="1"/>
    <col min="5056" max="5056" width="12.44140625" style="255" customWidth="1"/>
    <col min="5057" max="5068" width="8.6640625" style="255" customWidth="1"/>
    <col min="5069" max="5069" width="12.44140625" style="255" customWidth="1"/>
    <col min="5070" max="5081" width="8.6640625" style="255" customWidth="1"/>
    <col min="5082" max="5082" width="12.44140625" style="255" customWidth="1"/>
    <col min="5083" max="5094" width="8.6640625" style="255" customWidth="1"/>
    <col min="5095" max="5095" width="12.44140625" style="255" customWidth="1"/>
    <col min="5096" max="5107" width="8.6640625" style="255" customWidth="1"/>
    <col min="5108" max="5108" width="12.44140625" style="255" customWidth="1"/>
    <col min="5109" max="5109" width="9.109375" style="255" customWidth="1"/>
    <col min="5110" max="5121" width="9.44140625" style="255" customWidth="1"/>
    <col min="5122" max="5122" width="12.44140625" style="255" customWidth="1"/>
    <col min="5123" max="5123" width="13.33203125" style="255"/>
    <col min="5124" max="5124" width="6.88671875" style="255" customWidth="1"/>
    <col min="5125" max="5125" width="19.33203125" style="255" customWidth="1"/>
    <col min="5126" max="5126" width="7.6640625" style="255" customWidth="1"/>
    <col min="5127" max="5127" width="28.44140625" style="255" customWidth="1"/>
    <col min="5128" max="5132" width="6.109375" style="255" customWidth="1"/>
    <col min="5133" max="5136" width="7.33203125" style="255" customWidth="1"/>
    <col min="5137" max="5137" width="11.44140625" style="255" customWidth="1"/>
    <col min="5138" max="5138" width="14.6640625" style="255" customWidth="1"/>
    <col min="5139" max="5139" width="12.44140625" style="255" customWidth="1"/>
    <col min="5140" max="5140" width="13.33203125" style="255"/>
    <col min="5141" max="5159" width="8.33203125" style="255" customWidth="1"/>
    <col min="5160" max="5160" width="12" style="255" customWidth="1"/>
    <col min="5161" max="5161" width="11.109375" style="255" customWidth="1"/>
    <col min="5162" max="5162" width="12" style="255" customWidth="1"/>
    <col min="5163" max="5163" width="14.44140625" style="255" customWidth="1"/>
    <col min="5164" max="5164" width="10.33203125" style="255" customWidth="1"/>
    <col min="5165" max="5165" width="9.5546875" style="255" customWidth="1"/>
    <col min="5166" max="5166" width="14" style="255" customWidth="1"/>
    <col min="5167" max="5167" width="9.5546875" style="255" customWidth="1"/>
    <col min="5168" max="5168" width="13" style="255" customWidth="1"/>
    <col min="5169" max="5169" width="9.109375" style="255" customWidth="1"/>
    <col min="5170" max="5181" width="8.6640625" style="255" customWidth="1"/>
    <col min="5182" max="5182" width="12.44140625" style="255" customWidth="1"/>
    <col min="5183" max="5194" width="8.6640625" style="255" customWidth="1"/>
    <col min="5195" max="5195" width="12.44140625" style="255" customWidth="1"/>
    <col min="5196" max="5207" width="8.6640625" style="255" customWidth="1"/>
    <col min="5208" max="5208" width="12.44140625" style="255" customWidth="1"/>
    <col min="5209" max="5209" width="8.6640625" style="255" customWidth="1"/>
    <col min="5210" max="5210" width="9.33203125" style="255" customWidth="1"/>
    <col min="5211" max="5220" width="8.6640625" style="255" customWidth="1"/>
    <col min="5221" max="5221" width="12.44140625" style="255" customWidth="1"/>
    <col min="5222" max="5233" width="8.6640625" style="255" customWidth="1"/>
    <col min="5234" max="5234" width="12.44140625" style="255" customWidth="1"/>
    <col min="5235" max="5246" width="8.6640625" style="255" customWidth="1"/>
    <col min="5247" max="5247" width="12.44140625" style="255" customWidth="1"/>
    <col min="5248" max="5259" width="8.6640625" style="255" customWidth="1"/>
    <col min="5260" max="5260" width="12.44140625" style="255" customWidth="1"/>
    <col min="5261" max="5272" width="8.6640625" style="255" customWidth="1"/>
    <col min="5273" max="5273" width="12.44140625" style="255" customWidth="1"/>
    <col min="5274" max="5285" width="8.6640625" style="255" customWidth="1"/>
    <col min="5286" max="5286" width="12.44140625" style="255" customWidth="1"/>
    <col min="5287" max="5298" width="8.6640625" style="255" customWidth="1"/>
    <col min="5299" max="5299" width="12.44140625" style="255" customWidth="1"/>
    <col min="5300" max="5311" width="8.6640625" style="255" customWidth="1"/>
    <col min="5312" max="5312" width="12.44140625" style="255" customWidth="1"/>
    <col min="5313" max="5324" width="8.6640625" style="255" customWidth="1"/>
    <col min="5325" max="5325" width="12.44140625" style="255" customWidth="1"/>
    <col min="5326" max="5337" width="8.6640625" style="255" customWidth="1"/>
    <col min="5338" max="5338" width="12.44140625" style="255" customWidth="1"/>
    <col min="5339" max="5350" width="8.6640625" style="255" customWidth="1"/>
    <col min="5351" max="5351" width="12.44140625" style="255" customWidth="1"/>
    <col min="5352" max="5363" width="8.6640625" style="255" customWidth="1"/>
    <col min="5364" max="5364" width="12.44140625" style="255" customWidth="1"/>
    <col min="5365" max="5365" width="9.109375" style="255" customWidth="1"/>
    <col min="5366" max="5377" width="9.44140625" style="255" customWidth="1"/>
    <col min="5378" max="5378" width="12.44140625" style="255" customWidth="1"/>
    <col min="5379" max="5379" width="13.33203125" style="255"/>
    <col min="5380" max="5380" width="6.88671875" style="255" customWidth="1"/>
    <col min="5381" max="5381" width="19.33203125" style="255" customWidth="1"/>
    <col min="5382" max="5382" width="7.6640625" style="255" customWidth="1"/>
    <col min="5383" max="5383" width="28.44140625" style="255" customWidth="1"/>
    <col min="5384" max="5388" width="6.109375" style="255" customWidth="1"/>
    <col min="5389" max="5392" width="7.33203125" style="255" customWidth="1"/>
    <col min="5393" max="5393" width="11.44140625" style="255" customWidth="1"/>
    <col min="5394" max="5394" width="14.6640625" style="255" customWidth="1"/>
    <col min="5395" max="5395" width="12.44140625" style="255" customWidth="1"/>
    <col min="5396" max="5396" width="13.33203125" style="255"/>
    <col min="5397" max="5415" width="8.33203125" style="255" customWidth="1"/>
    <col min="5416" max="5416" width="12" style="255" customWidth="1"/>
    <col min="5417" max="5417" width="11.109375" style="255" customWidth="1"/>
    <col min="5418" max="5418" width="12" style="255" customWidth="1"/>
    <col min="5419" max="5419" width="14.44140625" style="255" customWidth="1"/>
    <col min="5420" max="5420" width="10.33203125" style="255" customWidth="1"/>
    <col min="5421" max="5421" width="9.5546875" style="255" customWidth="1"/>
    <col min="5422" max="5422" width="14" style="255" customWidth="1"/>
    <col min="5423" max="5423" width="9.5546875" style="255" customWidth="1"/>
    <col min="5424" max="5424" width="13" style="255" customWidth="1"/>
    <col min="5425" max="5425" width="9.109375" style="255" customWidth="1"/>
    <col min="5426" max="5437" width="8.6640625" style="255" customWidth="1"/>
    <col min="5438" max="5438" width="12.44140625" style="255" customWidth="1"/>
    <col min="5439" max="5450" width="8.6640625" style="255" customWidth="1"/>
    <col min="5451" max="5451" width="12.44140625" style="255" customWidth="1"/>
    <col min="5452" max="5463" width="8.6640625" style="255" customWidth="1"/>
    <col min="5464" max="5464" width="12.44140625" style="255" customWidth="1"/>
    <col min="5465" max="5465" width="8.6640625" style="255" customWidth="1"/>
    <col min="5466" max="5466" width="9.33203125" style="255" customWidth="1"/>
    <col min="5467" max="5476" width="8.6640625" style="255" customWidth="1"/>
    <col min="5477" max="5477" width="12.44140625" style="255" customWidth="1"/>
    <col min="5478" max="5489" width="8.6640625" style="255" customWidth="1"/>
    <col min="5490" max="5490" width="12.44140625" style="255" customWidth="1"/>
    <col min="5491" max="5502" width="8.6640625" style="255" customWidth="1"/>
    <col min="5503" max="5503" width="12.44140625" style="255" customWidth="1"/>
    <col min="5504" max="5515" width="8.6640625" style="255" customWidth="1"/>
    <col min="5516" max="5516" width="12.44140625" style="255" customWidth="1"/>
    <col min="5517" max="5528" width="8.6640625" style="255" customWidth="1"/>
    <col min="5529" max="5529" width="12.44140625" style="255" customWidth="1"/>
    <col min="5530" max="5541" width="8.6640625" style="255" customWidth="1"/>
    <col min="5542" max="5542" width="12.44140625" style="255" customWidth="1"/>
    <col min="5543" max="5554" width="8.6640625" style="255" customWidth="1"/>
    <col min="5555" max="5555" width="12.44140625" style="255" customWidth="1"/>
    <col min="5556" max="5567" width="8.6640625" style="255" customWidth="1"/>
    <col min="5568" max="5568" width="12.44140625" style="255" customWidth="1"/>
    <col min="5569" max="5580" width="8.6640625" style="255" customWidth="1"/>
    <col min="5581" max="5581" width="12.44140625" style="255" customWidth="1"/>
    <col min="5582" max="5593" width="8.6640625" style="255" customWidth="1"/>
    <col min="5594" max="5594" width="12.44140625" style="255" customWidth="1"/>
    <col min="5595" max="5606" width="8.6640625" style="255" customWidth="1"/>
    <col min="5607" max="5607" width="12.44140625" style="255" customWidth="1"/>
    <col min="5608" max="5619" width="8.6640625" style="255" customWidth="1"/>
    <col min="5620" max="5620" width="12.44140625" style="255" customWidth="1"/>
    <col min="5621" max="5621" width="9.109375" style="255" customWidth="1"/>
    <col min="5622" max="5633" width="9.44140625" style="255" customWidth="1"/>
    <col min="5634" max="5634" width="12.44140625" style="255" customWidth="1"/>
    <col min="5635" max="5635" width="13.33203125" style="255"/>
    <col min="5636" max="5636" width="6.88671875" style="255" customWidth="1"/>
    <col min="5637" max="5637" width="19.33203125" style="255" customWidth="1"/>
    <col min="5638" max="5638" width="7.6640625" style="255" customWidth="1"/>
    <col min="5639" max="5639" width="28.44140625" style="255" customWidth="1"/>
    <col min="5640" max="5644" width="6.109375" style="255" customWidth="1"/>
    <col min="5645" max="5648" width="7.33203125" style="255" customWidth="1"/>
    <col min="5649" max="5649" width="11.44140625" style="255" customWidth="1"/>
    <col min="5650" max="5650" width="14.6640625" style="255" customWidth="1"/>
    <col min="5651" max="5651" width="12.44140625" style="255" customWidth="1"/>
    <col min="5652" max="5652" width="13.33203125" style="255"/>
    <col min="5653" max="5671" width="8.33203125" style="255" customWidth="1"/>
    <col min="5672" max="5672" width="12" style="255" customWidth="1"/>
    <col min="5673" max="5673" width="11.109375" style="255" customWidth="1"/>
    <col min="5674" max="5674" width="12" style="255" customWidth="1"/>
    <col min="5675" max="5675" width="14.44140625" style="255" customWidth="1"/>
    <col min="5676" max="5676" width="10.33203125" style="255" customWidth="1"/>
    <col min="5677" max="5677" width="9.5546875" style="255" customWidth="1"/>
    <col min="5678" max="5678" width="14" style="255" customWidth="1"/>
    <col min="5679" max="5679" width="9.5546875" style="255" customWidth="1"/>
    <col min="5680" max="5680" width="13" style="255" customWidth="1"/>
    <col min="5681" max="5681" width="9.109375" style="255" customWidth="1"/>
    <col min="5682" max="5693" width="8.6640625" style="255" customWidth="1"/>
    <col min="5694" max="5694" width="12.44140625" style="255" customWidth="1"/>
    <col min="5695" max="5706" width="8.6640625" style="255" customWidth="1"/>
    <col min="5707" max="5707" width="12.44140625" style="255" customWidth="1"/>
    <col min="5708" max="5719" width="8.6640625" style="255" customWidth="1"/>
    <col min="5720" max="5720" width="12.44140625" style="255" customWidth="1"/>
    <col min="5721" max="5721" width="8.6640625" style="255" customWidth="1"/>
    <col min="5722" max="5722" width="9.33203125" style="255" customWidth="1"/>
    <col min="5723" max="5732" width="8.6640625" style="255" customWidth="1"/>
    <col min="5733" max="5733" width="12.44140625" style="255" customWidth="1"/>
    <col min="5734" max="5745" width="8.6640625" style="255" customWidth="1"/>
    <col min="5746" max="5746" width="12.44140625" style="255" customWidth="1"/>
    <col min="5747" max="5758" width="8.6640625" style="255" customWidth="1"/>
    <col min="5759" max="5759" width="12.44140625" style="255" customWidth="1"/>
    <col min="5760" max="5771" width="8.6640625" style="255" customWidth="1"/>
    <col min="5772" max="5772" width="12.44140625" style="255" customWidth="1"/>
    <col min="5773" max="5784" width="8.6640625" style="255" customWidth="1"/>
    <col min="5785" max="5785" width="12.44140625" style="255" customWidth="1"/>
    <col min="5786" max="5797" width="8.6640625" style="255" customWidth="1"/>
    <col min="5798" max="5798" width="12.44140625" style="255" customWidth="1"/>
    <col min="5799" max="5810" width="8.6640625" style="255" customWidth="1"/>
    <col min="5811" max="5811" width="12.44140625" style="255" customWidth="1"/>
    <col min="5812" max="5823" width="8.6640625" style="255" customWidth="1"/>
    <col min="5824" max="5824" width="12.44140625" style="255" customWidth="1"/>
    <col min="5825" max="5836" width="8.6640625" style="255" customWidth="1"/>
    <col min="5837" max="5837" width="12.44140625" style="255" customWidth="1"/>
    <col min="5838" max="5849" width="8.6640625" style="255" customWidth="1"/>
    <col min="5850" max="5850" width="12.44140625" style="255" customWidth="1"/>
    <col min="5851" max="5862" width="8.6640625" style="255" customWidth="1"/>
    <col min="5863" max="5863" width="12.44140625" style="255" customWidth="1"/>
    <col min="5864" max="5875" width="8.6640625" style="255" customWidth="1"/>
    <col min="5876" max="5876" width="12.44140625" style="255" customWidth="1"/>
    <col min="5877" max="5877" width="9.109375" style="255" customWidth="1"/>
    <col min="5878" max="5889" width="9.44140625" style="255" customWidth="1"/>
    <col min="5890" max="5890" width="12.44140625" style="255" customWidth="1"/>
    <col min="5891" max="5891" width="13.33203125" style="255"/>
    <col min="5892" max="5892" width="6.88671875" style="255" customWidth="1"/>
    <col min="5893" max="5893" width="19.33203125" style="255" customWidth="1"/>
    <col min="5894" max="5894" width="7.6640625" style="255" customWidth="1"/>
    <col min="5895" max="5895" width="28.44140625" style="255" customWidth="1"/>
    <col min="5896" max="5900" width="6.109375" style="255" customWidth="1"/>
    <col min="5901" max="5904" width="7.33203125" style="255" customWidth="1"/>
    <col min="5905" max="5905" width="11.44140625" style="255" customWidth="1"/>
    <col min="5906" max="5906" width="14.6640625" style="255" customWidth="1"/>
    <col min="5907" max="5907" width="12.44140625" style="255" customWidth="1"/>
    <col min="5908" max="5908" width="13.33203125" style="255"/>
    <col min="5909" max="5927" width="8.33203125" style="255" customWidth="1"/>
    <col min="5928" max="5928" width="12" style="255" customWidth="1"/>
    <col min="5929" max="5929" width="11.109375" style="255" customWidth="1"/>
    <col min="5930" max="5930" width="12" style="255" customWidth="1"/>
    <col min="5931" max="5931" width="14.44140625" style="255" customWidth="1"/>
    <col min="5932" max="5932" width="10.33203125" style="255" customWidth="1"/>
    <col min="5933" max="5933" width="9.5546875" style="255" customWidth="1"/>
    <col min="5934" max="5934" width="14" style="255" customWidth="1"/>
    <col min="5935" max="5935" width="9.5546875" style="255" customWidth="1"/>
    <col min="5936" max="5936" width="13" style="255" customWidth="1"/>
    <col min="5937" max="5937" width="9.109375" style="255" customWidth="1"/>
    <col min="5938" max="5949" width="8.6640625" style="255" customWidth="1"/>
    <col min="5950" max="5950" width="12.44140625" style="255" customWidth="1"/>
    <col min="5951" max="5962" width="8.6640625" style="255" customWidth="1"/>
    <col min="5963" max="5963" width="12.44140625" style="255" customWidth="1"/>
    <col min="5964" max="5975" width="8.6640625" style="255" customWidth="1"/>
    <col min="5976" max="5976" width="12.44140625" style="255" customWidth="1"/>
    <col min="5977" max="5977" width="8.6640625" style="255" customWidth="1"/>
    <col min="5978" max="5978" width="9.33203125" style="255" customWidth="1"/>
    <col min="5979" max="5988" width="8.6640625" style="255" customWidth="1"/>
    <col min="5989" max="5989" width="12.44140625" style="255" customWidth="1"/>
    <col min="5990" max="6001" width="8.6640625" style="255" customWidth="1"/>
    <col min="6002" max="6002" width="12.44140625" style="255" customWidth="1"/>
    <col min="6003" max="6014" width="8.6640625" style="255" customWidth="1"/>
    <col min="6015" max="6015" width="12.44140625" style="255" customWidth="1"/>
    <col min="6016" max="6027" width="8.6640625" style="255" customWidth="1"/>
    <col min="6028" max="6028" width="12.44140625" style="255" customWidth="1"/>
    <col min="6029" max="6040" width="8.6640625" style="255" customWidth="1"/>
    <col min="6041" max="6041" width="12.44140625" style="255" customWidth="1"/>
    <col min="6042" max="6053" width="8.6640625" style="255" customWidth="1"/>
    <col min="6054" max="6054" width="12.44140625" style="255" customWidth="1"/>
    <col min="6055" max="6066" width="8.6640625" style="255" customWidth="1"/>
    <col min="6067" max="6067" width="12.44140625" style="255" customWidth="1"/>
    <col min="6068" max="6079" width="8.6640625" style="255" customWidth="1"/>
    <col min="6080" max="6080" width="12.44140625" style="255" customWidth="1"/>
    <col min="6081" max="6092" width="8.6640625" style="255" customWidth="1"/>
    <col min="6093" max="6093" width="12.44140625" style="255" customWidth="1"/>
    <col min="6094" max="6105" width="8.6640625" style="255" customWidth="1"/>
    <col min="6106" max="6106" width="12.44140625" style="255" customWidth="1"/>
    <col min="6107" max="6118" width="8.6640625" style="255" customWidth="1"/>
    <col min="6119" max="6119" width="12.44140625" style="255" customWidth="1"/>
    <col min="6120" max="6131" width="8.6640625" style="255" customWidth="1"/>
    <col min="6132" max="6132" width="12.44140625" style="255" customWidth="1"/>
    <col min="6133" max="6133" width="9.109375" style="255" customWidth="1"/>
    <col min="6134" max="6145" width="9.44140625" style="255" customWidth="1"/>
    <col min="6146" max="6146" width="12.44140625" style="255" customWidth="1"/>
    <col min="6147" max="6147" width="13.33203125" style="255"/>
    <col min="6148" max="6148" width="6.88671875" style="255" customWidth="1"/>
    <col min="6149" max="6149" width="19.33203125" style="255" customWidth="1"/>
    <col min="6150" max="6150" width="7.6640625" style="255" customWidth="1"/>
    <col min="6151" max="6151" width="28.44140625" style="255" customWidth="1"/>
    <col min="6152" max="6156" width="6.109375" style="255" customWidth="1"/>
    <col min="6157" max="6160" width="7.33203125" style="255" customWidth="1"/>
    <col min="6161" max="6161" width="11.44140625" style="255" customWidth="1"/>
    <col min="6162" max="6162" width="14.6640625" style="255" customWidth="1"/>
    <col min="6163" max="6163" width="12.44140625" style="255" customWidth="1"/>
    <col min="6164" max="6164" width="13.33203125" style="255"/>
    <col min="6165" max="6183" width="8.33203125" style="255" customWidth="1"/>
    <col min="6184" max="6184" width="12" style="255" customWidth="1"/>
    <col min="6185" max="6185" width="11.109375" style="255" customWidth="1"/>
    <col min="6186" max="6186" width="12" style="255" customWidth="1"/>
    <col min="6187" max="6187" width="14.44140625" style="255" customWidth="1"/>
    <col min="6188" max="6188" width="10.33203125" style="255" customWidth="1"/>
    <col min="6189" max="6189" width="9.5546875" style="255" customWidth="1"/>
    <col min="6190" max="6190" width="14" style="255" customWidth="1"/>
    <col min="6191" max="6191" width="9.5546875" style="255" customWidth="1"/>
    <col min="6192" max="6192" width="13" style="255" customWidth="1"/>
    <col min="6193" max="6193" width="9.109375" style="255" customWidth="1"/>
    <col min="6194" max="6205" width="8.6640625" style="255" customWidth="1"/>
    <col min="6206" max="6206" width="12.44140625" style="255" customWidth="1"/>
    <col min="6207" max="6218" width="8.6640625" style="255" customWidth="1"/>
    <col min="6219" max="6219" width="12.44140625" style="255" customWidth="1"/>
    <col min="6220" max="6231" width="8.6640625" style="255" customWidth="1"/>
    <col min="6232" max="6232" width="12.44140625" style="255" customWidth="1"/>
    <col min="6233" max="6233" width="8.6640625" style="255" customWidth="1"/>
    <col min="6234" max="6234" width="9.33203125" style="255" customWidth="1"/>
    <col min="6235" max="6244" width="8.6640625" style="255" customWidth="1"/>
    <col min="6245" max="6245" width="12.44140625" style="255" customWidth="1"/>
    <col min="6246" max="6257" width="8.6640625" style="255" customWidth="1"/>
    <col min="6258" max="6258" width="12.44140625" style="255" customWidth="1"/>
    <col min="6259" max="6270" width="8.6640625" style="255" customWidth="1"/>
    <col min="6271" max="6271" width="12.44140625" style="255" customWidth="1"/>
    <col min="6272" max="6283" width="8.6640625" style="255" customWidth="1"/>
    <col min="6284" max="6284" width="12.44140625" style="255" customWidth="1"/>
    <col min="6285" max="6296" width="8.6640625" style="255" customWidth="1"/>
    <col min="6297" max="6297" width="12.44140625" style="255" customWidth="1"/>
    <col min="6298" max="6309" width="8.6640625" style="255" customWidth="1"/>
    <col min="6310" max="6310" width="12.44140625" style="255" customWidth="1"/>
    <col min="6311" max="6322" width="8.6640625" style="255" customWidth="1"/>
    <col min="6323" max="6323" width="12.44140625" style="255" customWidth="1"/>
    <col min="6324" max="6335" width="8.6640625" style="255" customWidth="1"/>
    <col min="6336" max="6336" width="12.44140625" style="255" customWidth="1"/>
    <col min="6337" max="6348" width="8.6640625" style="255" customWidth="1"/>
    <col min="6349" max="6349" width="12.44140625" style="255" customWidth="1"/>
    <col min="6350" max="6361" width="8.6640625" style="255" customWidth="1"/>
    <col min="6362" max="6362" width="12.44140625" style="255" customWidth="1"/>
    <col min="6363" max="6374" width="8.6640625" style="255" customWidth="1"/>
    <col min="6375" max="6375" width="12.44140625" style="255" customWidth="1"/>
    <col min="6376" max="6387" width="8.6640625" style="255" customWidth="1"/>
    <col min="6388" max="6388" width="12.44140625" style="255" customWidth="1"/>
    <col min="6389" max="6389" width="9.109375" style="255" customWidth="1"/>
    <col min="6390" max="6401" width="9.44140625" style="255" customWidth="1"/>
    <col min="6402" max="6402" width="12.44140625" style="255" customWidth="1"/>
    <col min="6403" max="6403" width="13.33203125" style="255"/>
    <col min="6404" max="6404" width="6.88671875" style="255" customWidth="1"/>
    <col min="6405" max="6405" width="19.33203125" style="255" customWidth="1"/>
    <col min="6406" max="6406" width="7.6640625" style="255" customWidth="1"/>
    <col min="6407" max="6407" width="28.44140625" style="255" customWidth="1"/>
    <col min="6408" max="6412" width="6.109375" style="255" customWidth="1"/>
    <col min="6413" max="6416" width="7.33203125" style="255" customWidth="1"/>
    <col min="6417" max="6417" width="11.44140625" style="255" customWidth="1"/>
    <col min="6418" max="6418" width="14.6640625" style="255" customWidth="1"/>
    <col min="6419" max="6419" width="12.44140625" style="255" customWidth="1"/>
    <col min="6420" max="6420" width="13.33203125" style="255"/>
    <col min="6421" max="6439" width="8.33203125" style="255" customWidth="1"/>
    <col min="6440" max="6440" width="12" style="255" customWidth="1"/>
    <col min="6441" max="6441" width="11.109375" style="255" customWidth="1"/>
    <col min="6442" max="6442" width="12" style="255" customWidth="1"/>
    <col min="6443" max="6443" width="14.44140625" style="255" customWidth="1"/>
    <col min="6444" max="6444" width="10.33203125" style="255" customWidth="1"/>
    <col min="6445" max="6445" width="9.5546875" style="255" customWidth="1"/>
    <col min="6446" max="6446" width="14" style="255" customWidth="1"/>
    <col min="6447" max="6447" width="9.5546875" style="255" customWidth="1"/>
    <col min="6448" max="6448" width="13" style="255" customWidth="1"/>
    <col min="6449" max="6449" width="9.109375" style="255" customWidth="1"/>
    <col min="6450" max="6461" width="8.6640625" style="255" customWidth="1"/>
    <col min="6462" max="6462" width="12.44140625" style="255" customWidth="1"/>
    <col min="6463" max="6474" width="8.6640625" style="255" customWidth="1"/>
    <col min="6475" max="6475" width="12.44140625" style="255" customWidth="1"/>
    <col min="6476" max="6487" width="8.6640625" style="255" customWidth="1"/>
    <col min="6488" max="6488" width="12.44140625" style="255" customWidth="1"/>
    <col min="6489" max="6489" width="8.6640625" style="255" customWidth="1"/>
    <col min="6490" max="6490" width="9.33203125" style="255" customWidth="1"/>
    <col min="6491" max="6500" width="8.6640625" style="255" customWidth="1"/>
    <col min="6501" max="6501" width="12.44140625" style="255" customWidth="1"/>
    <col min="6502" max="6513" width="8.6640625" style="255" customWidth="1"/>
    <col min="6514" max="6514" width="12.44140625" style="255" customWidth="1"/>
    <col min="6515" max="6526" width="8.6640625" style="255" customWidth="1"/>
    <col min="6527" max="6527" width="12.44140625" style="255" customWidth="1"/>
    <col min="6528" max="6539" width="8.6640625" style="255" customWidth="1"/>
    <col min="6540" max="6540" width="12.44140625" style="255" customWidth="1"/>
    <col min="6541" max="6552" width="8.6640625" style="255" customWidth="1"/>
    <col min="6553" max="6553" width="12.44140625" style="255" customWidth="1"/>
    <col min="6554" max="6565" width="8.6640625" style="255" customWidth="1"/>
    <col min="6566" max="6566" width="12.44140625" style="255" customWidth="1"/>
    <col min="6567" max="6578" width="8.6640625" style="255" customWidth="1"/>
    <col min="6579" max="6579" width="12.44140625" style="255" customWidth="1"/>
    <col min="6580" max="6591" width="8.6640625" style="255" customWidth="1"/>
    <col min="6592" max="6592" width="12.44140625" style="255" customWidth="1"/>
    <col min="6593" max="6604" width="8.6640625" style="255" customWidth="1"/>
    <col min="6605" max="6605" width="12.44140625" style="255" customWidth="1"/>
    <col min="6606" max="6617" width="8.6640625" style="255" customWidth="1"/>
    <col min="6618" max="6618" width="12.44140625" style="255" customWidth="1"/>
    <col min="6619" max="6630" width="8.6640625" style="255" customWidth="1"/>
    <col min="6631" max="6631" width="12.44140625" style="255" customWidth="1"/>
    <col min="6632" max="6643" width="8.6640625" style="255" customWidth="1"/>
    <col min="6644" max="6644" width="12.44140625" style="255" customWidth="1"/>
    <col min="6645" max="6645" width="9.109375" style="255" customWidth="1"/>
    <col min="6646" max="6657" width="9.44140625" style="255" customWidth="1"/>
    <col min="6658" max="6658" width="12.44140625" style="255" customWidth="1"/>
    <col min="6659" max="6659" width="13.33203125" style="255"/>
    <col min="6660" max="6660" width="6.88671875" style="255" customWidth="1"/>
    <col min="6661" max="6661" width="19.33203125" style="255" customWidth="1"/>
    <col min="6662" max="6662" width="7.6640625" style="255" customWidth="1"/>
    <col min="6663" max="6663" width="28.44140625" style="255" customWidth="1"/>
    <col min="6664" max="6668" width="6.109375" style="255" customWidth="1"/>
    <col min="6669" max="6672" width="7.33203125" style="255" customWidth="1"/>
    <col min="6673" max="6673" width="11.44140625" style="255" customWidth="1"/>
    <col min="6674" max="6674" width="14.6640625" style="255" customWidth="1"/>
    <col min="6675" max="6675" width="12.44140625" style="255" customWidth="1"/>
    <col min="6676" max="6676" width="13.33203125" style="255"/>
    <col min="6677" max="6695" width="8.33203125" style="255" customWidth="1"/>
    <col min="6696" max="6696" width="12" style="255" customWidth="1"/>
    <col min="6697" max="6697" width="11.109375" style="255" customWidth="1"/>
    <col min="6698" max="6698" width="12" style="255" customWidth="1"/>
    <col min="6699" max="6699" width="14.44140625" style="255" customWidth="1"/>
    <col min="6700" max="6700" width="10.33203125" style="255" customWidth="1"/>
    <col min="6701" max="6701" width="9.5546875" style="255" customWidth="1"/>
    <col min="6702" max="6702" width="14" style="255" customWidth="1"/>
    <col min="6703" max="6703" width="9.5546875" style="255" customWidth="1"/>
    <col min="6704" max="6704" width="13" style="255" customWidth="1"/>
    <col min="6705" max="6705" width="9.109375" style="255" customWidth="1"/>
    <col min="6706" max="6717" width="8.6640625" style="255" customWidth="1"/>
    <col min="6718" max="6718" width="12.44140625" style="255" customWidth="1"/>
    <col min="6719" max="6730" width="8.6640625" style="255" customWidth="1"/>
    <col min="6731" max="6731" width="12.44140625" style="255" customWidth="1"/>
    <col min="6732" max="6743" width="8.6640625" style="255" customWidth="1"/>
    <col min="6744" max="6744" width="12.44140625" style="255" customWidth="1"/>
    <col min="6745" max="6745" width="8.6640625" style="255" customWidth="1"/>
    <col min="6746" max="6746" width="9.33203125" style="255" customWidth="1"/>
    <col min="6747" max="6756" width="8.6640625" style="255" customWidth="1"/>
    <col min="6757" max="6757" width="12.44140625" style="255" customWidth="1"/>
    <col min="6758" max="6769" width="8.6640625" style="255" customWidth="1"/>
    <col min="6770" max="6770" width="12.44140625" style="255" customWidth="1"/>
    <col min="6771" max="6782" width="8.6640625" style="255" customWidth="1"/>
    <col min="6783" max="6783" width="12.44140625" style="255" customWidth="1"/>
    <col min="6784" max="6795" width="8.6640625" style="255" customWidth="1"/>
    <col min="6796" max="6796" width="12.44140625" style="255" customWidth="1"/>
    <col min="6797" max="6808" width="8.6640625" style="255" customWidth="1"/>
    <col min="6809" max="6809" width="12.44140625" style="255" customWidth="1"/>
    <col min="6810" max="6821" width="8.6640625" style="255" customWidth="1"/>
    <col min="6822" max="6822" width="12.44140625" style="255" customWidth="1"/>
    <col min="6823" max="6834" width="8.6640625" style="255" customWidth="1"/>
    <col min="6835" max="6835" width="12.44140625" style="255" customWidth="1"/>
    <col min="6836" max="6847" width="8.6640625" style="255" customWidth="1"/>
    <col min="6848" max="6848" width="12.44140625" style="255" customWidth="1"/>
    <col min="6849" max="6860" width="8.6640625" style="255" customWidth="1"/>
    <col min="6861" max="6861" width="12.44140625" style="255" customWidth="1"/>
    <col min="6862" max="6873" width="8.6640625" style="255" customWidth="1"/>
    <col min="6874" max="6874" width="12.44140625" style="255" customWidth="1"/>
    <col min="6875" max="6886" width="8.6640625" style="255" customWidth="1"/>
    <col min="6887" max="6887" width="12.44140625" style="255" customWidth="1"/>
    <col min="6888" max="6899" width="8.6640625" style="255" customWidth="1"/>
    <col min="6900" max="6900" width="12.44140625" style="255" customWidth="1"/>
    <col min="6901" max="6901" width="9.109375" style="255" customWidth="1"/>
    <col min="6902" max="6913" width="9.44140625" style="255" customWidth="1"/>
    <col min="6914" max="6914" width="12.44140625" style="255" customWidth="1"/>
    <col min="6915" max="6915" width="13.33203125" style="255"/>
    <col min="6916" max="6916" width="6.88671875" style="255" customWidth="1"/>
    <col min="6917" max="6917" width="19.33203125" style="255" customWidth="1"/>
    <col min="6918" max="6918" width="7.6640625" style="255" customWidth="1"/>
    <col min="6919" max="6919" width="28.44140625" style="255" customWidth="1"/>
    <col min="6920" max="6924" width="6.109375" style="255" customWidth="1"/>
    <col min="6925" max="6928" width="7.33203125" style="255" customWidth="1"/>
    <col min="6929" max="6929" width="11.44140625" style="255" customWidth="1"/>
    <col min="6930" max="6930" width="14.6640625" style="255" customWidth="1"/>
    <col min="6931" max="6931" width="12.44140625" style="255" customWidth="1"/>
    <col min="6932" max="6932" width="13.33203125" style="255"/>
    <col min="6933" max="6951" width="8.33203125" style="255" customWidth="1"/>
    <col min="6952" max="6952" width="12" style="255" customWidth="1"/>
    <col min="6953" max="6953" width="11.109375" style="255" customWidth="1"/>
    <col min="6954" max="6954" width="12" style="255" customWidth="1"/>
    <col min="6955" max="6955" width="14.44140625" style="255" customWidth="1"/>
    <col min="6956" max="6956" width="10.33203125" style="255" customWidth="1"/>
    <col min="6957" max="6957" width="9.5546875" style="255" customWidth="1"/>
    <col min="6958" max="6958" width="14" style="255" customWidth="1"/>
    <col min="6959" max="6959" width="9.5546875" style="255" customWidth="1"/>
    <col min="6960" max="6960" width="13" style="255" customWidth="1"/>
    <col min="6961" max="6961" width="9.109375" style="255" customWidth="1"/>
    <col min="6962" max="6973" width="8.6640625" style="255" customWidth="1"/>
    <col min="6974" max="6974" width="12.44140625" style="255" customWidth="1"/>
    <col min="6975" max="6986" width="8.6640625" style="255" customWidth="1"/>
    <col min="6987" max="6987" width="12.44140625" style="255" customWidth="1"/>
    <col min="6988" max="6999" width="8.6640625" style="255" customWidth="1"/>
    <col min="7000" max="7000" width="12.44140625" style="255" customWidth="1"/>
    <col min="7001" max="7001" width="8.6640625" style="255" customWidth="1"/>
    <col min="7002" max="7002" width="9.33203125" style="255" customWidth="1"/>
    <col min="7003" max="7012" width="8.6640625" style="255" customWidth="1"/>
    <col min="7013" max="7013" width="12.44140625" style="255" customWidth="1"/>
    <col min="7014" max="7025" width="8.6640625" style="255" customWidth="1"/>
    <col min="7026" max="7026" width="12.44140625" style="255" customWidth="1"/>
    <col min="7027" max="7038" width="8.6640625" style="255" customWidth="1"/>
    <col min="7039" max="7039" width="12.44140625" style="255" customWidth="1"/>
    <col min="7040" max="7051" width="8.6640625" style="255" customWidth="1"/>
    <col min="7052" max="7052" width="12.44140625" style="255" customWidth="1"/>
    <col min="7053" max="7064" width="8.6640625" style="255" customWidth="1"/>
    <col min="7065" max="7065" width="12.44140625" style="255" customWidth="1"/>
    <col min="7066" max="7077" width="8.6640625" style="255" customWidth="1"/>
    <col min="7078" max="7078" width="12.44140625" style="255" customWidth="1"/>
    <col min="7079" max="7090" width="8.6640625" style="255" customWidth="1"/>
    <col min="7091" max="7091" width="12.44140625" style="255" customWidth="1"/>
    <col min="7092" max="7103" width="8.6640625" style="255" customWidth="1"/>
    <col min="7104" max="7104" width="12.44140625" style="255" customWidth="1"/>
    <col min="7105" max="7116" width="8.6640625" style="255" customWidth="1"/>
    <col min="7117" max="7117" width="12.44140625" style="255" customWidth="1"/>
    <col min="7118" max="7129" width="8.6640625" style="255" customWidth="1"/>
    <col min="7130" max="7130" width="12.44140625" style="255" customWidth="1"/>
    <col min="7131" max="7142" width="8.6640625" style="255" customWidth="1"/>
    <col min="7143" max="7143" width="12.44140625" style="255" customWidth="1"/>
    <col min="7144" max="7155" width="8.6640625" style="255" customWidth="1"/>
    <col min="7156" max="7156" width="12.44140625" style="255" customWidth="1"/>
    <col min="7157" max="7157" width="9.109375" style="255" customWidth="1"/>
    <col min="7158" max="7169" width="9.44140625" style="255" customWidth="1"/>
    <col min="7170" max="7170" width="12.44140625" style="255" customWidth="1"/>
    <col min="7171" max="7171" width="13.33203125" style="255"/>
    <col min="7172" max="7172" width="6.88671875" style="255" customWidth="1"/>
    <col min="7173" max="7173" width="19.33203125" style="255" customWidth="1"/>
    <col min="7174" max="7174" width="7.6640625" style="255" customWidth="1"/>
    <col min="7175" max="7175" width="28.44140625" style="255" customWidth="1"/>
    <col min="7176" max="7180" width="6.109375" style="255" customWidth="1"/>
    <col min="7181" max="7184" width="7.33203125" style="255" customWidth="1"/>
    <col min="7185" max="7185" width="11.44140625" style="255" customWidth="1"/>
    <col min="7186" max="7186" width="14.6640625" style="255" customWidth="1"/>
    <col min="7187" max="7187" width="12.44140625" style="255" customWidth="1"/>
    <col min="7188" max="7188" width="13.33203125" style="255"/>
    <col min="7189" max="7207" width="8.33203125" style="255" customWidth="1"/>
    <col min="7208" max="7208" width="12" style="255" customWidth="1"/>
    <col min="7209" max="7209" width="11.109375" style="255" customWidth="1"/>
    <col min="7210" max="7210" width="12" style="255" customWidth="1"/>
    <col min="7211" max="7211" width="14.44140625" style="255" customWidth="1"/>
    <col min="7212" max="7212" width="10.33203125" style="255" customWidth="1"/>
    <col min="7213" max="7213" width="9.5546875" style="255" customWidth="1"/>
    <col min="7214" max="7214" width="14" style="255" customWidth="1"/>
    <col min="7215" max="7215" width="9.5546875" style="255" customWidth="1"/>
    <col min="7216" max="7216" width="13" style="255" customWidth="1"/>
    <col min="7217" max="7217" width="9.109375" style="255" customWidth="1"/>
    <col min="7218" max="7229" width="8.6640625" style="255" customWidth="1"/>
    <col min="7230" max="7230" width="12.44140625" style="255" customWidth="1"/>
    <col min="7231" max="7242" width="8.6640625" style="255" customWidth="1"/>
    <col min="7243" max="7243" width="12.44140625" style="255" customWidth="1"/>
    <col min="7244" max="7255" width="8.6640625" style="255" customWidth="1"/>
    <col min="7256" max="7256" width="12.44140625" style="255" customWidth="1"/>
    <col min="7257" max="7257" width="8.6640625" style="255" customWidth="1"/>
    <col min="7258" max="7258" width="9.33203125" style="255" customWidth="1"/>
    <col min="7259" max="7268" width="8.6640625" style="255" customWidth="1"/>
    <col min="7269" max="7269" width="12.44140625" style="255" customWidth="1"/>
    <col min="7270" max="7281" width="8.6640625" style="255" customWidth="1"/>
    <col min="7282" max="7282" width="12.44140625" style="255" customWidth="1"/>
    <col min="7283" max="7294" width="8.6640625" style="255" customWidth="1"/>
    <col min="7295" max="7295" width="12.44140625" style="255" customWidth="1"/>
    <col min="7296" max="7307" width="8.6640625" style="255" customWidth="1"/>
    <col min="7308" max="7308" width="12.44140625" style="255" customWidth="1"/>
    <col min="7309" max="7320" width="8.6640625" style="255" customWidth="1"/>
    <col min="7321" max="7321" width="12.44140625" style="255" customWidth="1"/>
    <col min="7322" max="7333" width="8.6640625" style="255" customWidth="1"/>
    <col min="7334" max="7334" width="12.44140625" style="255" customWidth="1"/>
    <col min="7335" max="7346" width="8.6640625" style="255" customWidth="1"/>
    <col min="7347" max="7347" width="12.44140625" style="255" customWidth="1"/>
    <col min="7348" max="7359" width="8.6640625" style="255" customWidth="1"/>
    <col min="7360" max="7360" width="12.44140625" style="255" customWidth="1"/>
    <col min="7361" max="7372" width="8.6640625" style="255" customWidth="1"/>
    <col min="7373" max="7373" width="12.44140625" style="255" customWidth="1"/>
    <col min="7374" max="7385" width="8.6640625" style="255" customWidth="1"/>
    <col min="7386" max="7386" width="12.44140625" style="255" customWidth="1"/>
    <col min="7387" max="7398" width="8.6640625" style="255" customWidth="1"/>
    <col min="7399" max="7399" width="12.44140625" style="255" customWidth="1"/>
    <col min="7400" max="7411" width="8.6640625" style="255" customWidth="1"/>
    <col min="7412" max="7412" width="12.44140625" style="255" customWidth="1"/>
    <col min="7413" max="7413" width="9.109375" style="255" customWidth="1"/>
    <col min="7414" max="7425" width="9.44140625" style="255" customWidth="1"/>
    <col min="7426" max="7426" width="12.44140625" style="255" customWidth="1"/>
    <col min="7427" max="7427" width="13.33203125" style="255"/>
    <col min="7428" max="7428" width="6.88671875" style="255" customWidth="1"/>
    <col min="7429" max="7429" width="19.33203125" style="255" customWidth="1"/>
    <col min="7430" max="7430" width="7.6640625" style="255" customWidth="1"/>
    <col min="7431" max="7431" width="28.44140625" style="255" customWidth="1"/>
    <col min="7432" max="7436" width="6.109375" style="255" customWidth="1"/>
    <col min="7437" max="7440" width="7.33203125" style="255" customWidth="1"/>
    <col min="7441" max="7441" width="11.44140625" style="255" customWidth="1"/>
    <col min="7442" max="7442" width="14.6640625" style="255" customWidth="1"/>
    <col min="7443" max="7443" width="12.44140625" style="255" customWidth="1"/>
    <col min="7444" max="7444" width="13.33203125" style="255"/>
    <col min="7445" max="7463" width="8.33203125" style="255" customWidth="1"/>
    <col min="7464" max="7464" width="12" style="255" customWidth="1"/>
    <col min="7465" max="7465" width="11.109375" style="255" customWidth="1"/>
    <col min="7466" max="7466" width="12" style="255" customWidth="1"/>
    <col min="7467" max="7467" width="14.44140625" style="255" customWidth="1"/>
    <col min="7468" max="7468" width="10.33203125" style="255" customWidth="1"/>
    <col min="7469" max="7469" width="9.5546875" style="255" customWidth="1"/>
    <col min="7470" max="7470" width="14" style="255" customWidth="1"/>
    <col min="7471" max="7471" width="9.5546875" style="255" customWidth="1"/>
    <col min="7472" max="7472" width="13" style="255" customWidth="1"/>
    <col min="7473" max="7473" width="9.109375" style="255" customWidth="1"/>
    <col min="7474" max="7485" width="8.6640625" style="255" customWidth="1"/>
    <col min="7486" max="7486" width="12.44140625" style="255" customWidth="1"/>
    <col min="7487" max="7498" width="8.6640625" style="255" customWidth="1"/>
    <col min="7499" max="7499" width="12.44140625" style="255" customWidth="1"/>
    <col min="7500" max="7511" width="8.6640625" style="255" customWidth="1"/>
    <col min="7512" max="7512" width="12.44140625" style="255" customWidth="1"/>
    <col min="7513" max="7513" width="8.6640625" style="255" customWidth="1"/>
    <col min="7514" max="7514" width="9.33203125" style="255" customWidth="1"/>
    <col min="7515" max="7524" width="8.6640625" style="255" customWidth="1"/>
    <col min="7525" max="7525" width="12.44140625" style="255" customWidth="1"/>
    <col min="7526" max="7537" width="8.6640625" style="255" customWidth="1"/>
    <col min="7538" max="7538" width="12.44140625" style="255" customWidth="1"/>
    <col min="7539" max="7550" width="8.6640625" style="255" customWidth="1"/>
    <col min="7551" max="7551" width="12.44140625" style="255" customWidth="1"/>
    <col min="7552" max="7563" width="8.6640625" style="255" customWidth="1"/>
    <col min="7564" max="7564" width="12.44140625" style="255" customWidth="1"/>
    <col min="7565" max="7576" width="8.6640625" style="255" customWidth="1"/>
    <col min="7577" max="7577" width="12.44140625" style="255" customWidth="1"/>
    <col min="7578" max="7589" width="8.6640625" style="255" customWidth="1"/>
    <col min="7590" max="7590" width="12.44140625" style="255" customWidth="1"/>
    <col min="7591" max="7602" width="8.6640625" style="255" customWidth="1"/>
    <col min="7603" max="7603" width="12.44140625" style="255" customWidth="1"/>
    <col min="7604" max="7615" width="8.6640625" style="255" customWidth="1"/>
    <col min="7616" max="7616" width="12.44140625" style="255" customWidth="1"/>
    <col min="7617" max="7628" width="8.6640625" style="255" customWidth="1"/>
    <col min="7629" max="7629" width="12.44140625" style="255" customWidth="1"/>
    <col min="7630" max="7641" width="8.6640625" style="255" customWidth="1"/>
    <col min="7642" max="7642" width="12.44140625" style="255" customWidth="1"/>
    <col min="7643" max="7654" width="8.6640625" style="255" customWidth="1"/>
    <col min="7655" max="7655" width="12.44140625" style="255" customWidth="1"/>
    <col min="7656" max="7667" width="8.6640625" style="255" customWidth="1"/>
    <col min="7668" max="7668" width="12.44140625" style="255" customWidth="1"/>
    <col min="7669" max="7669" width="9.109375" style="255" customWidth="1"/>
    <col min="7670" max="7681" width="9.44140625" style="255" customWidth="1"/>
    <col min="7682" max="7682" width="12.44140625" style="255" customWidth="1"/>
    <col min="7683" max="7683" width="13.33203125" style="255"/>
    <col min="7684" max="7684" width="6.88671875" style="255" customWidth="1"/>
    <col min="7685" max="7685" width="19.33203125" style="255" customWidth="1"/>
    <col min="7686" max="7686" width="7.6640625" style="255" customWidth="1"/>
    <col min="7687" max="7687" width="28.44140625" style="255" customWidth="1"/>
    <col min="7688" max="7692" width="6.109375" style="255" customWidth="1"/>
    <col min="7693" max="7696" width="7.33203125" style="255" customWidth="1"/>
    <col min="7697" max="7697" width="11.44140625" style="255" customWidth="1"/>
    <col min="7698" max="7698" width="14.6640625" style="255" customWidth="1"/>
    <col min="7699" max="7699" width="12.44140625" style="255" customWidth="1"/>
    <col min="7700" max="7700" width="13.33203125" style="255"/>
    <col min="7701" max="7719" width="8.33203125" style="255" customWidth="1"/>
    <col min="7720" max="7720" width="12" style="255" customWidth="1"/>
    <col min="7721" max="7721" width="11.109375" style="255" customWidth="1"/>
    <col min="7722" max="7722" width="12" style="255" customWidth="1"/>
    <col min="7723" max="7723" width="14.44140625" style="255" customWidth="1"/>
    <col min="7724" max="7724" width="10.33203125" style="255" customWidth="1"/>
    <col min="7725" max="7725" width="9.5546875" style="255" customWidth="1"/>
    <col min="7726" max="7726" width="14" style="255" customWidth="1"/>
    <col min="7727" max="7727" width="9.5546875" style="255" customWidth="1"/>
    <col min="7728" max="7728" width="13" style="255" customWidth="1"/>
    <col min="7729" max="7729" width="9.109375" style="255" customWidth="1"/>
    <col min="7730" max="7741" width="8.6640625" style="255" customWidth="1"/>
    <col min="7742" max="7742" width="12.44140625" style="255" customWidth="1"/>
    <col min="7743" max="7754" width="8.6640625" style="255" customWidth="1"/>
    <col min="7755" max="7755" width="12.44140625" style="255" customWidth="1"/>
    <col min="7756" max="7767" width="8.6640625" style="255" customWidth="1"/>
    <col min="7768" max="7768" width="12.44140625" style="255" customWidth="1"/>
    <col min="7769" max="7769" width="8.6640625" style="255" customWidth="1"/>
    <col min="7770" max="7770" width="9.33203125" style="255" customWidth="1"/>
    <col min="7771" max="7780" width="8.6640625" style="255" customWidth="1"/>
    <col min="7781" max="7781" width="12.44140625" style="255" customWidth="1"/>
    <col min="7782" max="7793" width="8.6640625" style="255" customWidth="1"/>
    <col min="7794" max="7794" width="12.44140625" style="255" customWidth="1"/>
    <col min="7795" max="7806" width="8.6640625" style="255" customWidth="1"/>
    <col min="7807" max="7807" width="12.44140625" style="255" customWidth="1"/>
    <col min="7808" max="7819" width="8.6640625" style="255" customWidth="1"/>
    <col min="7820" max="7820" width="12.44140625" style="255" customWidth="1"/>
    <col min="7821" max="7832" width="8.6640625" style="255" customWidth="1"/>
    <col min="7833" max="7833" width="12.44140625" style="255" customWidth="1"/>
    <col min="7834" max="7845" width="8.6640625" style="255" customWidth="1"/>
    <col min="7846" max="7846" width="12.44140625" style="255" customWidth="1"/>
    <col min="7847" max="7858" width="8.6640625" style="255" customWidth="1"/>
    <col min="7859" max="7859" width="12.44140625" style="255" customWidth="1"/>
    <col min="7860" max="7871" width="8.6640625" style="255" customWidth="1"/>
    <col min="7872" max="7872" width="12.44140625" style="255" customWidth="1"/>
    <col min="7873" max="7884" width="8.6640625" style="255" customWidth="1"/>
    <col min="7885" max="7885" width="12.44140625" style="255" customWidth="1"/>
    <col min="7886" max="7897" width="8.6640625" style="255" customWidth="1"/>
    <col min="7898" max="7898" width="12.44140625" style="255" customWidth="1"/>
    <col min="7899" max="7910" width="8.6640625" style="255" customWidth="1"/>
    <col min="7911" max="7911" width="12.44140625" style="255" customWidth="1"/>
    <col min="7912" max="7923" width="8.6640625" style="255" customWidth="1"/>
    <col min="7924" max="7924" width="12.44140625" style="255" customWidth="1"/>
    <col min="7925" max="7925" width="9.109375" style="255" customWidth="1"/>
    <col min="7926" max="7937" width="9.44140625" style="255" customWidth="1"/>
    <col min="7938" max="7938" width="12.44140625" style="255" customWidth="1"/>
    <col min="7939" max="7939" width="13.33203125" style="255"/>
    <col min="7940" max="7940" width="6.88671875" style="255" customWidth="1"/>
    <col min="7941" max="7941" width="19.33203125" style="255" customWidth="1"/>
    <col min="7942" max="7942" width="7.6640625" style="255" customWidth="1"/>
    <col min="7943" max="7943" width="28.44140625" style="255" customWidth="1"/>
    <col min="7944" max="7948" width="6.109375" style="255" customWidth="1"/>
    <col min="7949" max="7952" width="7.33203125" style="255" customWidth="1"/>
    <col min="7953" max="7953" width="11.44140625" style="255" customWidth="1"/>
    <col min="7954" max="7954" width="14.6640625" style="255" customWidth="1"/>
    <col min="7955" max="7955" width="12.44140625" style="255" customWidth="1"/>
    <col min="7956" max="7956" width="13.33203125" style="255"/>
    <col min="7957" max="7975" width="8.33203125" style="255" customWidth="1"/>
    <col min="7976" max="7976" width="12" style="255" customWidth="1"/>
    <col min="7977" max="7977" width="11.109375" style="255" customWidth="1"/>
    <col min="7978" max="7978" width="12" style="255" customWidth="1"/>
    <col min="7979" max="7979" width="14.44140625" style="255" customWidth="1"/>
    <col min="7980" max="7980" width="10.33203125" style="255" customWidth="1"/>
    <col min="7981" max="7981" width="9.5546875" style="255" customWidth="1"/>
    <col min="7982" max="7982" width="14" style="255" customWidth="1"/>
    <col min="7983" max="7983" width="9.5546875" style="255" customWidth="1"/>
    <col min="7984" max="7984" width="13" style="255" customWidth="1"/>
    <col min="7985" max="7985" width="9.109375" style="255" customWidth="1"/>
    <col min="7986" max="7997" width="8.6640625" style="255" customWidth="1"/>
    <col min="7998" max="7998" width="12.44140625" style="255" customWidth="1"/>
    <col min="7999" max="8010" width="8.6640625" style="255" customWidth="1"/>
    <col min="8011" max="8011" width="12.44140625" style="255" customWidth="1"/>
    <col min="8012" max="8023" width="8.6640625" style="255" customWidth="1"/>
    <col min="8024" max="8024" width="12.44140625" style="255" customWidth="1"/>
    <col min="8025" max="8025" width="8.6640625" style="255" customWidth="1"/>
    <col min="8026" max="8026" width="9.33203125" style="255" customWidth="1"/>
    <col min="8027" max="8036" width="8.6640625" style="255" customWidth="1"/>
    <col min="8037" max="8037" width="12.44140625" style="255" customWidth="1"/>
    <col min="8038" max="8049" width="8.6640625" style="255" customWidth="1"/>
    <col min="8050" max="8050" width="12.44140625" style="255" customWidth="1"/>
    <col min="8051" max="8062" width="8.6640625" style="255" customWidth="1"/>
    <col min="8063" max="8063" width="12.44140625" style="255" customWidth="1"/>
    <col min="8064" max="8075" width="8.6640625" style="255" customWidth="1"/>
    <col min="8076" max="8076" width="12.44140625" style="255" customWidth="1"/>
    <col min="8077" max="8088" width="8.6640625" style="255" customWidth="1"/>
    <col min="8089" max="8089" width="12.44140625" style="255" customWidth="1"/>
    <col min="8090" max="8101" width="8.6640625" style="255" customWidth="1"/>
    <col min="8102" max="8102" width="12.44140625" style="255" customWidth="1"/>
    <col min="8103" max="8114" width="8.6640625" style="255" customWidth="1"/>
    <col min="8115" max="8115" width="12.44140625" style="255" customWidth="1"/>
    <col min="8116" max="8127" width="8.6640625" style="255" customWidth="1"/>
    <col min="8128" max="8128" width="12.44140625" style="255" customWidth="1"/>
    <col min="8129" max="8140" width="8.6640625" style="255" customWidth="1"/>
    <col min="8141" max="8141" width="12.44140625" style="255" customWidth="1"/>
    <col min="8142" max="8153" width="8.6640625" style="255" customWidth="1"/>
    <col min="8154" max="8154" width="12.44140625" style="255" customWidth="1"/>
    <col min="8155" max="8166" width="8.6640625" style="255" customWidth="1"/>
    <col min="8167" max="8167" width="12.44140625" style="255" customWidth="1"/>
    <col min="8168" max="8179" width="8.6640625" style="255" customWidth="1"/>
    <col min="8180" max="8180" width="12.44140625" style="255" customWidth="1"/>
    <col min="8181" max="8181" width="9.109375" style="255" customWidth="1"/>
    <col min="8182" max="8193" width="9.44140625" style="255" customWidth="1"/>
    <col min="8194" max="8194" width="12.44140625" style="255" customWidth="1"/>
    <col min="8195" max="8195" width="13.33203125" style="255"/>
    <col min="8196" max="8196" width="6.88671875" style="255" customWidth="1"/>
    <col min="8197" max="8197" width="19.33203125" style="255" customWidth="1"/>
    <col min="8198" max="8198" width="7.6640625" style="255" customWidth="1"/>
    <col min="8199" max="8199" width="28.44140625" style="255" customWidth="1"/>
    <col min="8200" max="8204" width="6.109375" style="255" customWidth="1"/>
    <col min="8205" max="8208" width="7.33203125" style="255" customWidth="1"/>
    <col min="8209" max="8209" width="11.44140625" style="255" customWidth="1"/>
    <col min="8210" max="8210" width="14.6640625" style="255" customWidth="1"/>
    <col min="8211" max="8211" width="12.44140625" style="255" customWidth="1"/>
    <col min="8212" max="8212" width="13.33203125" style="255"/>
    <col min="8213" max="8231" width="8.33203125" style="255" customWidth="1"/>
    <col min="8232" max="8232" width="12" style="255" customWidth="1"/>
    <col min="8233" max="8233" width="11.109375" style="255" customWidth="1"/>
    <col min="8234" max="8234" width="12" style="255" customWidth="1"/>
    <col min="8235" max="8235" width="14.44140625" style="255" customWidth="1"/>
    <col min="8236" max="8236" width="10.33203125" style="255" customWidth="1"/>
    <col min="8237" max="8237" width="9.5546875" style="255" customWidth="1"/>
    <col min="8238" max="8238" width="14" style="255" customWidth="1"/>
    <col min="8239" max="8239" width="9.5546875" style="255" customWidth="1"/>
    <col min="8240" max="8240" width="13" style="255" customWidth="1"/>
    <col min="8241" max="8241" width="9.109375" style="255" customWidth="1"/>
    <col min="8242" max="8253" width="8.6640625" style="255" customWidth="1"/>
    <col min="8254" max="8254" width="12.44140625" style="255" customWidth="1"/>
    <col min="8255" max="8266" width="8.6640625" style="255" customWidth="1"/>
    <col min="8267" max="8267" width="12.44140625" style="255" customWidth="1"/>
    <col min="8268" max="8279" width="8.6640625" style="255" customWidth="1"/>
    <col min="8280" max="8280" width="12.44140625" style="255" customWidth="1"/>
    <col min="8281" max="8281" width="8.6640625" style="255" customWidth="1"/>
    <col min="8282" max="8282" width="9.33203125" style="255" customWidth="1"/>
    <col min="8283" max="8292" width="8.6640625" style="255" customWidth="1"/>
    <col min="8293" max="8293" width="12.44140625" style="255" customWidth="1"/>
    <col min="8294" max="8305" width="8.6640625" style="255" customWidth="1"/>
    <col min="8306" max="8306" width="12.44140625" style="255" customWidth="1"/>
    <col min="8307" max="8318" width="8.6640625" style="255" customWidth="1"/>
    <col min="8319" max="8319" width="12.44140625" style="255" customWidth="1"/>
    <col min="8320" max="8331" width="8.6640625" style="255" customWidth="1"/>
    <col min="8332" max="8332" width="12.44140625" style="255" customWidth="1"/>
    <col min="8333" max="8344" width="8.6640625" style="255" customWidth="1"/>
    <col min="8345" max="8345" width="12.44140625" style="255" customWidth="1"/>
    <col min="8346" max="8357" width="8.6640625" style="255" customWidth="1"/>
    <col min="8358" max="8358" width="12.44140625" style="255" customWidth="1"/>
    <col min="8359" max="8370" width="8.6640625" style="255" customWidth="1"/>
    <col min="8371" max="8371" width="12.44140625" style="255" customWidth="1"/>
    <col min="8372" max="8383" width="8.6640625" style="255" customWidth="1"/>
    <col min="8384" max="8384" width="12.44140625" style="255" customWidth="1"/>
    <col min="8385" max="8396" width="8.6640625" style="255" customWidth="1"/>
    <col min="8397" max="8397" width="12.44140625" style="255" customWidth="1"/>
    <col min="8398" max="8409" width="8.6640625" style="255" customWidth="1"/>
    <col min="8410" max="8410" width="12.44140625" style="255" customWidth="1"/>
    <col min="8411" max="8422" width="8.6640625" style="255" customWidth="1"/>
    <col min="8423" max="8423" width="12.44140625" style="255" customWidth="1"/>
    <col min="8424" max="8435" width="8.6640625" style="255" customWidth="1"/>
    <col min="8436" max="8436" width="12.44140625" style="255" customWidth="1"/>
    <col min="8437" max="8437" width="9.109375" style="255" customWidth="1"/>
    <col min="8438" max="8449" width="9.44140625" style="255" customWidth="1"/>
    <col min="8450" max="8450" width="12.44140625" style="255" customWidth="1"/>
    <col min="8451" max="8451" width="13.33203125" style="255"/>
    <col min="8452" max="8452" width="6.88671875" style="255" customWidth="1"/>
    <col min="8453" max="8453" width="19.33203125" style="255" customWidth="1"/>
    <col min="8454" max="8454" width="7.6640625" style="255" customWidth="1"/>
    <col min="8455" max="8455" width="28.44140625" style="255" customWidth="1"/>
    <col min="8456" max="8460" width="6.109375" style="255" customWidth="1"/>
    <col min="8461" max="8464" width="7.33203125" style="255" customWidth="1"/>
    <col min="8465" max="8465" width="11.44140625" style="255" customWidth="1"/>
    <col min="8466" max="8466" width="14.6640625" style="255" customWidth="1"/>
    <col min="8467" max="8467" width="12.44140625" style="255" customWidth="1"/>
    <col min="8468" max="8468" width="13.33203125" style="255"/>
    <col min="8469" max="8487" width="8.33203125" style="255" customWidth="1"/>
    <col min="8488" max="8488" width="12" style="255" customWidth="1"/>
    <col min="8489" max="8489" width="11.109375" style="255" customWidth="1"/>
    <col min="8490" max="8490" width="12" style="255" customWidth="1"/>
    <col min="8491" max="8491" width="14.44140625" style="255" customWidth="1"/>
    <col min="8492" max="8492" width="10.33203125" style="255" customWidth="1"/>
    <col min="8493" max="8493" width="9.5546875" style="255" customWidth="1"/>
    <col min="8494" max="8494" width="14" style="255" customWidth="1"/>
    <col min="8495" max="8495" width="9.5546875" style="255" customWidth="1"/>
    <col min="8496" max="8496" width="13" style="255" customWidth="1"/>
    <col min="8497" max="8497" width="9.109375" style="255" customWidth="1"/>
    <col min="8498" max="8509" width="8.6640625" style="255" customWidth="1"/>
    <col min="8510" max="8510" width="12.44140625" style="255" customWidth="1"/>
    <col min="8511" max="8522" width="8.6640625" style="255" customWidth="1"/>
    <col min="8523" max="8523" width="12.44140625" style="255" customWidth="1"/>
    <col min="8524" max="8535" width="8.6640625" style="255" customWidth="1"/>
    <col min="8536" max="8536" width="12.44140625" style="255" customWidth="1"/>
    <col min="8537" max="8537" width="8.6640625" style="255" customWidth="1"/>
    <col min="8538" max="8538" width="9.33203125" style="255" customWidth="1"/>
    <col min="8539" max="8548" width="8.6640625" style="255" customWidth="1"/>
    <col min="8549" max="8549" width="12.44140625" style="255" customWidth="1"/>
    <col min="8550" max="8561" width="8.6640625" style="255" customWidth="1"/>
    <col min="8562" max="8562" width="12.44140625" style="255" customWidth="1"/>
    <col min="8563" max="8574" width="8.6640625" style="255" customWidth="1"/>
    <col min="8575" max="8575" width="12.44140625" style="255" customWidth="1"/>
    <col min="8576" max="8587" width="8.6640625" style="255" customWidth="1"/>
    <col min="8588" max="8588" width="12.44140625" style="255" customWidth="1"/>
    <col min="8589" max="8600" width="8.6640625" style="255" customWidth="1"/>
    <col min="8601" max="8601" width="12.44140625" style="255" customWidth="1"/>
    <col min="8602" max="8613" width="8.6640625" style="255" customWidth="1"/>
    <col min="8614" max="8614" width="12.44140625" style="255" customWidth="1"/>
    <col min="8615" max="8626" width="8.6640625" style="255" customWidth="1"/>
    <col min="8627" max="8627" width="12.44140625" style="255" customWidth="1"/>
    <col min="8628" max="8639" width="8.6640625" style="255" customWidth="1"/>
    <col min="8640" max="8640" width="12.44140625" style="255" customWidth="1"/>
    <col min="8641" max="8652" width="8.6640625" style="255" customWidth="1"/>
    <col min="8653" max="8653" width="12.44140625" style="255" customWidth="1"/>
    <col min="8654" max="8665" width="8.6640625" style="255" customWidth="1"/>
    <col min="8666" max="8666" width="12.44140625" style="255" customWidth="1"/>
    <col min="8667" max="8678" width="8.6640625" style="255" customWidth="1"/>
    <col min="8679" max="8679" width="12.44140625" style="255" customWidth="1"/>
    <col min="8680" max="8691" width="8.6640625" style="255" customWidth="1"/>
    <col min="8692" max="8692" width="12.44140625" style="255" customWidth="1"/>
    <col min="8693" max="8693" width="9.109375" style="255" customWidth="1"/>
    <col min="8694" max="8705" width="9.44140625" style="255" customWidth="1"/>
    <col min="8706" max="8706" width="12.44140625" style="255" customWidth="1"/>
    <col min="8707" max="8707" width="13.33203125" style="255"/>
    <col min="8708" max="8708" width="6.88671875" style="255" customWidth="1"/>
    <col min="8709" max="8709" width="19.33203125" style="255" customWidth="1"/>
    <col min="8710" max="8710" width="7.6640625" style="255" customWidth="1"/>
    <col min="8711" max="8711" width="28.44140625" style="255" customWidth="1"/>
    <col min="8712" max="8716" width="6.109375" style="255" customWidth="1"/>
    <col min="8717" max="8720" width="7.33203125" style="255" customWidth="1"/>
    <col min="8721" max="8721" width="11.44140625" style="255" customWidth="1"/>
    <col min="8722" max="8722" width="14.6640625" style="255" customWidth="1"/>
    <col min="8723" max="8723" width="12.44140625" style="255" customWidth="1"/>
    <col min="8724" max="8724" width="13.33203125" style="255"/>
    <col min="8725" max="8743" width="8.33203125" style="255" customWidth="1"/>
    <col min="8744" max="8744" width="12" style="255" customWidth="1"/>
    <col min="8745" max="8745" width="11.109375" style="255" customWidth="1"/>
    <col min="8746" max="8746" width="12" style="255" customWidth="1"/>
    <col min="8747" max="8747" width="14.44140625" style="255" customWidth="1"/>
    <col min="8748" max="8748" width="10.33203125" style="255" customWidth="1"/>
    <col min="8749" max="8749" width="9.5546875" style="255" customWidth="1"/>
    <col min="8750" max="8750" width="14" style="255" customWidth="1"/>
    <col min="8751" max="8751" width="9.5546875" style="255" customWidth="1"/>
    <col min="8752" max="8752" width="13" style="255" customWidth="1"/>
    <col min="8753" max="8753" width="9.109375" style="255" customWidth="1"/>
    <col min="8754" max="8765" width="8.6640625" style="255" customWidth="1"/>
    <col min="8766" max="8766" width="12.44140625" style="255" customWidth="1"/>
    <col min="8767" max="8778" width="8.6640625" style="255" customWidth="1"/>
    <col min="8779" max="8779" width="12.44140625" style="255" customWidth="1"/>
    <col min="8780" max="8791" width="8.6640625" style="255" customWidth="1"/>
    <col min="8792" max="8792" width="12.44140625" style="255" customWidth="1"/>
    <col min="8793" max="8793" width="8.6640625" style="255" customWidth="1"/>
    <col min="8794" max="8794" width="9.33203125" style="255" customWidth="1"/>
    <col min="8795" max="8804" width="8.6640625" style="255" customWidth="1"/>
    <col min="8805" max="8805" width="12.44140625" style="255" customWidth="1"/>
    <col min="8806" max="8817" width="8.6640625" style="255" customWidth="1"/>
    <col min="8818" max="8818" width="12.44140625" style="255" customWidth="1"/>
    <col min="8819" max="8830" width="8.6640625" style="255" customWidth="1"/>
    <col min="8831" max="8831" width="12.44140625" style="255" customWidth="1"/>
    <col min="8832" max="8843" width="8.6640625" style="255" customWidth="1"/>
    <col min="8844" max="8844" width="12.44140625" style="255" customWidth="1"/>
    <col min="8845" max="8856" width="8.6640625" style="255" customWidth="1"/>
    <col min="8857" max="8857" width="12.44140625" style="255" customWidth="1"/>
    <col min="8858" max="8869" width="8.6640625" style="255" customWidth="1"/>
    <col min="8870" max="8870" width="12.44140625" style="255" customWidth="1"/>
    <col min="8871" max="8882" width="8.6640625" style="255" customWidth="1"/>
    <col min="8883" max="8883" width="12.44140625" style="255" customWidth="1"/>
    <col min="8884" max="8895" width="8.6640625" style="255" customWidth="1"/>
    <col min="8896" max="8896" width="12.44140625" style="255" customWidth="1"/>
    <col min="8897" max="8908" width="8.6640625" style="255" customWidth="1"/>
    <col min="8909" max="8909" width="12.44140625" style="255" customWidth="1"/>
    <col min="8910" max="8921" width="8.6640625" style="255" customWidth="1"/>
    <col min="8922" max="8922" width="12.44140625" style="255" customWidth="1"/>
    <col min="8923" max="8934" width="8.6640625" style="255" customWidth="1"/>
    <col min="8935" max="8935" width="12.44140625" style="255" customWidth="1"/>
    <col min="8936" max="8947" width="8.6640625" style="255" customWidth="1"/>
    <col min="8948" max="8948" width="12.44140625" style="255" customWidth="1"/>
    <col min="8949" max="8949" width="9.109375" style="255" customWidth="1"/>
    <col min="8950" max="8961" width="9.44140625" style="255" customWidth="1"/>
    <col min="8962" max="8962" width="12.44140625" style="255" customWidth="1"/>
    <col min="8963" max="8963" width="13.33203125" style="255"/>
    <col min="8964" max="8964" width="6.88671875" style="255" customWidth="1"/>
    <col min="8965" max="8965" width="19.33203125" style="255" customWidth="1"/>
    <col min="8966" max="8966" width="7.6640625" style="255" customWidth="1"/>
    <col min="8967" max="8967" width="28.44140625" style="255" customWidth="1"/>
    <col min="8968" max="8972" width="6.109375" style="255" customWidth="1"/>
    <col min="8973" max="8976" width="7.33203125" style="255" customWidth="1"/>
    <col min="8977" max="8977" width="11.44140625" style="255" customWidth="1"/>
    <col min="8978" max="8978" width="14.6640625" style="255" customWidth="1"/>
    <col min="8979" max="8979" width="12.44140625" style="255" customWidth="1"/>
    <col min="8980" max="8980" width="13.33203125" style="255"/>
    <col min="8981" max="8999" width="8.33203125" style="255" customWidth="1"/>
    <col min="9000" max="9000" width="12" style="255" customWidth="1"/>
    <col min="9001" max="9001" width="11.109375" style="255" customWidth="1"/>
    <col min="9002" max="9002" width="12" style="255" customWidth="1"/>
    <col min="9003" max="9003" width="14.44140625" style="255" customWidth="1"/>
    <col min="9004" max="9004" width="10.33203125" style="255" customWidth="1"/>
    <col min="9005" max="9005" width="9.5546875" style="255" customWidth="1"/>
    <col min="9006" max="9006" width="14" style="255" customWidth="1"/>
    <col min="9007" max="9007" width="9.5546875" style="255" customWidth="1"/>
    <col min="9008" max="9008" width="13" style="255" customWidth="1"/>
    <col min="9009" max="9009" width="9.109375" style="255" customWidth="1"/>
    <col min="9010" max="9021" width="8.6640625" style="255" customWidth="1"/>
    <col min="9022" max="9022" width="12.44140625" style="255" customWidth="1"/>
    <col min="9023" max="9034" width="8.6640625" style="255" customWidth="1"/>
    <col min="9035" max="9035" width="12.44140625" style="255" customWidth="1"/>
    <col min="9036" max="9047" width="8.6640625" style="255" customWidth="1"/>
    <col min="9048" max="9048" width="12.44140625" style="255" customWidth="1"/>
    <col min="9049" max="9049" width="8.6640625" style="255" customWidth="1"/>
    <col min="9050" max="9050" width="9.33203125" style="255" customWidth="1"/>
    <col min="9051" max="9060" width="8.6640625" style="255" customWidth="1"/>
    <col min="9061" max="9061" width="12.44140625" style="255" customWidth="1"/>
    <col min="9062" max="9073" width="8.6640625" style="255" customWidth="1"/>
    <col min="9074" max="9074" width="12.44140625" style="255" customWidth="1"/>
    <col min="9075" max="9086" width="8.6640625" style="255" customWidth="1"/>
    <col min="9087" max="9087" width="12.44140625" style="255" customWidth="1"/>
    <col min="9088" max="9099" width="8.6640625" style="255" customWidth="1"/>
    <col min="9100" max="9100" width="12.44140625" style="255" customWidth="1"/>
    <col min="9101" max="9112" width="8.6640625" style="255" customWidth="1"/>
    <col min="9113" max="9113" width="12.44140625" style="255" customWidth="1"/>
    <col min="9114" max="9125" width="8.6640625" style="255" customWidth="1"/>
    <col min="9126" max="9126" width="12.44140625" style="255" customWidth="1"/>
    <col min="9127" max="9138" width="8.6640625" style="255" customWidth="1"/>
    <col min="9139" max="9139" width="12.44140625" style="255" customWidth="1"/>
    <col min="9140" max="9151" width="8.6640625" style="255" customWidth="1"/>
    <col min="9152" max="9152" width="12.44140625" style="255" customWidth="1"/>
    <col min="9153" max="9164" width="8.6640625" style="255" customWidth="1"/>
    <col min="9165" max="9165" width="12.44140625" style="255" customWidth="1"/>
    <col min="9166" max="9177" width="8.6640625" style="255" customWidth="1"/>
    <col min="9178" max="9178" width="12.44140625" style="255" customWidth="1"/>
    <col min="9179" max="9190" width="8.6640625" style="255" customWidth="1"/>
    <col min="9191" max="9191" width="12.44140625" style="255" customWidth="1"/>
    <col min="9192" max="9203" width="8.6640625" style="255" customWidth="1"/>
    <col min="9204" max="9204" width="12.44140625" style="255" customWidth="1"/>
    <col min="9205" max="9205" width="9.109375" style="255" customWidth="1"/>
    <col min="9206" max="9217" width="9.44140625" style="255" customWidth="1"/>
    <col min="9218" max="9218" width="12.44140625" style="255" customWidth="1"/>
    <col min="9219" max="9219" width="13.33203125" style="255"/>
    <col min="9220" max="9220" width="6.88671875" style="255" customWidth="1"/>
    <col min="9221" max="9221" width="19.33203125" style="255" customWidth="1"/>
    <col min="9222" max="9222" width="7.6640625" style="255" customWidth="1"/>
    <col min="9223" max="9223" width="28.44140625" style="255" customWidth="1"/>
    <col min="9224" max="9228" width="6.109375" style="255" customWidth="1"/>
    <col min="9229" max="9232" width="7.33203125" style="255" customWidth="1"/>
    <col min="9233" max="9233" width="11.44140625" style="255" customWidth="1"/>
    <col min="9234" max="9234" width="14.6640625" style="255" customWidth="1"/>
    <col min="9235" max="9235" width="12.44140625" style="255" customWidth="1"/>
    <col min="9236" max="9236" width="13.33203125" style="255"/>
    <col min="9237" max="9255" width="8.33203125" style="255" customWidth="1"/>
    <col min="9256" max="9256" width="12" style="255" customWidth="1"/>
    <col min="9257" max="9257" width="11.109375" style="255" customWidth="1"/>
    <col min="9258" max="9258" width="12" style="255" customWidth="1"/>
    <col min="9259" max="9259" width="14.44140625" style="255" customWidth="1"/>
    <col min="9260" max="9260" width="10.33203125" style="255" customWidth="1"/>
    <col min="9261" max="9261" width="9.5546875" style="255" customWidth="1"/>
    <col min="9262" max="9262" width="14" style="255" customWidth="1"/>
    <col min="9263" max="9263" width="9.5546875" style="255" customWidth="1"/>
    <col min="9264" max="9264" width="13" style="255" customWidth="1"/>
    <col min="9265" max="9265" width="9.109375" style="255" customWidth="1"/>
    <col min="9266" max="9277" width="8.6640625" style="255" customWidth="1"/>
    <col min="9278" max="9278" width="12.44140625" style="255" customWidth="1"/>
    <col min="9279" max="9290" width="8.6640625" style="255" customWidth="1"/>
    <col min="9291" max="9291" width="12.44140625" style="255" customWidth="1"/>
    <col min="9292" max="9303" width="8.6640625" style="255" customWidth="1"/>
    <col min="9304" max="9304" width="12.44140625" style="255" customWidth="1"/>
    <col min="9305" max="9305" width="8.6640625" style="255" customWidth="1"/>
    <col min="9306" max="9306" width="9.33203125" style="255" customWidth="1"/>
    <col min="9307" max="9316" width="8.6640625" style="255" customWidth="1"/>
    <col min="9317" max="9317" width="12.44140625" style="255" customWidth="1"/>
    <col min="9318" max="9329" width="8.6640625" style="255" customWidth="1"/>
    <col min="9330" max="9330" width="12.44140625" style="255" customWidth="1"/>
    <col min="9331" max="9342" width="8.6640625" style="255" customWidth="1"/>
    <col min="9343" max="9343" width="12.44140625" style="255" customWidth="1"/>
    <col min="9344" max="9355" width="8.6640625" style="255" customWidth="1"/>
    <col min="9356" max="9356" width="12.44140625" style="255" customWidth="1"/>
    <col min="9357" max="9368" width="8.6640625" style="255" customWidth="1"/>
    <col min="9369" max="9369" width="12.44140625" style="255" customWidth="1"/>
    <col min="9370" max="9381" width="8.6640625" style="255" customWidth="1"/>
    <col min="9382" max="9382" width="12.44140625" style="255" customWidth="1"/>
    <col min="9383" max="9394" width="8.6640625" style="255" customWidth="1"/>
    <col min="9395" max="9395" width="12.44140625" style="255" customWidth="1"/>
    <col min="9396" max="9407" width="8.6640625" style="255" customWidth="1"/>
    <col min="9408" max="9408" width="12.44140625" style="255" customWidth="1"/>
    <col min="9409" max="9420" width="8.6640625" style="255" customWidth="1"/>
    <col min="9421" max="9421" width="12.44140625" style="255" customWidth="1"/>
    <col min="9422" max="9433" width="8.6640625" style="255" customWidth="1"/>
    <col min="9434" max="9434" width="12.44140625" style="255" customWidth="1"/>
    <col min="9435" max="9446" width="8.6640625" style="255" customWidth="1"/>
    <col min="9447" max="9447" width="12.44140625" style="255" customWidth="1"/>
    <col min="9448" max="9459" width="8.6640625" style="255" customWidth="1"/>
    <col min="9460" max="9460" width="12.44140625" style="255" customWidth="1"/>
    <col min="9461" max="9461" width="9.109375" style="255" customWidth="1"/>
    <col min="9462" max="9473" width="9.44140625" style="255" customWidth="1"/>
    <col min="9474" max="9474" width="12.44140625" style="255" customWidth="1"/>
    <col min="9475" max="9475" width="13.33203125" style="255"/>
    <col min="9476" max="9476" width="6.88671875" style="255" customWidth="1"/>
    <col min="9477" max="9477" width="19.33203125" style="255" customWidth="1"/>
    <col min="9478" max="9478" width="7.6640625" style="255" customWidth="1"/>
    <col min="9479" max="9479" width="28.44140625" style="255" customWidth="1"/>
    <col min="9480" max="9484" width="6.109375" style="255" customWidth="1"/>
    <col min="9485" max="9488" width="7.33203125" style="255" customWidth="1"/>
    <col min="9489" max="9489" width="11.44140625" style="255" customWidth="1"/>
    <col min="9490" max="9490" width="14.6640625" style="255" customWidth="1"/>
    <col min="9491" max="9491" width="12.44140625" style="255" customWidth="1"/>
    <col min="9492" max="9492" width="13.33203125" style="255"/>
    <col min="9493" max="9511" width="8.33203125" style="255" customWidth="1"/>
    <col min="9512" max="9512" width="12" style="255" customWidth="1"/>
    <col min="9513" max="9513" width="11.109375" style="255" customWidth="1"/>
    <col min="9514" max="9514" width="12" style="255" customWidth="1"/>
    <col min="9515" max="9515" width="14.44140625" style="255" customWidth="1"/>
    <col min="9516" max="9516" width="10.33203125" style="255" customWidth="1"/>
    <col min="9517" max="9517" width="9.5546875" style="255" customWidth="1"/>
    <col min="9518" max="9518" width="14" style="255" customWidth="1"/>
    <col min="9519" max="9519" width="9.5546875" style="255" customWidth="1"/>
    <col min="9520" max="9520" width="13" style="255" customWidth="1"/>
    <col min="9521" max="9521" width="9.109375" style="255" customWidth="1"/>
    <col min="9522" max="9533" width="8.6640625" style="255" customWidth="1"/>
    <col min="9534" max="9534" width="12.44140625" style="255" customWidth="1"/>
    <col min="9535" max="9546" width="8.6640625" style="255" customWidth="1"/>
    <col min="9547" max="9547" width="12.44140625" style="255" customWidth="1"/>
    <col min="9548" max="9559" width="8.6640625" style="255" customWidth="1"/>
    <col min="9560" max="9560" width="12.44140625" style="255" customWidth="1"/>
    <col min="9561" max="9561" width="8.6640625" style="255" customWidth="1"/>
    <col min="9562" max="9562" width="9.33203125" style="255" customWidth="1"/>
    <col min="9563" max="9572" width="8.6640625" style="255" customWidth="1"/>
    <col min="9573" max="9573" width="12.44140625" style="255" customWidth="1"/>
    <col min="9574" max="9585" width="8.6640625" style="255" customWidth="1"/>
    <col min="9586" max="9586" width="12.44140625" style="255" customWidth="1"/>
    <col min="9587" max="9598" width="8.6640625" style="255" customWidth="1"/>
    <col min="9599" max="9599" width="12.44140625" style="255" customWidth="1"/>
    <col min="9600" max="9611" width="8.6640625" style="255" customWidth="1"/>
    <col min="9612" max="9612" width="12.44140625" style="255" customWidth="1"/>
    <col min="9613" max="9624" width="8.6640625" style="255" customWidth="1"/>
    <col min="9625" max="9625" width="12.44140625" style="255" customWidth="1"/>
    <col min="9626" max="9637" width="8.6640625" style="255" customWidth="1"/>
    <col min="9638" max="9638" width="12.44140625" style="255" customWidth="1"/>
    <col min="9639" max="9650" width="8.6640625" style="255" customWidth="1"/>
    <col min="9651" max="9651" width="12.44140625" style="255" customWidth="1"/>
    <col min="9652" max="9663" width="8.6640625" style="255" customWidth="1"/>
    <col min="9664" max="9664" width="12.44140625" style="255" customWidth="1"/>
    <col min="9665" max="9676" width="8.6640625" style="255" customWidth="1"/>
    <col min="9677" max="9677" width="12.44140625" style="255" customWidth="1"/>
    <col min="9678" max="9689" width="8.6640625" style="255" customWidth="1"/>
    <col min="9690" max="9690" width="12.44140625" style="255" customWidth="1"/>
    <col min="9691" max="9702" width="8.6640625" style="255" customWidth="1"/>
    <col min="9703" max="9703" width="12.44140625" style="255" customWidth="1"/>
    <col min="9704" max="9715" width="8.6640625" style="255" customWidth="1"/>
    <col min="9716" max="9716" width="12.44140625" style="255" customWidth="1"/>
    <col min="9717" max="9717" width="9.109375" style="255" customWidth="1"/>
    <col min="9718" max="9729" width="9.44140625" style="255" customWidth="1"/>
    <col min="9730" max="9730" width="12.44140625" style="255" customWidth="1"/>
    <col min="9731" max="9731" width="13.33203125" style="255"/>
    <col min="9732" max="9732" width="6.88671875" style="255" customWidth="1"/>
    <col min="9733" max="9733" width="19.33203125" style="255" customWidth="1"/>
    <col min="9734" max="9734" width="7.6640625" style="255" customWidth="1"/>
    <col min="9735" max="9735" width="28.44140625" style="255" customWidth="1"/>
    <col min="9736" max="9740" width="6.109375" style="255" customWidth="1"/>
    <col min="9741" max="9744" width="7.33203125" style="255" customWidth="1"/>
    <col min="9745" max="9745" width="11.44140625" style="255" customWidth="1"/>
    <col min="9746" max="9746" width="14.6640625" style="255" customWidth="1"/>
    <col min="9747" max="9747" width="12.44140625" style="255" customWidth="1"/>
    <col min="9748" max="9748" width="13.33203125" style="255"/>
    <col min="9749" max="9767" width="8.33203125" style="255" customWidth="1"/>
    <col min="9768" max="9768" width="12" style="255" customWidth="1"/>
    <col min="9769" max="9769" width="11.109375" style="255" customWidth="1"/>
    <col min="9770" max="9770" width="12" style="255" customWidth="1"/>
    <col min="9771" max="9771" width="14.44140625" style="255" customWidth="1"/>
    <col min="9772" max="9772" width="10.33203125" style="255" customWidth="1"/>
    <col min="9773" max="9773" width="9.5546875" style="255" customWidth="1"/>
    <col min="9774" max="9774" width="14" style="255" customWidth="1"/>
    <col min="9775" max="9775" width="9.5546875" style="255" customWidth="1"/>
    <col min="9776" max="9776" width="13" style="255" customWidth="1"/>
    <col min="9777" max="9777" width="9.109375" style="255" customWidth="1"/>
    <col min="9778" max="9789" width="8.6640625" style="255" customWidth="1"/>
    <col min="9790" max="9790" width="12.44140625" style="255" customWidth="1"/>
    <col min="9791" max="9802" width="8.6640625" style="255" customWidth="1"/>
    <col min="9803" max="9803" width="12.44140625" style="255" customWidth="1"/>
    <col min="9804" max="9815" width="8.6640625" style="255" customWidth="1"/>
    <col min="9816" max="9816" width="12.44140625" style="255" customWidth="1"/>
    <col min="9817" max="9817" width="8.6640625" style="255" customWidth="1"/>
    <col min="9818" max="9818" width="9.33203125" style="255" customWidth="1"/>
    <col min="9819" max="9828" width="8.6640625" style="255" customWidth="1"/>
    <col min="9829" max="9829" width="12.44140625" style="255" customWidth="1"/>
    <col min="9830" max="9841" width="8.6640625" style="255" customWidth="1"/>
    <col min="9842" max="9842" width="12.44140625" style="255" customWidth="1"/>
    <col min="9843" max="9854" width="8.6640625" style="255" customWidth="1"/>
    <col min="9855" max="9855" width="12.44140625" style="255" customWidth="1"/>
    <col min="9856" max="9867" width="8.6640625" style="255" customWidth="1"/>
    <col min="9868" max="9868" width="12.44140625" style="255" customWidth="1"/>
    <col min="9869" max="9880" width="8.6640625" style="255" customWidth="1"/>
    <col min="9881" max="9881" width="12.44140625" style="255" customWidth="1"/>
    <col min="9882" max="9893" width="8.6640625" style="255" customWidth="1"/>
    <col min="9894" max="9894" width="12.44140625" style="255" customWidth="1"/>
    <col min="9895" max="9906" width="8.6640625" style="255" customWidth="1"/>
    <col min="9907" max="9907" width="12.44140625" style="255" customWidth="1"/>
    <col min="9908" max="9919" width="8.6640625" style="255" customWidth="1"/>
    <col min="9920" max="9920" width="12.44140625" style="255" customWidth="1"/>
    <col min="9921" max="9932" width="8.6640625" style="255" customWidth="1"/>
    <col min="9933" max="9933" width="12.44140625" style="255" customWidth="1"/>
    <col min="9934" max="9945" width="8.6640625" style="255" customWidth="1"/>
    <col min="9946" max="9946" width="12.44140625" style="255" customWidth="1"/>
    <col min="9947" max="9958" width="8.6640625" style="255" customWidth="1"/>
    <col min="9959" max="9959" width="12.44140625" style="255" customWidth="1"/>
    <col min="9960" max="9971" width="8.6640625" style="255" customWidth="1"/>
    <col min="9972" max="9972" width="12.44140625" style="255" customWidth="1"/>
    <col min="9973" max="9973" width="9.109375" style="255" customWidth="1"/>
    <col min="9974" max="9985" width="9.44140625" style="255" customWidth="1"/>
    <col min="9986" max="9986" width="12.44140625" style="255" customWidth="1"/>
    <col min="9987" max="9987" width="13.33203125" style="255"/>
    <col min="9988" max="9988" width="6.88671875" style="255" customWidth="1"/>
    <col min="9989" max="9989" width="19.33203125" style="255" customWidth="1"/>
    <col min="9990" max="9990" width="7.6640625" style="255" customWidth="1"/>
    <col min="9991" max="9991" width="28.44140625" style="255" customWidth="1"/>
    <col min="9992" max="9996" width="6.109375" style="255" customWidth="1"/>
    <col min="9997" max="10000" width="7.33203125" style="255" customWidth="1"/>
    <col min="10001" max="10001" width="11.44140625" style="255" customWidth="1"/>
    <col min="10002" max="10002" width="14.6640625" style="255" customWidth="1"/>
    <col min="10003" max="10003" width="12.44140625" style="255" customWidth="1"/>
    <col min="10004" max="10004" width="13.33203125" style="255"/>
    <col min="10005" max="10023" width="8.33203125" style="255" customWidth="1"/>
    <col min="10024" max="10024" width="12" style="255" customWidth="1"/>
    <col min="10025" max="10025" width="11.109375" style="255" customWidth="1"/>
    <col min="10026" max="10026" width="12" style="255" customWidth="1"/>
    <col min="10027" max="10027" width="14.44140625" style="255" customWidth="1"/>
    <col min="10028" max="10028" width="10.33203125" style="255" customWidth="1"/>
    <col min="10029" max="10029" width="9.5546875" style="255" customWidth="1"/>
    <col min="10030" max="10030" width="14" style="255" customWidth="1"/>
    <col min="10031" max="10031" width="9.5546875" style="255" customWidth="1"/>
    <col min="10032" max="10032" width="13" style="255" customWidth="1"/>
    <col min="10033" max="10033" width="9.109375" style="255" customWidth="1"/>
    <col min="10034" max="10045" width="8.6640625" style="255" customWidth="1"/>
    <col min="10046" max="10046" width="12.44140625" style="255" customWidth="1"/>
    <col min="10047" max="10058" width="8.6640625" style="255" customWidth="1"/>
    <col min="10059" max="10059" width="12.44140625" style="255" customWidth="1"/>
    <col min="10060" max="10071" width="8.6640625" style="255" customWidth="1"/>
    <col min="10072" max="10072" width="12.44140625" style="255" customWidth="1"/>
    <col min="10073" max="10073" width="8.6640625" style="255" customWidth="1"/>
    <col min="10074" max="10074" width="9.33203125" style="255" customWidth="1"/>
    <col min="10075" max="10084" width="8.6640625" style="255" customWidth="1"/>
    <col min="10085" max="10085" width="12.44140625" style="255" customWidth="1"/>
    <col min="10086" max="10097" width="8.6640625" style="255" customWidth="1"/>
    <col min="10098" max="10098" width="12.44140625" style="255" customWidth="1"/>
    <col min="10099" max="10110" width="8.6640625" style="255" customWidth="1"/>
    <col min="10111" max="10111" width="12.44140625" style="255" customWidth="1"/>
    <col min="10112" max="10123" width="8.6640625" style="255" customWidth="1"/>
    <col min="10124" max="10124" width="12.44140625" style="255" customWidth="1"/>
    <col min="10125" max="10136" width="8.6640625" style="255" customWidth="1"/>
    <col min="10137" max="10137" width="12.44140625" style="255" customWidth="1"/>
    <col min="10138" max="10149" width="8.6640625" style="255" customWidth="1"/>
    <col min="10150" max="10150" width="12.44140625" style="255" customWidth="1"/>
    <col min="10151" max="10162" width="8.6640625" style="255" customWidth="1"/>
    <col min="10163" max="10163" width="12.44140625" style="255" customWidth="1"/>
    <col min="10164" max="10175" width="8.6640625" style="255" customWidth="1"/>
    <col min="10176" max="10176" width="12.44140625" style="255" customWidth="1"/>
    <col min="10177" max="10188" width="8.6640625" style="255" customWidth="1"/>
    <col min="10189" max="10189" width="12.44140625" style="255" customWidth="1"/>
    <col min="10190" max="10201" width="8.6640625" style="255" customWidth="1"/>
    <col min="10202" max="10202" width="12.44140625" style="255" customWidth="1"/>
    <col min="10203" max="10214" width="8.6640625" style="255" customWidth="1"/>
    <col min="10215" max="10215" width="12.44140625" style="255" customWidth="1"/>
    <col min="10216" max="10227" width="8.6640625" style="255" customWidth="1"/>
    <col min="10228" max="10228" width="12.44140625" style="255" customWidth="1"/>
    <col min="10229" max="10229" width="9.109375" style="255" customWidth="1"/>
    <col min="10230" max="10241" width="9.44140625" style="255" customWidth="1"/>
    <col min="10242" max="10242" width="12.44140625" style="255" customWidth="1"/>
    <col min="10243" max="10243" width="13.33203125" style="255"/>
    <col min="10244" max="10244" width="6.88671875" style="255" customWidth="1"/>
    <col min="10245" max="10245" width="19.33203125" style="255" customWidth="1"/>
    <col min="10246" max="10246" width="7.6640625" style="255" customWidth="1"/>
    <col min="10247" max="10247" width="28.44140625" style="255" customWidth="1"/>
    <col min="10248" max="10252" width="6.109375" style="255" customWidth="1"/>
    <col min="10253" max="10256" width="7.33203125" style="255" customWidth="1"/>
    <col min="10257" max="10257" width="11.44140625" style="255" customWidth="1"/>
    <col min="10258" max="10258" width="14.6640625" style="255" customWidth="1"/>
    <col min="10259" max="10259" width="12.44140625" style="255" customWidth="1"/>
    <col min="10260" max="10260" width="13.33203125" style="255"/>
    <col min="10261" max="10279" width="8.33203125" style="255" customWidth="1"/>
    <col min="10280" max="10280" width="12" style="255" customWidth="1"/>
    <col min="10281" max="10281" width="11.109375" style="255" customWidth="1"/>
    <col min="10282" max="10282" width="12" style="255" customWidth="1"/>
    <col min="10283" max="10283" width="14.44140625" style="255" customWidth="1"/>
    <col min="10284" max="10284" width="10.33203125" style="255" customWidth="1"/>
    <col min="10285" max="10285" width="9.5546875" style="255" customWidth="1"/>
    <col min="10286" max="10286" width="14" style="255" customWidth="1"/>
    <col min="10287" max="10287" width="9.5546875" style="255" customWidth="1"/>
    <col min="10288" max="10288" width="13" style="255" customWidth="1"/>
    <col min="10289" max="10289" width="9.109375" style="255" customWidth="1"/>
    <col min="10290" max="10301" width="8.6640625" style="255" customWidth="1"/>
    <col min="10302" max="10302" width="12.44140625" style="255" customWidth="1"/>
    <col min="10303" max="10314" width="8.6640625" style="255" customWidth="1"/>
    <col min="10315" max="10315" width="12.44140625" style="255" customWidth="1"/>
    <col min="10316" max="10327" width="8.6640625" style="255" customWidth="1"/>
    <col min="10328" max="10328" width="12.44140625" style="255" customWidth="1"/>
    <col min="10329" max="10329" width="8.6640625" style="255" customWidth="1"/>
    <col min="10330" max="10330" width="9.33203125" style="255" customWidth="1"/>
    <col min="10331" max="10340" width="8.6640625" style="255" customWidth="1"/>
    <col min="10341" max="10341" width="12.44140625" style="255" customWidth="1"/>
    <col min="10342" max="10353" width="8.6640625" style="255" customWidth="1"/>
    <col min="10354" max="10354" width="12.44140625" style="255" customWidth="1"/>
    <col min="10355" max="10366" width="8.6640625" style="255" customWidth="1"/>
    <col min="10367" max="10367" width="12.44140625" style="255" customWidth="1"/>
    <col min="10368" max="10379" width="8.6640625" style="255" customWidth="1"/>
    <col min="10380" max="10380" width="12.44140625" style="255" customWidth="1"/>
    <col min="10381" max="10392" width="8.6640625" style="255" customWidth="1"/>
    <col min="10393" max="10393" width="12.44140625" style="255" customWidth="1"/>
    <col min="10394" max="10405" width="8.6640625" style="255" customWidth="1"/>
    <col min="10406" max="10406" width="12.44140625" style="255" customWidth="1"/>
    <col min="10407" max="10418" width="8.6640625" style="255" customWidth="1"/>
    <col min="10419" max="10419" width="12.44140625" style="255" customWidth="1"/>
    <col min="10420" max="10431" width="8.6640625" style="255" customWidth="1"/>
    <col min="10432" max="10432" width="12.44140625" style="255" customWidth="1"/>
    <col min="10433" max="10444" width="8.6640625" style="255" customWidth="1"/>
    <col min="10445" max="10445" width="12.44140625" style="255" customWidth="1"/>
    <col min="10446" max="10457" width="8.6640625" style="255" customWidth="1"/>
    <col min="10458" max="10458" width="12.44140625" style="255" customWidth="1"/>
    <col min="10459" max="10470" width="8.6640625" style="255" customWidth="1"/>
    <col min="10471" max="10471" width="12.44140625" style="255" customWidth="1"/>
    <col min="10472" max="10483" width="8.6640625" style="255" customWidth="1"/>
    <col min="10484" max="10484" width="12.44140625" style="255" customWidth="1"/>
    <col min="10485" max="10485" width="9.109375" style="255" customWidth="1"/>
    <col min="10486" max="10497" width="9.44140625" style="255" customWidth="1"/>
    <col min="10498" max="10498" width="12.44140625" style="255" customWidth="1"/>
    <col min="10499" max="10499" width="13.33203125" style="255"/>
    <col min="10500" max="10500" width="6.88671875" style="255" customWidth="1"/>
    <col min="10501" max="10501" width="19.33203125" style="255" customWidth="1"/>
    <col min="10502" max="10502" width="7.6640625" style="255" customWidth="1"/>
    <col min="10503" max="10503" width="28.44140625" style="255" customWidth="1"/>
    <col min="10504" max="10508" width="6.109375" style="255" customWidth="1"/>
    <col min="10509" max="10512" width="7.33203125" style="255" customWidth="1"/>
    <col min="10513" max="10513" width="11.44140625" style="255" customWidth="1"/>
    <col min="10514" max="10514" width="14.6640625" style="255" customWidth="1"/>
    <col min="10515" max="10515" width="12.44140625" style="255" customWidth="1"/>
    <col min="10516" max="10516" width="13.33203125" style="255"/>
    <col min="10517" max="10535" width="8.33203125" style="255" customWidth="1"/>
    <col min="10536" max="10536" width="12" style="255" customWidth="1"/>
    <col min="10537" max="10537" width="11.109375" style="255" customWidth="1"/>
    <col min="10538" max="10538" width="12" style="255" customWidth="1"/>
    <col min="10539" max="10539" width="14.44140625" style="255" customWidth="1"/>
    <col min="10540" max="10540" width="10.33203125" style="255" customWidth="1"/>
    <col min="10541" max="10541" width="9.5546875" style="255" customWidth="1"/>
    <col min="10542" max="10542" width="14" style="255" customWidth="1"/>
    <col min="10543" max="10543" width="9.5546875" style="255" customWidth="1"/>
    <col min="10544" max="10544" width="13" style="255" customWidth="1"/>
    <col min="10545" max="10545" width="9.109375" style="255" customWidth="1"/>
    <col min="10546" max="10557" width="8.6640625" style="255" customWidth="1"/>
    <col min="10558" max="10558" width="12.44140625" style="255" customWidth="1"/>
    <col min="10559" max="10570" width="8.6640625" style="255" customWidth="1"/>
    <col min="10571" max="10571" width="12.44140625" style="255" customWidth="1"/>
    <col min="10572" max="10583" width="8.6640625" style="255" customWidth="1"/>
    <col min="10584" max="10584" width="12.44140625" style="255" customWidth="1"/>
    <col min="10585" max="10585" width="8.6640625" style="255" customWidth="1"/>
    <col min="10586" max="10586" width="9.33203125" style="255" customWidth="1"/>
    <col min="10587" max="10596" width="8.6640625" style="255" customWidth="1"/>
    <col min="10597" max="10597" width="12.44140625" style="255" customWidth="1"/>
    <col min="10598" max="10609" width="8.6640625" style="255" customWidth="1"/>
    <col min="10610" max="10610" width="12.44140625" style="255" customWidth="1"/>
    <col min="10611" max="10622" width="8.6640625" style="255" customWidth="1"/>
    <col min="10623" max="10623" width="12.44140625" style="255" customWidth="1"/>
    <col min="10624" max="10635" width="8.6640625" style="255" customWidth="1"/>
    <col min="10636" max="10636" width="12.44140625" style="255" customWidth="1"/>
    <col min="10637" max="10648" width="8.6640625" style="255" customWidth="1"/>
    <col min="10649" max="10649" width="12.44140625" style="255" customWidth="1"/>
    <col min="10650" max="10661" width="8.6640625" style="255" customWidth="1"/>
    <col min="10662" max="10662" width="12.44140625" style="255" customWidth="1"/>
    <col min="10663" max="10674" width="8.6640625" style="255" customWidth="1"/>
    <col min="10675" max="10675" width="12.44140625" style="255" customWidth="1"/>
    <col min="10676" max="10687" width="8.6640625" style="255" customWidth="1"/>
    <col min="10688" max="10688" width="12.44140625" style="255" customWidth="1"/>
    <col min="10689" max="10700" width="8.6640625" style="255" customWidth="1"/>
    <col min="10701" max="10701" width="12.44140625" style="255" customWidth="1"/>
    <col min="10702" max="10713" width="8.6640625" style="255" customWidth="1"/>
    <col min="10714" max="10714" width="12.44140625" style="255" customWidth="1"/>
    <col min="10715" max="10726" width="8.6640625" style="255" customWidth="1"/>
    <col min="10727" max="10727" width="12.44140625" style="255" customWidth="1"/>
    <col min="10728" max="10739" width="8.6640625" style="255" customWidth="1"/>
    <col min="10740" max="10740" width="12.44140625" style="255" customWidth="1"/>
    <col min="10741" max="10741" width="9.109375" style="255" customWidth="1"/>
    <col min="10742" max="10753" width="9.44140625" style="255" customWidth="1"/>
    <col min="10754" max="10754" width="12.44140625" style="255" customWidth="1"/>
    <col min="10755" max="10755" width="13.33203125" style="255"/>
    <col min="10756" max="10756" width="6.88671875" style="255" customWidth="1"/>
    <col min="10757" max="10757" width="19.33203125" style="255" customWidth="1"/>
    <col min="10758" max="10758" width="7.6640625" style="255" customWidth="1"/>
    <col min="10759" max="10759" width="28.44140625" style="255" customWidth="1"/>
    <col min="10760" max="10764" width="6.109375" style="255" customWidth="1"/>
    <col min="10765" max="10768" width="7.33203125" style="255" customWidth="1"/>
    <col min="10769" max="10769" width="11.44140625" style="255" customWidth="1"/>
    <col min="10770" max="10770" width="14.6640625" style="255" customWidth="1"/>
    <col min="10771" max="10771" width="12.44140625" style="255" customWidth="1"/>
    <col min="10772" max="10772" width="13.33203125" style="255"/>
    <col min="10773" max="10791" width="8.33203125" style="255" customWidth="1"/>
    <col min="10792" max="10792" width="12" style="255" customWidth="1"/>
    <col min="10793" max="10793" width="11.109375" style="255" customWidth="1"/>
    <col min="10794" max="10794" width="12" style="255" customWidth="1"/>
    <col min="10795" max="10795" width="14.44140625" style="255" customWidth="1"/>
    <col min="10796" max="10796" width="10.33203125" style="255" customWidth="1"/>
    <col min="10797" max="10797" width="9.5546875" style="255" customWidth="1"/>
    <col min="10798" max="10798" width="14" style="255" customWidth="1"/>
    <col min="10799" max="10799" width="9.5546875" style="255" customWidth="1"/>
    <col min="10800" max="10800" width="13" style="255" customWidth="1"/>
    <col min="10801" max="10801" width="9.109375" style="255" customWidth="1"/>
    <col min="10802" max="10813" width="8.6640625" style="255" customWidth="1"/>
    <col min="10814" max="10814" width="12.44140625" style="255" customWidth="1"/>
    <col min="10815" max="10826" width="8.6640625" style="255" customWidth="1"/>
    <col min="10827" max="10827" width="12.44140625" style="255" customWidth="1"/>
    <col min="10828" max="10839" width="8.6640625" style="255" customWidth="1"/>
    <col min="10840" max="10840" width="12.44140625" style="255" customWidth="1"/>
    <col min="10841" max="10841" width="8.6640625" style="255" customWidth="1"/>
    <col min="10842" max="10842" width="9.33203125" style="255" customWidth="1"/>
    <col min="10843" max="10852" width="8.6640625" style="255" customWidth="1"/>
    <col min="10853" max="10853" width="12.44140625" style="255" customWidth="1"/>
    <col min="10854" max="10865" width="8.6640625" style="255" customWidth="1"/>
    <col min="10866" max="10866" width="12.44140625" style="255" customWidth="1"/>
    <col min="10867" max="10878" width="8.6640625" style="255" customWidth="1"/>
    <col min="10879" max="10879" width="12.44140625" style="255" customWidth="1"/>
    <col min="10880" max="10891" width="8.6640625" style="255" customWidth="1"/>
    <col min="10892" max="10892" width="12.44140625" style="255" customWidth="1"/>
    <col min="10893" max="10904" width="8.6640625" style="255" customWidth="1"/>
    <col min="10905" max="10905" width="12.44140625" style="255" customWidth="1"/>
    <col min="10906" max="10917" width="8.6640625" style="255" customWidth="1"/>
    <col min="10918" max="10918" width="12.44140625" style="255" customWidth="1"/>
    <col min="10919" max="10930" width="8.6640625" style="255" customWidth="1"/>
    <col min="10931" max="10931" width="12.44140625" style="255" customWidth="1"/>
    <col min="10932" max="10943" width="8.6640625" style="255" customWidth="1"/>
    <col min="10944" max="10944" width="12.44140625" style="255" customWidth="1"/>
    <col min="10945" max="10956" width="8.6640625" style="255" customWidth="1"/>
    <col min="10957" max="10957" width="12.44140625" style="255" customWidth="1"/>
    <col min="10958" max="10969" width="8.6640625" style="255" customWidth="1"/>
    <col min="10970" max="10970" width="12.44140625" style="255" customWidth="1"/>
    <col min="10971" max="10982" width="8.6640625" style="255" customWidth="1"/>
    <col min="10983" max="10983" width="12.44140625" style="255" customWidth="1"/>
    <col min="10984" max="10995" width="8.6640625" style="255" customWidth="1"/>
    <col min="10996" max="10996" width="12.44140625" style="255" customWidth="1"/>
    <col min="10997" max="10997" width="9.109375" style="255" customWidth="1"/>
    <col min="10998" max="11009" width="9.44140625" style="255" customWidth="1"/>
    <col min="11010" max="11010" width="12.44140625" style="255" customWidth="1"/>
    <col min="11011" max="11011" width="13.33203125" style="255"/>
    <col min="11012" max="11012" width="6.88671875" style="255" customWidth="1"/>
    <col min="11013" max="11013" width="19.33203125" style="255" customWidth="1"/>
    <col min="11014" max="11014" width="7.6640625" style="255" customWidth="1"/>
    <col min="11015" max="11015" width="28.44140625" style="255" customWidth="1"/>
    <col min="11016" max="11020" width="6.109375" style="255" customWidth="1"/>
    <col min="11021" max="11024" width="7.33203125" style="255" customWidth="1"/>
    <col min="11025" max="11025" width="11.44140625" style="255" customWidth="1"/>
    <col min="11026" max="11026" width="14.6640625" style="255" customWidth="1"/>
    <col min="11027" max="11027" width="12.44140625" style="255" customWidth="1"/>
    <col min="11028" max="11028" width="13.33203125" style="255"/>
    <col min="11029" max="11047" width="8.33203125" style="255" customWidth="1"/>
    <col min="11048" max="11048" width="12" style="255" customWidth="1"/>
    <col min="11049" max="11049" width="11.109375" style="255" customWidth="1"/>
    <col min="11050" max="11050" width="12" style="255" customWidth="1"/>
    <col min="11051" max="11051" width="14.44140625" style="255" customWidth="1"/>
    <col min="11052" max="11052" width="10.33203125" style="255" customWidth="1"/>
    <col min="11053" max="11053" width="9.5546875" style="255" customWidth="1"/>
    <col min="11054" max="11054" width="14" style="255" customWidth="1"/>
    <col min="11055" max="11055" width="9.5546875" style="255" customWidth="1"/>
    <col min="11056" max="11056" width="13" style="255" customWidth="1"/>
    <col min="11057" max="11057" width="9.109375" style="255" customWidth="1"/>
    <col min="11058" max="11069" width="8.6640625" style="255" customWidth="1"/>
    <col min="11070" max="11070" width="12.44140625" style="255" customWidth="1"/>
    <col min="11071" max="11082" width="8.6640625" style="255" customWidth="1"/>
    <col min="11083" max="11083" width="12.44140625" style="255" customWidth="1"/>
    <col min="11084" max="11095" width="8.6640625" style="255" customWidth="1"/>
    <col min="11096" max="11096" width="12.44140625" style="255" customWidth="1"/>
    <col min="11097" max="11097" width="8.6640625" style="255" customWidth="1"/>
    <col min="11098" max="11098" width="9.33203125" style="255" customWidth="1"/>
    <col min="11099" max="11108" width="8.6640625" style="255" customWidth="1"/>
    <col min="11109" max="11109" width="12.44140625" style="255" customWidth="1"/>
    <col min="11110" max="11121" width="8.6640625" style="255" customWidth="1"/>
    <col min="11122" max="11122" width="12.44140625" style="255" customWidth="1"/>
    <col min="11123" max="11134" width="8.6640625" style="255" customWidth="1"/>
    <col min="11135" max="11135" width="12.44140625" style="255" customWidth="1"/>
    <col min="11136" max="11147" width="8.6640625" style="255" customWidth="1"/>
    <col min="11148" max="11148" width="12.44140625" style="255" customWidth="1"/>
    <col min="11149" max="11160" width="8.6640625" style="255" customWidth="1"/>
    <col min="11161" max="11161" width="12.44140625" style="255" customWidth="1"/>
    <col min="11162" max="11173" width="8.6640625" style="255" customWidth="1"/>
    <col min="11174" max="11174" width="12.44140625" style="255" customWidth="1"/>
    <col min="11175" max="11186" width="8.6640625" style="255" customWidth="1"/>
    <col min="11187" max="11187" width="12.44140625" style="255" customWidth="1"/>
    <col min="11188" max="11199" width="8.6640625" style="255" customWidth="1"/>
    <col min="11200" max="11200" width="12.44140625" style="255" customWidth="1"/>
    <col min="11201" max="11212" width="8.6640625" style="255" customWidth="1"/>
    <col min="11213" max="11213" width="12.44140625" style="255" customWidth="1"/>
    <col min="11214" max="11225" width="8.6640625" style="255" customWidth="1"/>
    <col min="11226" max="11226" width="12.44140625" style="255" customWidth="1"/>
    <col min="11227" max="11238" width="8.6640625" style="255" customWidth="1"/>
    <col min="11239" max="11239" width="12.44140625" style="255" customWidth="1"/>
    <col min="11240" max="11251" width="8.6640625" style="255" customWidth="1"/>
    <col min="11252" max="11252" width="12.44140625" style="255" customWidth="1"/>
    <col min="11253" max="11253" width="9.109375" style="255" customWidth="1"/>
    <col min="11254" max="11265" width="9.44140625" style="255" customWidth="1"/>
    <col min="11266" max="11266" width="12.44140625" style="255" customWidth="1"/>
    <col min="11267" max="11267" width="13.33203125" style="255"/>
    <col min="11268" max="11268" width="6.88671875" style="255" customWidth="1"/>
    <col min="11269" max="11269" width="19.33203125" style="255" customWidth="1"/>
    <col min="11270" max="11270" width="7.6640625" style="255" customWidth="1"/>
    <col min="11271" max="11271" width="28.44140625" style="255" customWidth="1"/>
    <col min="11272" max="11276" width="6.109375" style="255" customWidth="1"/>
    <col min="11277" max="11280" width="7.33203125" style="255" customWidth="1"/>
    <col min="11281" max="11281" width="11.44140625" style="255" customWidth="1"/>
    <col min="11282" max="11282" width="14.6640625" style="255" customWidth="1"/>
    <col min="11283" max="11283" width="12.44140625" style="255" customWidth="1"/>
    <col min="11284" max="11284" width="13.33203125" style="255"/>
    <col min="11285" max="11303" width="8.33203125" style="255" customWidth="1"/>
    <col min="11304" max="11304" width="12" style="255" customWidth="1"/>
    <col min="11305" max="11305" width="11.109375" style="255" customWidth="1"/>
    <col min="11306" max="11306" width="12" style="255" customWidth="1"/>
    <col min="11307" max="11307" width="14.44140625" style="255" customWidth="1"/>
    <col min="11308" max="11308" width="10.33203125" style="255" customWidth="1"/>
    <col min="11309" max="11309" width="9.5546875" style="255" customWidth="1"/>
    <col min="11310" max="11310" width="14" style="255" customWidth="1"/>
    <col min="11311" max="11311" width="9.5546875" style="255" customWidth="1"/>
    <col min="11312" max="11312" width="13" style="255" customWidth="1"/>
    <col min="11313" max="11313" width="9.109375" style="255" customWidth="1"/>
    <col min="11314" max="11325" width="8.6640625" style="255" customWidth="1"/>
    <col min="11326" max="11326" width="12.44140625" style="255" customWidth="1"/>
    <col min="11327" max="11338" width="8.6640625" style="255" customWidth="1"/>
    <col min="11339" max="11339" width="12.44140625" style="255" customWidth="1"/>
    <col min="11340" max="11351" width="8.6640625" style="255" customWidth="1"/>
    <col min="11352" max="11352" width="12.44140625" style="255" customWidth="1"/>
    <col min="11353" max="11353" width="8.6640625" style="255" customWidth="1"/>
    <col min="11354" max="11354" width="9.33203125" style="255" customWidth="1"/>
    <col min="11355" max="11364" width="8.6640625" style="255" customWidth="1"/>
    <col min="11365" max="11365" width="12.44140625" style="255" customWidth="1"/>
    <col min="11366" max="11377" width="8.6640625" style="255" customWidth="1"/>
    <col min="11378" max="11378" width="12.44140625" style="255" customWidth="1"/>
    <col min="11379" max="11390" width="8.6640625" style="255" customWidth="1"/>
    <col min="11391" max="11391" width="12.44140625" style="255" customWidth="1"/>
    <col min="11392" max="11403" width="8.6640625" style="255" customWidth="1"/>
    <col min="11404" max="11404" width="12.44140625" style="255" customWidth="1"/>
    <col min="11405" max="11416" width="8.6640625" style="255" customWidth="1"/>
    <col min="11417" max="11417" width="12.44140625" style="255" customWidth="1"/>
    <col min="11418" max="11429" width="8.6640625" style="255" customWidth="1"/>
    <col min="11430" max="11430" width="12.44140625" style="255" customWidth="1"/>
    <col min="11431" max="11442" width="8.6640625" style="255" customWidth="1"/>
    <col min="11443" max="11443" width="12.44140625" style="255" customWidth="1"/>
    <col min="11444" max="11455" width="8.6640625" style="255" customWidth="1"/>
    <col min="11456" max="11456" width="12.44140625" style="255" customWidth="1"/>
    <col min="11457" max="11468" width="8.6640625" style="255" customWidth="1"/>
    <col min="11469" max="11469" width="12.44140625" style="255" customWidth="1"/>
    <col min="11470" max="11481" width="8.6640625" style="255" customWidth="1"/>
    <col min="11482" max="11482" width="12.44140625" style="255" customWidth="1"/>
    <col min="11483" max="11494" width="8.6640625" style="255" customWidth="1"/>
    <col min="11495" max="11495" width="12.44140625" style="255" customWidth="1"/>
    <col min="11496" max="11507" width="8.6640625" style="255" customWidth="1"/>
    <col min="11508" max="11508" width="12.44140625" style="255" customWidth="1"/>
    <col min="11509" max="11509" width="9.109375" style="255" customWidth="1"/>
    <col min="11510" max="11521" width="9.44140625" style="255" customWidth="1"/>
    <col min="11522" max="11522" width="12.44140625" style="255" customWidth="1"/>
    <col min="11523" max="11523" width="13.33203125" style="255"/>
    <col min="11524" max="11524" width="6.88671875" style="255" customWidth="1"/>
    <col min="11525" max="11525" width="19.33203125" style="255" customWidth="1"/>
    <col min="11526" max="11526" width="7.6640625" style="255" customWidth="1"/>
    <col min="11527" max="11527" width="28.44140625" style="255" customWidth="1"/>
    <col min="11528" max="11532" width="6.109375" style="255" customWidth="1"/>
    <col min="11533" max="11536" width="7.33203125" style="255" customWidth="1"/>
    <col min="11537" max="11537" width="11.44140625" style="255" customWidth="1"/>
    <col min="11538" max="11538" width="14.6640625" style="255" customWidth="1"/>
    <col min="11539" max="11539" width="12.44140625" style="255" customWidth="1"/>
    <col min="11540" max="11540" width="13.33203125" style="255"/>
    <col min="11541" max="11559" width="8.33203125" style="255" customWidth="1"/>
    <col min="11560" max="11560" width="12" style="255" customWidth="1"/>
    <col min="11561" max="11561" width="11.109375" style="255" customWidth="1"/>
    <col min="11562" max="11562" width="12" style="255" customWidth="1"/>
    <col min="11563" max="11563" width="14.44140625" style="255" customWidth="1"/>
    <col min="11564" max="11564" width="10.33203125" style="255" customWidth="1"/>
    <col min="11565" max="11565" width="9.5546875" style="255" customWidth="1"/>
    <col min="11566" max="11566" width="14" style="255" customWidth="1"/>
    <col min="11567" max="11567" width="9.5546875" style="255" customWidth="1"/>
    <col min="11568" max="11568" width="13" style="255" customWidth="1"/>
    <col min="11569" max="11569" width="9.109375" style="255" customWidth="1"/>
    <col min="11570" max="11581" width="8.6640625" style="255" customWidth="1"/>
    <col min="11582" max="11582" width="12.44140625" style="255" customWidth="1"/>
    <col min="11583" max="11594" width="8.6640625" style="255" customWidth="1"/>
    <col min="11595" max="11595" width="12.44140625" style="255" customWidth="1"/>
    <col min="11596" max="11607" width="8.6640625" style="255" customWidth="1"/>
    <col min="11608" max="11608" width="12.44140625" style="255" customWidth="1"/>
    <col min="11609" max="11609" width="8.6640625" style="255" customWidth="1"/>
    <col min="11610" max="11610" width="9.33203125" style="255" customWidth="1"/>
    <col min="11611" max="11620" width="8.6640625" style="255" customWidth="1"/>
    <col min="11621" max="11621" width="12.44140625" style="255" customWidth="1"/>
    <col min="11622" max="11633" width="8.6640625" style="255" customWidth="1"/>
    <col min="11634" max="11634" width="12.44140625" style="255" customWidth="1"/>
    <col min="11635" max="11646" width="8.6640625" style="255" customWidth="1"/>
    <col min="11647" max="11647" width="12.44140625" style="255" customWidth="1"/>
    <col min="11648" max="11659" width="8.6640625" style="255" customWidth="1"/>
    <col min="11660" max="11660" width="12.44140625" style="255" customWidth="1"/>
    <col min="11661" max="11672" width="8.6640625" style="255" customWidth="1"/>
    <col min="11673" max="11673" width="12.44140625" style="255" customWidth="1"/>
    <col min="11674" max="11685" width="8.6640625" style="255" customWidth="1"/>
    <col min="11686" max="11686" width="12.44140625" style="255" customWidth="1"/>
    <col min="11687" max="11698" width="8.6640625" style="255" customWidth="1"/>
    <col min="11699" max="11699" width="12.44140625" style="255" customWidth="1"/>
    <col min="11700" max="11711" width="8.6640625" style="255" customWidth="1"/>
    <col min="11712" max="11712" width="12.44140625" style="255" customWidth="1"/>
    <col min="11713" max="11724" width="8.6640625" style="255" customWidth="1"/>
    <col min="11725" max="11725" width="12.44140625" style="255" customWidth="1"/>
    <col min="11726" max="11737" width="8.6640625" style="255" customWidth="1"/>
    <col min="11738" max="11738" width="12.44140625" style="255" customWidth="1"/>
    <col min="11739" max="11750" width="8.6640625" style="255" customWidth="1"/>
    <col min="11751" max="11751" width="12.44140625" style="255" customWidth="1"/>
    <col min="11752" max="11763" width="8.6640625" style="255" customWidth="1"/>
    <col min="11764" max="11764" width="12.44140625" style="255" customWidth="1"/>
    <col min="11765" max="11765" width="9.109375" style="255" customWidth="1"/>
    <col min="11766" max="11777" width="9.44140625" style="255" customWidth="1"/>
    <col min="11778" max="11778" width="12.44140625" style="255" customWidth="1"/>
    <col min="11779" max="11779" width="13.33203125" style="255"/>
    <col min="11780" max="11780" width="6.88671875" style="255" customWidth="1"/>
    <col min="11781" max="11781" width="19.33203125" style="255" customWidth="1"/>
    <col min="11782" max="11782" width="7.6640625" style="255" customWidth="1"/>
    <col min="11783" max="11783" width="28.44140625" style="255" customWidth="1"/>
    <col min="11784" max="11788" width="6.109375" style="255" customWidth="1"/>
    <col min="11789" max="11792" width="7.33203125" style="255" customWidth="1"/>
    <col min="11793" max="11793" width="11.44140625" style="255" customWidth="1"/>
    <col min="11794" max="11794" width="14.6640625" style="255" customWidth="1"/>
    <col min="11795" max="11795" width="12.44140625" style="255" customWidth="1"/>
    <col min="11796" max="11796" width="13.33203125" style="255"/>
    <col min="11797" max="11815" width="8.33203125" style="255" customWidth="1"/>
    <col min="11816" max="11816" width="12" style="255" customWidth="1"/>
    <col min="11817" max="11817" width="11.109375" style="255" customWidth="1"/>
    <col min="11818" max="11818" width="12" style="255" customWidth="1"/>
    <col min="11819" max="11819" width="14.44140625" style="255" customWidth="1"/>
    <col min="11820" max="11820" width="10.33203125" style="255" customWidth="1"/>
    <col min="11821" max="11821" width="9.5546875" style="255" customWidth="1"/>
    <col min="11822" max="11822" width="14" style="255" customWidth="1"/>
    <col min="11823" max="11823" width="9.5546875" style="255" customWidth="1"/>
    <col min="11824" max="11824" width="13" style="255" customWidth="1"/>
    <col min="11825" max="11825" width="9.109375" style="255" customWidth="1"/>
    <col min="11826" max="11837" width="8.6640625" style="255" customWidth="1"/>
    <col min="11838" max="11838" width="12.44140625" style="255" customWidth="1"/>
    <col min="11839" max="11850" width="8.6640625" style="255" customWidth="1"/>
    <col min="11851" max="11851" width="12.44140625" style="255" customWidth="1"/>
    <col min="11852" max="11863" width="8.6640625" style="255" customWidth="1"/>
    <col min="11864" max="11864" width="12.44140625" style="255" customWidth="1"/>
    <col min="11865" max="11865" width="8.6640625" style="255" customWidth="1"/>
    <col min="11866" max="11866" width="9.33203125" style="255" customWidth="1"/>
    <col min="11867" max="11876" width="8.6640625" style="255" customWidth="1"/>
    <col min="11877" max="11877" width="12.44140625" style="255" customWidth="1"/>
    <col min="11878" max="11889" width="8.6640625" style="255" customWidth="1"/>
    <col min="11890" max="11890" width="12.44140625" style="255" customWidth="1"/>
    <col min="11891" max="11902" width="8.6640625" style="255" customWidth="1"/>
    <col min="11903" max="11903" width="12.44140625" style="255" customWidth="1"/>
    <col min="11904" max="11915" width="8.6640625" style="255" customWidth="1"/>
    <col min="11916" max="11916" width="12.44140625" style="255" customWidth="1"/>
    <col min="11917" max="11928" width="8.6640625" style="255" customWidth="1"/>
    <col min="11929" max="11929" width="12.44140625" style="255" customWidth="1"/>
    <col min="11930" max="11941" width="8.6640625" style="255" customWidth="1"/>
    <col min="11942" max="11942" width="12.44140625" style="255" customWidth="1"/>
    <col min="11943" max="11954" width="8.6640625" style="255" customWidth="1"/>
    <col min="11955" max="11955" width="12.44140625" style="255" customWidth="1"/>
    <col min="11956" max="11967" width="8.6640625" style="255" customWidth="1"/>
    <col min="11968" max="11968" width="12.44140625" style="255" customWidth="1"/>
    <col min="11969" max="11980" width="8.6640625" style="255" customWidth="1"/>
    <col min="11981" max="11981" width="12.44140625" style="255" customWidth="1"/>
    <col min="11982" max="11993" width="8.6640625" style="255" customWidth="1"/>
    <col min="11994" max="11994" width="12.44140625" style="255" customWidth="1"/>
    <col min="11995" max="12006" width="8.6640625" style="255" customWidth="1"/>
    <col min="12007" max="12007" width="12.44140625" style="255" customWidth="1"/>
    <col min="12008" max="12019" width="8.6640625" style="255" customWidth="1"/>
    <col min="12020" max="12020" width="12.44140625" style="255" customWidth="1"/>
    <col min="12021" max="12021" width="9.109375" style="255" customWidth="1"/>
    <col min="12022" max="12033" width="9.44140625" style="255" customWidth="1"/>
    <col min="12034" max="12034" width="12.44140625" style="255" customWidth="1"/>
    <col min="12035" max="12035" width="13.33203125" style="255"/>
    <col min="12036" max="12036" width="6.88671875" style="255" customWidth="1"/>
    <col min="12037" max="12037" width="19.33203125" style="255" customWidth="1"/>
    <col min="12038" max="12038" width="7.6640625" style="255" customWidth="1"/>
    <col min="12039" max="12039" width="28.44140625" style="255" customWidth="1"/>
    <col min="12040" max="12044" width="6.109375" style="255" customWidth="1"/>
    <col min="12045" max="12048" width="7.33203125" style="255" customWidth="1"/>
    <col min="12049" max="12049" width="11.44140625" style="255" customWidth="1"/>
    <col min="12050" max="12050" width="14.6640625" style="255" customWidth="1"/>
    <col min="12051" max="12051" width="12.44140625" style="255" customWidth="1"/>
    <col min="12052" max="12052" width="13.33203125" style="255"/>
    <col min="12053" max="12071" width="8.33203125" style="255" customWidth="1"/>
    <col min="12072" max="12072" width="12" style="255" customWidth="1"/>
    <col min="12073" max="12073" width="11.109375" style="255" customWidth="1"/>
    <col min="12074" max="12074" width="12" style="255" customWidth="1"/>
    <col min="12075" max="12075" width="14.44140625" style="255" customWidth="1"/>
    <col min="12076" max="12076" width="10.33203125" style="255" customWidth="1"/>
    <col min="12077" max="12077" width="9.5546875" style="255" customWidth="1"/>
    <col min="12078" max="12078" width="14" style="255" customWidth="1"/>
    <col min="12079" max="12079" width="9.5546875" style="255" customWidth="1"/>
    <col min="12080" max="12080" width="13" style="255" customWidth="1"/>
    <col min="12081" max="12081" width="9.109375" style="255" customWidth="1"/>
    <col min="12082" max="12093" width="8.6640625" style="255" customWidth="1"/>
    <col min="12094" max="12094" width="12.44140625" style="255" customWidth="1"/>
    <col min="12095" max="12106" width="8.6640625" style="255" customWidth="1"/>
    <col min="12107" max="12107" width="12.44140625" style="255" customWidth="1"/>
    <col min="12108" max="12119" width="8.6640625" style="255" customWidth="1"/>
    <col min="12120" max="12120" width="12.44140625" style="255" customWidth="1"/>
    <col min="12121" max="12121" width="8.6640625" style="255" customWidth="1"/>
    <col min="12122" max="12122" width="9.33203125" style="255" customWidth="1"/>
    <col min="12123" max="12132" width="8.6640625" style="255" customWidth="1"/>
    <col min="12133" max="12133" width="12.44140625" style="255" customWidth="1"/>
    <col min="12134" max="12145" width="8.6640625" style="255" customWidth="1"/>
    <col min="12146" max="12146" width="12.44140625" style="255" customWidth="1"/>
    <col min="12147" max="12158" width="8.6640625" style="255" customWidth="1"/>
    <col min="12159" max="12159" width="12.44140625" style="255" customWidth="1"/>
    <col min="12160" max="12171" width="8.6640625" style="255" customWidth="1"/>
    <col min="12172" max="12172" width="12.44140625" style="255" customWidth="1"/>
    <col min="12173" max="12184" width="8.6640625" style="255" customWidth="1"/>
    <col min="12185" max="12185" width="12.44140625" style="255" customWidth="1"/>
    <col min="12186" max="12197" width="8.6640625" style="255" customWidth="1"/>
    <col min="12198" max="12198" width="12.44140625" style="255" customWidth="1"/>
    <col min="12199" max="12210" width="8.6640625" style="255" customWidth="1"/>
    <col min="12211" max="12211" width="12.44140625" style="255" customWidth="1"/>
    <col min="12212" max="12223" width="8.6640625" style="255" customWidth="1"/>
    <col min="12224" max="12224" width="12.44140625" style="255" customWidth="1"/>
    <col min="12225" max="12236" width="8.6640625" style="255" customWidth="1"/>
    <col min="12237" max="12237" width="12.44140625" style="255" customWidth="1"/>
    <col min="12238" max="12249" width="8.6640625" style="255" customWidth="1"/>
    <col min="12250" max="12250" width="12.44140625" style="255" customWidth="1"/>
    <col min="12251" max="12262" width="8.6640625" style="255" customWidth="1"/>
    <col min="12263" max="12263" width="12.44140625" style="255" customWidth="1"/>
    <col min="12264" max="12275" width="8.6640625" style="255" customWidth="1"/>
    <col min="12276" max="12276" width="12.44140625" style="255" customWidth="1"/>
    <col min="12277" max="12277" width="9.109375" style="255" customWidth="1"/>
    <col min="12278" max="12289" width="9.44140625" style="255" customWidth="1"/>
    <col min="12290" max="12290" width="12.44140625" style="255" customWidth="1"/>
    <col min="12291" max="12291" width="13.33203125" style="255"/>
    <col min="12292" max="12292" width="6.88671875" style="255" customWidth="1"/>
    <col min="12293" max="12293" width="19.33203125" style="255" customWidth="1"/>
    <col min="12294" max="12294" width="7.6640625" style="255" customWidth="1"/>
    <col min="12295" max="12295" width="28.44140625" style="255" customWidth="1"/>
    <col min="12296" max="12300" width="6.109375" style="255" customWidth="1"/>
    <col min="12301" max="12304" width="7.33203125" style="255" customWidth="1"/>
    <col min="12305" max="12305" width="11.44140625" style="255" customWidth="1"/>
    <col min="12306" max="12306" width="14.6640625" style="255" customWidth="1"/>
    <col min="12307" max="12307" width="12.44140625" style="255" customWidth="1"/>
    <col min="12308" max="12308" width="13.33203125" style="255"/>
    <col min="12309" max="12327" width="8.33203125" style="255" customWidth="1"/>
    <col min="12328" max="12328" width="12" style="255" customWidth="1"/>
    <col min="12329" max="12329" width="11.109375" style="255" customWidth="1"/>
    <col min="12330" max="12330" width="12" style="255" customWidth="1"/>
    <col min="12331" max="12331" width="14.44140625" style="255" customWidth="1"/>
    <col min="12332" max="12332" width="10.33203125" style="255" customWidth="1"/>
    <col min="12333" max="12333" width="9.5546875" style="255" customWidth="1"/>
    <col min="12334" max="12334" width="14" style="255" customWidth="1"/>
    <col min="12335" max="12335" width="9.5546875" style="255" customWidth="1"/>
    <col min="12336" max="12336" width="13" style="255" customWidth="1"/>
    <col min="12337" max="12337" width="9.109375" style="255" customWidth="1"/>
    <col min="12338" max="12349" width="8.6640625" style="255" customWidth="1"/>
    <col min="12350" max="12350" width="12.44140625" style="255" customWidth="1"/>
    <col min="12351" max="12362" width="8.6640625" style="255" customWidth="1"/>
    <col min="12363" max="12363" width="12.44140625" style="255" customWidth="1"/>
    <col min="12364" max="12375" width="8.6640625" style="255" customWidth="1"/>
    <col min="12376" max="12376" width="12.44140625" style="255" customWidth="1"/>
    <col min="12377" max="12377" width="8.6640625" style="255" customWidth="1"/>
    <col min="12378" max="12378" width="9.33203125" style="255" customWidth="1"/>
    <col min="12379" max="12388" width="8.6640625" style="255" customWidth="1"/>
    <col min="12389" max="12389" width="12.44140625" style="255" customWidth="1"/>
    <col min="12390" max="12401" width="8.6640625" style="255" customWidth="1"/>
    <col min="12402" max="12402" width="12.44140625" style="255" customWidth="1"/>
    <col min="12403" max="12414" width="8.6640625" style="255" customWidth="1"/>
    <col min="12415" max="12415" width="12.44140625" style="255" customWidth="1"/>
    <col min="12416" max="12427" width="8.6640625" style="255" customWidth="1"/>
    <col min="12428" max="12428" width="12.44140625" style="255" customWidth="1"/>
    <col min="12429" max="12440" width="8.6640625" style="255" customWidth="1"/>
    <col min="12441" max="12441" width="12.44140625" style="255" customWidth="1"/>
    <col min="12442" max="12453" width="8.6640625" style="255" customWidth="1"/>
    <col min="12454" max="12454" width="12.44140625" style="255" customWidth="1"/>
    <col min="12455" max="12466" width="8.6640625" style="255" customWidth="1"/>
    <col min="12467" max="12467" width="12.44140625" style="255" customWidth="1"/>
    <col min="12468" max="12479" width="8.6640625" style="255" customWidth="1"/>
    <col min="12480" max="12480" width="12.44140625" style="255" customWidth="1"/>
    <col min="12481" max="12492" width="8.6640625" style="255" customWidth="1"/>
    <col min="12493" max="12493" width="12.44140625" style="255" customWidth="1"/>
    <col min="12494" max="12505" width="8.6640625" style="255" customWidth="1"/>
    <col min="12506" max="12506" width="12.44140625" style="255" customWidth="1"/>
    <col min="12507" max="12518" width="8.6640625" style="255" customWidth="1"/>
    <col min="12519" max="12519" width="12.44140625" style="255" customWidth="1"/>
    <col min="12520" max="12531" width="8.6640625" style="255" customWidth="1"/>
    <col min="12532" max="12532" width="12.44140625" style="255" customWidth="1"/>
    <col min="12533" max="12533" width="9.109375" style="255" customWidth="1"/>
    <col min="12534" max="12545" width="9.44140625" style="255" customWidth="1"/>
    <col min="12546" max="12546" width="12.44140625" style="255" customWidth="1"/>
    <col min="12547" max="12547" width="13.33203125" style="255"/>
    <col min="12548" max="12548" width="6.88671875" style="255" customWidth="1"/>
    <col min="12549" max="12549" width="19.33203125" style="255" customWidth="1"/>
    <col min="12550" max="12550" width="7.6640625" style="255" customWidth="1"/>
    <col min="12551" max="12551" width="28.44140625" style="255" customWidth="1"/>
    <col min="12552" max="12556" width="6.109375" style="255" customWidth="1"/>
    <col min="12557" max="12560" width="7.33203125" style="255" customWidth="1"/>
    <col min="12561" max="12561" width="11.44140625" style="255" customWidth="1"/>
    <col min="12562" max="12562" width="14.6640625" style="255" customWidth="1"/>
    <col min="12563" max="12563" width="12.44140625" style="255" customWidth="1"/>
    <col min="12564" max="12564" width="13.33203125" style="255"/>
    <col min="12565" max="12583" width="8.33203125" style="255" customWidth="1"/>
    <col min="12584" max="12584" width="12" style="255" customWidth="1"/>
    <col min="12585" max="12585" width="11.109375" style="255" customWidth="1"/>
    <col min="12586" max="12586" width="12" style="255" customWidth="1"/>
    <col min="12587" max="12587" width="14.44140625" style="255" customWidth="1"/>
    <col min="12588" max="12588" width="10.33203125" style="255" customWidth="1"/>
    <col min="12589" max="12589" width="9.5546875" style="255" customWidth="1"/>
    <col min="12590" max="12590" width="14" style="255" customWidth="1"/>
    <col min="12591" max="12591" width="9.5546875" style="255" customWidth="1"/>
    <col min="12592" max="12592" width="13" style="255" customWidth="1"/>
    <col min="12593" max="12593" width="9.109375" style="255" customWidth="1"/>
    <col min="12594" max="12605" width="8.6640625" style="255" customWidth="1"/>
    <col min="12606" max="12606" width="12.44140625" style="255" customWidth="1"/>
    <col min="12607" max="12618" width="8.6640625" style="255" customWidth="1"/>
    <col min="12619" max="12619" width="12.44140625" style="255" customWidth="1"/>
    <col min="12620" max="12631" width="8.6640625" style="255" customWidth="1"/>
    <col min="12632" max="12632" width="12.44140625" style="255" customWidth="1"/>
    <col min="12633" max="12633" width="8.6640625" style="255" customWidth="1"/>
    <col min="12634" max="12634" width="9.33203125" style="255" customWidth="1"/>
    <col min="12635" max="12644" width="8.6640625" style="255" customWidth="1"/>
    <col min="12645" max="12645" width="12.44140625" style="255" customWidth="1"/>
    <col min="12646" max="12657" width="8.6640625" style="255" customWidth="1"/>
    <col min="12658" max="12658" width="12.44140625" style="255" customWidth="1"/>
    <col min="12659" max="12670" width="8.6640625" style="255" customWidth="1"/>
    <col min="12671" max="12671" width="12.44140625" style="255" customWidth="1"/>
    <col min="12672" max="12683" width="8.6640625" style="255" customWidth="1"/>
    <col min="12684" max="12684" width="12.44140625" style="255" customWidth="1"/>
    <col min="12685" max="12696" width="8.6640625" style="255" customWidth="1"/>
    <col min="12697" max="12697" width="12.44140625" style="255" customWidth="1"/>
    <col min="12698" max="12709" width="8.6640625" style="255" customWidth="1"/>
    <col min="12710" max="12710" width="12.44140625" style="255" customWidth="1"/>
    <col min="12711" max="12722" width="8.6640625" style="255" customWidth="1"/>
    <col min="12723" max="12723" width="12.44140625" style="255" customWidth="1"/>
    <col min="12724" max="12735" width="8.6640625" style="255" customWidth="1"/>
    <col min="12736" max="12736" width="12.44140625" style="255" customWidth="1"/>
    <col min="12737" max="12748" width="8.6640625" style="255" customWidth="1"/>
    <col min="12749" max="12749" width="12.44140625" style="255" customWidth="1"/>
    <col min="12750" max="12761" width="8.6640625" style="255" customWidth="1"/>
    <col min="12762" max="12762" width="12.44140625" style="255" customWidth="1"/>
    <col min="12763" max="12774" width="8.6640625" style="255" customWidth="1"/>
    <col min="12775" max="12775" width="12.44140625" style="255" customWidth="1"/>
    <col min="12776" max="12787" width="8.6640625" style="255" customWidth="1"/>
    <col min="12788" max="12788" width="12.44140625" style="255" customWidth="1"/>
    <col min="12789" max="12789" width="9.109375" style="255" customWidth="1"/>
    <col min="12790" max="12801" width="9.44140625" style="255" customWidth="1"/>
    <col min="12802" max="12802" width="12.44140625" style="255" customWidth="1"/>
    <col min="12803" max="12803" width="13.33203125" style="255"/>
    <col min="12804" max="12804" width="6.88671875" style="255" customWidth="1"/>
    <col min="12805" max="12805" width="19.33203125" style="255" customWidth="1"/>
    <col min="12806" max="12806" width="7.6640625" style="255" customWidth="1"/>
    <col min="12807" max="12807" width="28.44140625" style="255" customWidth="1"/>
    <col min="12808" max="12812" width="6.109375" style="255" customWidth="1"/>
    <col min="12813" max="12816" width="7.33203125" style="255" customWidth="1"/>
    <col min="12817" max="12817" width="11.44140625" style="255" customWidth="1"/>
    <col min="12818" max="12818" width="14.6640625" style="255" customWidth="1"/>
    <col min="12819" max="12819" width="12.44140625" style="255" customWidth="1"/>
    <col min="12820" max="12820" width="13.33203125" style="255"/>
    <col min="12821" max="12839" width="8.33203125" style="255" customWidth="1"/>
    <col min="12840" max="12840" width="12" style="255" customWidth="1"/>
    <col min="12841" max="12841" width="11.109375" style="255" customWidth="1"/>
    <col min="12842" max="12842" width="12" style="255" customWidth="1"/>
    <col min="12843" max="12843" width="14.44140625" style="255" customWidth="1"/>
    <col min="12844" max="12844" width="10.33203125" style="255" customWidth="1"/>
    <col min="12845" max="12845" width="9.5546875" style="255" customWidth="1"/>
    <col min="12846" max="12846" width="14" style="255" customWidth="1"/>
    <col min="12847" max="12847" width="9.5546875" style="255" customWidth="1"/>
    <col min="12848" max="12848" width="13" style="255" customWidth="1"/>
    <col min="12849" max="12849" width="9.109375" style="255" customWidth="1"/>
    <col min="12850" max="12861" width="8.6640625" style="255" customWidth="1"/>
    <col min="12862" max="12862" width="12.44140625" style="255" customWidth="1"/>
    <col min="12863" max="12874" width="8.6640625" style="255" customWidth="1"/>
    <col min="12875" max="12875" width="12.44140625" style="255" customWidth="1"/>
    <col min="12876" max="12887" width="8.6640625" style="255" customWidth="1"/>
    <col min="12888" max="12888" width="12.44140625" style="255" customWidth="1"/>
    <col min="12889" max="12889" width="8.6640625" style="255" customWidth="1"/>
    <col min="12890" max="12890" width="9.33203125" style="255" customWidth="1"/>
    <col min="12891" max="12900" width="8.6640625" style="255" customWidth="1"/>
    <col min="12901" max="12901" width="12.44140625" style="255" customWidth="1"/>
    <col min="12902" max="12913" width="8.6640625" style="255" customWidth="1"/>
    <col min="12914" max="12914" width="12.44140625" style="255" customWidth="1"/>
    <col min="12915" max="12926" width="8.6640625" style="255" customWidth="1"/>
    <col min="12927" max="12927" width="12.44140625" style="255" customWidth="1"/>
    <col min="12928" max="12939" width="8.6640625" style="255" customWidth="1"/>
    <col min="12940" max="12940" width="12.44140625" style="255" customWidth="1"/>
    <col min="12941" max="12952" width="8.6640625" style="255" customWidth="1"/>
    <col min="12953" max="12953" width="12.44140625" style="255" customWidth="1"/>
    <col min="12954" max="12965" width="8.6640625" style="255" customWidth="1"/>
    <col min="12966" max="12966" width="12.44140625" style="255" customWidth="1"/>
    <col min="12967" max="12978" width="8.6640625" style="255" customWidth="1"/>
    <col min="12979" max="12979" width="12.44140625" style="255" customWidth="1"/>
    <col min="12980" max="12991" width="8.6640625" style="255" customWidth="1"/>
    <col min="12992" max="12992" width="12.44140625" style="255" customWidth="1"/>
    <col min="12993" max="13004" width="8.6640625" style="255" customWidth="1"/>
    <col min="13005" max="13005" width="12.44140625" style="255" customWidth="1"/>
    <col min="13006" max="13017" width="8.6640625" style="255" customWidth="1"/>
    <col min="13018" max="13018" width="12.44140625" style="255" customWidth="1"/>
    <col min="13019" max="13030" width="8.6640625" style="255" customWidth="1"/>
    <col min="13031" max="13031" width="12.44140625" style="255" customWidth="1"/>
    <col min="13032" max="13043" width="8.6640625" style="255" customWidth="1"/>
    <col min="13044" max="13044" width="12.44140625" style="255" customWidth="1"/>
    <col min="13045" max="13045" width="9.109375" style="255" customWidth="1"/>
    <col min="13046" max="13057" width="9.44140625" style="255" customWidth="1"/>
    <col min="13058" max="13058" width="12.44140625" style="255" customWidth="1"/>
    <col min="13059" max="13059" width="13.33203125" style="255"/>
    <col min="13060" max="13060" width="6.88671875" style="255" customWidth="1"/>
    <col min="13061" max="13061" width="19.33203125" style="255" customWidth="1"/>
    <col min="13062" max="13062" width="7.6640625" style="255" customWidth="1"/>
    <col min="13063" max="13063" width="28.44140625" style="255" customWidth="1"/>
    <col min="13064" max="13068" width="6.109375" style="255" customWidth="1"/>
    <col min="13069" max="13072" width="7.33203125" style="255" customWidth="1"/>
    <col min="13073" max="13073" width="11.44140625" style="255" customWidth="1"/>
    <col min="13074" max="13074" width="14.6640625" style="255" customWidth="1"/>
    <col min="13075" max="13075" width="12.44140625" style="255" customWidth="1"/>
    <col min="13076" max="13076" width="13.33203125" style="255"/>
    <col min="13077" max="13095" width="8.33203125" style="255" customWidth="1"/>
    <col min="13096" max="13096" width="12" style="255" customWidth="1"/>
    <col min="13097" max="13097" width="11.109375" style="255" customWidth="1"/>
    <col min="13098" max="13098" width="12" style="255" customWidth="1"/>
    <col min="13099" max="13099" width="14.44140625" style="255" customWidth="1"/>
    <col min="13100" max="13100" width="10.33203125" style="255" customWidth="1"/>
    <col min="13101" max="13101" width="9.5546875" style="255" customWidth="1"/>
    <col min="13102" max="13102" width="14" style="255" customWidth="1"/>
    <col min="13103" max="13103" width="9.5546875" style="255" customWidth="1"/>
    <col min="13104" max="13104" width="13" style="255" customWidth="1"/>
    <col min="13105" max="13105" width="9.109375" style="255" customWidth="1"/>
    <col min="13106" max="13117" width="8.6640625" style="255" customWidth="1"/>
    <col min="13118" max="13118" width="12.44140625" style="255" customWidth="1"/>
    <col min="13119" max="13130" width="8.6640625" style="255" customWidth="1"/>
    <col min="13131" max="13131" width="12.44140625" style="255" customWidth="1"/>
    <col min="13132" max="13143" width="8.6640625" style="255" customWidth="1"/>
    <col min="13144" max="13144" width="12.44140625" style="255" customWidth="1"/>
    <col min="13145" max="13145" width="8.6640625" style="255" customWidth="1"/>
    <col min="13146" max="13146" width="9.33203125" style="255" customWidth="1"/>
    <col min="13147" max="13156" width="8.6640625" style="255" customWidth="1"/>
    <col min="13157" max="13157" width="12.44140625" style="255" customWidth="1"/>
    <col min="13158" max="13169" width="8.6640625" style="255" customWidth="1"/>
    <col min="13170" max="13170" width="12.44140625" style="255" customWidth="1"/>
    <col min="13171" max="13182" width="8.6640625" style="255" customWidth="1"/>
    <col min="13183" max="13183" width="12.44140625" style="255" customWidth="1"/>
    <col min="13184" max="13195" width="8.6640625" style="255" customWidth="1"/>
    <col min="13196" max="13196" width="12.44140625" style="255" customWidth="1"/>
    <col min="13197" max="13208" width="8.6640625" style="255" customWidth="1"/>
    <col min="13209" max="13209" width="12.44140625" style="255" customWidth="1"/>
    <col min="13210" max="13221" width="8.6640625" style="255" customWidth="1"/>
    <col min="13222" max="13222" width="12.44140625" style="255" customWidth="1"/>
    <col min="13223" max="13234" width="8.6640625" style="255" customWidth="1"/>
    <col min="13235" max="13235" width="12.44140625" style="255" customWidth="1"/>
    <col min="13236" max="13247" width="8.6640625" style="255" customWidth="1"/>
    <col min="13248" max="13248" width="12.44140625" style="255" customWidth="1"/>
    <col min="13249" max="13260" width="8.6640625" style="255" customWidth="1"/>
    <col min="13261" max="13261" width="12.44140625" style="255" customWidth="1"/>
    <col min="13262" max="13273" width="8.6640625" style="255" customWidth="1"/>
    <col min="13274" max="13274" width="12.44140625" style="255" customWidth="1"/>
    <col min="13275" max="13286" width="8.6640625" style="255" customWidth="1"/>
    <col min="13287" max="13287" width="12.44140625" style="255" customWidth="1"/>
    <col min="13288" max="13299" width="8.6640625" style="255" customWidth="1"/>
    <col min="13300" max="13300" width="12.44140625" style="255" customWidth="1"/>
    <col min="13301" max="13301" width="9.109375" style="255" customWidth="1"/>
    <col min="13302" max="13313" width="9.44140625" style="255" customWidth="1"/>
    <col min="13314" max="13314" width="12.44140625" style="255" customWidth="1"/>
    <col min="13315" max="13315" width="13.33203125" style="255"/>
    <col min="13316" max="13316" width="6.88671875" style="255" customWidth="1"/>
    <col min="13317" max="13317" width="19.33203125" style="255" customWidth="1"/>
    <col min="13318" max="13318" width="7.6640625" style="255" customWidth="1"/>
    <col min="13319" max="13319" width="28.44140625" style="255" customWidth="1"/>
    <col min="13320" max="13324" width="6.109375" style="255" customWidth="1"/>
    <col min="13325" max="13328" width="7.33203125" style="255" customWidth="1"/>
    <col min="13329" max="13329" width="11.44140625" style="255" customWidth="1"/>
    <col min="13330" max="13330" width="14.6640625" style="255" customWidth="1"/>
    <col min="13331" max="13331" width="12.44140625" style="255" customWidth="1"/>
    <col min="13332" max="13332" width="13.33203125" style="255"/>
    <col min="13333" max="13351" width="8.33203125" style="255" customWidth="1"/>
    <col min="13352" max="13352" width="12" style="255" customWidth="1"/>
    <col min="13353" max="13353" width="11.109375" style="255" customWidth="1"/>
    <col min="13354" max="13354" width="12" style="255" customWidth="1"/>
    <col min="13355" max="13355" width="14.44140625" style="255" customWidth="1"/>
    <col min="13356" max="13356" width="10.33203125" style="255" customWidth="1"/>
    <col min="13357" max="13357" width="9.5546875" style="255" customWidth="1"/>
    <col min="13358" max="13358" width="14" style="255" customWidth="1"/>
    <col min="13359" max="13359" width="9.5546875" style="255" customWidth="1"/>
    <col min="13360" max="13360" width="13" style="255" customWidth="1"/>
    <col min="13361" max="13361" width="9.109375" style="255" customWidth="1"/>
    <col min="13362" max="13373" width="8.6640625" style="255" customWidth="1"/>
    <col min="13374" max="13374" width="12.44140625" style="255" customWidth="1"/>
    <col min="13375" max="13386" width="8.6640625" style="255" customWidth="1"/>
    <col min="13387" max="13387" width="12.44140625" style="255" customWidth="1"/>
    <col min="13388" max="13399" width="8.6640625" style="255" customWidth="1"/>
    <col min="13400" max="13400" width="12.44140625" style="255" customWidth="1"/>
    <col min="13401" max="13401" width="8.6640625" style="255" customWidth="1"/>
    <col min="13402" max="13402" width="9.33203125" style="255" customWidth="1"/>
    <col min="13403" max="13412" width="8.6640625" style="255" customWidth="1"/>
    <col min="13413" max="13413" width="12.44140625" style="255" customWidth="1"/>
    <col min="13414" max="13425" width="8.6640625" style="255" customWidth="1"/>
    <col min="13426" max="13426" width="12.44140625" style="255" customWidth="1"/>
    <col min="13427" max="13438" width="8.6640625" style="255" customWidth="1"/>
    <col min="13439" max="13439" width="12.44140625" style="255" customWidth="1"/>
    <col min="13440" max="13451" width="8.6640625" style="255" customWidth="1"/>
    <col min="13452" max="13452" width="12.44140625" style="255" customWidth="1"/>
    <col min="13453" max="13464" width="8.6640625" style="255" customWidth="1"/>
    <col min="13465" max="13465" width="12.44140625" style="255" customWidth="1"/>
    <col min="13466" max="13477" width="8.6640625" style="255" customWidth="1"/>
    <col min="13478" max="13478" width="12.44140625" style="255" customWidth="1"/>
    <col min="13479" max="13490" width="8.6640625" style="255" customWidth="1"/>
    <col min="13491" max="13491" width="12.44140625" style="255" customWidth="1"/>
    <col min="13492" max="13503" width="8.6640625" style="255" customWidth="1"/>
    <col min="13504" max="13504" width="12.44140625" style="255" customWidth="1"/>
    <col min="13505" max="13516" width="8.6640625" style="255" customWidth="1"/>
    <col min="13517" max="13517" width="12.44140625" style="255" customWidth="1"/>
    <col min="13518" max="13529" width="8.6640625" style="255" customWidth="1"/>
    <col min="13530" max="13530" width="12.44140625" style="255" customWidth="1"/>
    <col min="13531" max="13542" width="8.6640625" style="255" customWidth="1"/>
    <col min="13543" max="13543" width="12.44140625" style="255" customWidth="1"/>
    <col min="13544" max="13555" width="8.6640625" style="255" customWidth="1"/>
    <col min="13556" max="13556" width="12.44140625" style="255" customWidth="1"/>
    <col min="13557" max="13557" width="9.109375" style="255" customWidth="1"/>
    <col min="13558" max="13569" width="9.44140625" style="255" customWidth="1"/>
    <col min="13570" max="13570" width="12.44140625" style="255" customWidth="1"/>
    <col min="13571" max="13571" width="13.33203125" style="255"/>
    <col min="13572" max="13572" width="6.88671875" style="255" customWidth="1"/>
    <col min="13573" max="13573" width="19.33203125" style="255" customWidth="1"/>
    <col min="13574" max="13574" width="7.6640625" style="255" customWidth="1"/>
    <col min="13575" max="13575" width="28.44140625" style="255" customWidth="1"/>
    <col min="13576" max="13580" width="6.109375" style="255" customWidth="1"/>
    <col min="13581" max="13584" width="7.33203125" style="255" customWidth="1"/>
    <col min="13585" max="13585" width="11.44140625" style="255" customWidth="1"/>
    <col min="13586" max="13586" width="14.6640625" style="255" customWidth="1"/>
    <col min="13587" max="13587" width="12.44140625" style="255" customWidth="1"/>
    <col min="13588" max="13588" width="13.33203125" style="255"/>
    <col min="13589" max="13607" width="8.33203125" style="255" customWidth="1"/>
    <col min="13608" max="13608" width="12" style="255" customWidth="1"/>
    <col min="13609" max="13609" width="11.109375" style="255" customWidth="1"/>
    <col min="13610" max="13610" width="12" style="255" customWidth="1"/>
    <col min="13611" max="13611" width="14.44140625" style="255" customWidth="1"/>
    <col min="13612" max="13612" width="10.33203125" style="255" customWidth="1"/>
    <col min="13613" max="13613" width="9.5546875" style="255" customWidth="1"/>
    <col min="13614" max="13614" width="14" style="255" customWidth="1"/>
    <col min="13615" max="13615" width="9.5546875" style="255" customWidth="1"/>
    <col min="13616" max="13616" width="13" style="255" customWidth="1"/>
    <col min="13617" max="13617" width="9.109375" style="255" customWidth="1"/>
    <col min="13618" max="13629" width="8.6640625" style="255" customWidth="1"/>
    <col min="13630" max="13630" width="12.44140625" style="255" customWidth="1"/>
    <col min="13631" max="13642" width="8.6640625" style="255" customWidth="1"/>
    <col min="13643" max="13643" width="12.44140625" style="255" customWidth="1"/>
    <col min="13644" max="13655" width="8.6640625" style="255" customWidth="1"/>
    <col min="13656" max="13656" width="12.44140625" style="255" customWidth="1"/>
    <col min="13657" max="13657" width="8.6640625" style="255" customWidth="1"/>
    <col min="13658" max="13658" width="9.33203125" style="255" customWidth="1"/>
    <col min="13659" max="13668" width="8.6640625" style="255" customWidth="1"/>
    <col min="13669" max="13669" width="12.44140625" style="255" customWidth="1"/>
    <col min="13670" max="13681" width="8.6640625" style="255" customWidth="1"/>
    <col min="13682" max="13682" width="12.44140625" style="255" customWidth="1"/>
    <col min="13683" max="13694" width="8.6640625" style="255" customWidth="1"/>
    <col min="13695" max="13695" width="12.44140625" style="255" customWidth="1"/>
    <col min="13696" max="13707" width="8.6640625" style="255" customWidth="1"/>
    <col min="13708" max="13708" width="12.44140625" style="255" customWidth="1"/>
    <col min="13709" max="13720" width="8.6640625" style="255" customWidth="1"/>
    <col min="13721" max="13721" width="12.44140625" style="255" customWidth="1"/>
    <col min="13722" max="13733" width="8.6640625" style="255" customWidth="1"/>
    <col min="13734" max="13734" width="12.44140625" style="255" customWidth="1"/>
    <col min="13735" max="13746" width="8.6640625" style="255" customWidth="1"/>
    <col min="13747" max="13747" width="12.44140625" style="255" customWidth="1"/>
    <col min="13748" max="13759" width="8.6640625" style="255" customWidth="1"/>
    <col min="13760" max="13760" width="12.44140625" style="255" customWidth="1"/>
    <col min="13761" max="13772" width="8.6640625" style="255" customWidth="1"/>
    <col min="13773" max="13773" width="12.44140625" style="255" customWidth="1"/>
    <col min="13774" max="13785" width="8.6640625" style="255" customWidth="1"/>
    <col min="13786" max="13786" width="12.44140625" style="255" customWidth="1"/>
    <col min="13787" max="13798" width="8.6640625" style="255" customWidth="1"/>
    <col min="13799" max="13799" width="12.44140625" style="255" customWidth="1"/>
    <col min="13800" max="13811" width="8.6640625" style="255" customWidth="1"/>
    <col min="13812" max="13812" width="12.44140625" style="255" customWidth="1"/>
    <col min="13813" max="13813" width="9.109375" style="255" customWidth="1"/>
    <col min="13814" max="13825" width="9.44140625" style="255" customWidth="1"/>
    <col min="13826" max="13826" width="12.44140625" style="255" customWidth="1"/>
    <col min="13827" max="13827" width="13.33203125" style="255"/>
    <col min="13828" max="13828" width="6.88671875" style="255" customWidth="1"/>
    <col min="13829" max="13829" width="19.33203125" style="255" customWidth="1"/>
    <col min="13830" max="13830" width="7.6640625" style="255" customWidth="1"/>
    <col min="13831" max="13831" width="28.44140625" style="255" customWidth="1"/>
    <col min="13832" max="13836" width="6.109375" style="255" customWidth="1"/>
    <col min="13837" max="13840" width="7.33203125" style="255" customWidth="1"/>
    <col min="13841" max="13841" width="11.44140625" style="255" customWidth="1"/>
    <col min="13842" max="13842" width="14.6640625" style="255" customWidth="1"/>
    <col min="13843" max="13843" width="12.44140625" style="255" customWidth="1"/>
    <col min="13844" max="13844" width="13.33203125" style="255"/>
    <col min="13845" max="13863" width="8.33203125" style="255" customWidth="1"/>
    <col min="13864" max="13864" width="12" style="255" customWidth="1"/>
    <col min="13865" max="13865" width="11.109375" style="255" customWidth="1"/>
    <col min="13866" max="13866" width="12" style="255" customWidth="1"/>
    <col min="13867" max="13867" width="14.44140625" style="255" customWidth="1"/>
    <col min="13868" max="13868" width="10.33203125" style="255" customWidth="1"/>
    <col min="13869" max="13869" width="9.5546875" style="255" customWidth="1"/>
    <col min="13870" max="13870" width="14" style="255" customWidth="1"/>
    <col min="13871" max="13871" width="9.5546875" style="255" customWidth="1"/>
    <col min="13872" max="13872" width="13" style="255" customWidth="1"/>
    <col min="13873" max="13873" width="9.109375" style="255" customWidth="1"/>
    <col min="13874" max="13885" width="8.6640625" style="255" customWidth="1"/>
    <col min="13886" max="13886" width="12.44140625" style="255" customWidth="1"/>
    <col min="13887" max="13898" width="8.6640625" style="255" customWidth="1"/>
    <col min="13899" max="13899" width="12.44140625" style="255" customWidth="1"/>
    <col min="13900" max="13911" width="8.6640625" style="255" customWidth="1"/>
    <col min="13912" max="13912" width="12.44140625" style="255" customWidth="1"/>
    <col min="13913" max="13913" width="8.6640625" style="255" customWidth="1"/>
    <col min="13914" max="13914" width="9.33203125" style="255" customWidth="1"/>
    <col min="13915" max="13924" width="8.6640625" style="255" customWidth="1"/>
    <col min="13925" max="13925" width="12.44140625" style="255" customWidth="1"/>
    <col min="13926" max="13937" width="8.6640625" style="255" customWidth="1"/>
    <col min="13938" max="13938" width="12.44140625" style="255" customWidth="1"/>
    <col min="13939" max="13950" width="8.6640625" style="255" customWidth="1"/>
    <col min="13951" max="13951" width="12.44140625" style="255" customWidth="1"/>
    <col min="13952" max="13963" width="8.6640625" style="255" customWidth="1"/>
    <col min="13964" max="13964" width="12.44140625" style="255" customWidth="1"/>
    <col min="13965" max="13976" width="8.6640625" style="255" customWidth="1"/>
    <col min="13977" max="13977" width="12.44140625" style="255" customWidth="1"/>
    <col min="13978" max="13989" width="8.6640625" style="255" customWidth="1"/>
    <col min="13990" max="13990" width="12.44140625" style="255" customWidth="1"/>
    <col min="13991" max="14002" width="8.6640625" style="255" customWidth="1"/>
    <col min="14003" max="14003" width="12.44140625" style="255" customWidth="1"/>
    <col min="14004" max="14015" width="8.6640625" style="255" customWidth="1"/>
    <col min="14016" max="14016" width="12.44140625" style="255" customWidth="1"/>
    <col min="14017" max="14028" width="8.6640625" style="255" customWidth="1"/>
    <col min="14029" max="14029" width="12.44140625" style="255" customWidth="1"/>
    <col min="14030" max="14041" width="8.6640625" style="255" customWidth="1"/>
    <col min="14042" max="14042" width="12.44140625" style="255" customWidth="1"/>
    <col min="14043" max="14054" width="8.6640625" style="255" customWidth="1"/>
    <col min="14055" max="14055" width="12.44140625" style="255" customWidth="1"/>
    <col min="14056" max="14067" width="8.6640625" style="255" customWidth="1"/>
    <col min="14068" max="14068" width="12.44140625" style="255" customWidth="1"/>
    <col min="14069" max="14069" width="9.109375" style="255" customWidth="1"/>
    <col min="14070" max="14081" width="9.44140625" style="255" customWidth="1"/>
    <col min="14082" max="14082" width="12.44140625" style="255" customWidth="1"/>
    <col min="14083" max="14083" width="13.33203125" style="255"/>
    <col min="14084" max="14084" width="6.88671875" style="255" customWidth="1"/>
    <col min="14085" max="14085" width="19.33203125" style="255" customWidth="1"/>
    <col min="14086" max="14086" width="7.6640625" style="255" customWidth="1"/>
    <col min="14087" max="14087" width="28.44140625" style="255" customWidth="1"/>
    <col min="14088" max="14092" width="6.109375" style="255" customWidth="1"/>
    <col min="14093" max="14096" width="7.33203125" style="255" customWidth="1"/>
    <col min="14097" max="14097" width="11.44140625" style="255" customWidth="1"/>
    <col min="14098" max="14098" width="14.6640625" style="255" customWidth="1"/>
    <col min="14099" max="14099" width="12.44140625" style="255" customWidth="1"/>
    <col min="14100" max="14100" width="13.33203125" style="255"/>
    <col min="14101" max="14119" width="8.33203125" style="255" customWidth="1"/>
    <col min="14120" max="14120" width="12" style="255" customWidth="1"/>
    <col min="14121" max="14121" width="11.109375" style="255" customWidth="1"/>
    <col min="14122" max="14122" width="12" style="255" customWidth="1"/>
    <col min="14123" max="14123" width="14.44140625" style="255" customWidth="1"/>
    <col min="14124" max="14124" width="10.33203125" style="255" customWidth="1"/>
    <col min="14125" max="14125" width="9.5546875" style="255" customWidth="1"/>
    <col min="14126" max="14126" width="14" style="255" customWidth="1"/>
    <col min="14127" max="14127" width="9.5546875" style="255" customWidth="1"/>
    <col min="14128" max="14128" width="13" style="255" customWidth="1"/>
    <col min="14129" max="14129" width="9.109375" style="255" customWidth="1"/>
    <col min="14130" max="14141" width="8.6640625" style="255" customWidth="1"/>
    <col min="14142" max="14142" width="12.44140625" style="255" customWidth="1"/>
    <col min="14143" max="14154" width="8.6640625" style="255" customWidth="1"/>
    <col min="14155" max="14155" width="12.44140625" style="255" customWidth="1"/>
    <col min="14156" max="14167" width="8.6640625" style="255" customWidth="1"/>
    <col min="14168" max="14168" width="12.44140625" style="255" customWidth="1"/>
    <col min="14169" max="14169" width="8.6640625" style="255" customWidth="1"/>
    <col min="14170" max="14170" width="9.33203125" style="255" customWidth="1"/>
    <col min="14171" max="14180" width="8.6640625" style="255" customWidth="1"/>
    <col min="14181" max="14181" width="12.44140625" style="255" customWidth="1"/>
    <col min="14182" max="14193" width="8.6640625" style="255" customWidth="1"/>
    <col min="14194" max="14194" width="12.44140625" style="255" customWidth="1"/>
    <col min="14195" max="14206" width="8.6640625" style="255" customWidth="1"/>
    <col min="14207" max="14207" width="12.44140625" style="255" customWidth="1"/>
    <col min="14208" max="14219" width="8.6640625" style="255" customWidth="1"/>
    <col min="14220" max="14220" width="12.44140625" style="255" customWidth="1"/>
    <col min="14221" max="14232" width="8.6640625" style="255" customWidth="1"/>
    <col min="14233" max="14233" width="12.44140625" style="255" customWidth="1"/>
    <col min="14234" max="14245" width="8.6640625" style="255" customWidth="1"/>
    <col min="14246" max="14246" width="12.44140625" style="255" customWidth="1"/>
    <col min="14247" max="14258" width="8.6640625" style="255" customWidth="1"/>
    <col min="14259" max="14259" width="12.44140625" style="255" customWidth="1"/>
    <col min="14260" max="14271" width="8.6640625" style="255" customWidth="1"/>
    <col min="14272" max="14272" width="12.44140625" style="255" customWidth="1"/>
    <col min="14273" max="14284" width="8.6640625" style="255" customWidth="1"/>
    <col min="14285" max="14285" width="12.44140625" style="255" customWidth="1"/>
    <col min="14286" max="14297" width="8.6640625" style="255" customWidth="1"/>
    <col min="14298" max="14298" width="12.44140625" style="255" customWidth="1"/>
    <col min="14299" max="14310" width="8.6640625" style="255" customWidth="1"/>
    <col min="14311" max="14311" width="12.44140625" style="255" customWidth="1"/>
    <col min="14312" max="14323" width="8.6640625" style="255" customWidth="1"/>
    <col min="14324" max="14324" width="12.44140625" style="255" customWidth="1"/>
    <col min="14325" max="14325" width="9.109375" style="255" customWidth="1"/>
    <col min="14326" max="14337" width="9.44140625" style="255" customWidth="1"/>
    <col min="14338" max="14338" width="12.44140625" style="255" customWidth="1"/>
    <col min="14339" max="14339" width="13.33203125" style="255"/>
    <col min="14340" max="14340" width="6.88671875" style="255" customWidth="1"/>
    <col min="14341" max="14341" width="19.33203125" style="255" customWidth="1"/>
    <col min="14342" max="14342" width="7.6640625" style="255" customWidth="1"/>
    <col min="14343" max="14343" width="28.44140625" style="255" customWidth="1"/>
    <col min="14344" max="14348" width="6.109375" style="255" customWidth="1"/>
    <col min="14349" max="14352" width="7.33203125" style="255" customWidth="1"/>
    <col min="14353" max="14353" width="11.44140625" style="255" customWidth="1"/>
    <col min="14354" max="14354" width="14.6640625" style="255" customWidth="1"/>
    <col min="14355" max="14355" width="12.44140625" style="255" customWidth="1"/>
    <col min="14356" max="14356" width="13.33203125" style="255"/>
    <col min="14357" max="14375" width="8.33203125" style="255" customWidth="1"/>
    <col min="14376" max="14376" width="12" style="255" customWidth="1"/>
    <col min="14377" max="14377" width="11.109375" style="255" customWidth="1"/>
    <col min="14378" max="14378" width="12" style="255" customWidth="1"/>
    <col min="14379" max="14379" width="14.44140625" style="255" customWidth="1"/>
    <col min="14380" max="14380" width="10.33203125" style="255" customWidth="1"/>
    <col min="14381" max="14381" width="9.5546875" style="255" customWidth="1"/>
    <col min="14382" max="14382" width="14" style="255" customWidth="1"/>
    <col min="14383" max="14383" width="9.5546875" style="255" customWidth="1"/>
    <col min="14384" max="14384" width="13" style="255" customWidth="1"/>
    <col min="14385" max="14385" width="9.109375" style="255" customWidth="1"/>
    <col min="14386" max="14397" width="8.6640625" style="255" customWidth="1"/>
    <col min="14398" max="14398" width="12.44140625" style="255" customWidth="1"/>
    <col min="14399" max="14410" width="8.6640625" style="255" customWidth="1"/>
    <col min="14411" max="14411" width="12.44140625" style="255" customWidth="1"/>
    <col min="14412" max="14423" width="8.6640625" style="255" customWidth="1"/>
    <col min="14424" max="14424" width="12.44140625" style="255" customWidth="1"/>
    <col min="14425" max="14425" width="8.6640625" style="255" customWidth="1"/>
    <col min="14426" max="14426" width="9.33203125" style="255" customWidth="1"/>
    <col min="14427" max="14436" width="8.6640625" style="255" customWidth="1"/>
    <col min="14437" max="14437" width="12.44140625" style="255" customWidth="1"/>
    <col min="14438" max="14449" width="8.6640625" style="255" customWidth="1"/>
    <col min="14450" max="14450" width="12.44140625" style="255" customWidth="1"/>
    <col min="14451" max="14462" width="8.6640625" style="255" customWidth="1"/>
    <col min="14463" max="14463" width="12.44140625" style="255" customWidth="1"/>
    <col min="14464" max="14475" width="8.6640625" style="255" customWidth="1"/>
    <col min="14476" max="14476" width="12.44140625" style="255" customWidth="1"/>
    <col min="14477" max="14488" width="8.6640625" style="255" customWidth="1"/>
    <col min="14489" max="14489" width="12.44140625" style="255" customWidth="1"/>
    <col min="14490" max="14501" width="8.6640625" style="255" customWidth="1"/>
    <col min="14502" max="14502" width="12.44140625" style="255" customWidth="1"/>
    <col min="14503" max="14514" width="8.6640625" style="255" customWidth="1"/>
    <col min="14515" max="14515" width="12.44140625" style="255" customWidth="1"/>
    <col min="14516" max="14527" width="8.6640625" style="255" customWidth="1"/>
    <col min="14528" max="14528" width="12.44140625" style="255" customWidth="1"/>
    <col min="14529" max="14540" width="8.6640625" style="255" customWidth="1"/>
    <col min="14541" max="14541" width="12.44140625" style="255" customWidth="1"/>
    <col min="14542" max="14553" width="8.6640625" style="255" customWidth="1"/>
    <col min="14554" max="14554" width="12.44140625" style="255" customWidth="1"/>
    <col min="14555" max="14566" width="8.6640625" style="255" customWidth="1"/>
    <col min="14567" max="14567" width="12.44140625" style="255" customWidth="1"/>
    <col min="14568" max="14579" width="8.6640625" style="255" customWidth="1"/>
    <col min="14580" max="14580" width="12.44140625" style="255" customWidth="1"/>
    <col min="14581" max="14581" width="9.109375" style="255" customWidth="1"/>
    <col min="14582" max="14593" width="9.44140625" style="255" customWidth="1"/>
    <col min="14594" max="14594" width="12.44140625" style="255" customWidth="1"/>
    <col min="14595" max="14595" width="13.33203125" style="255"/>
    <col min="14596" max="14596" width="6.88671875" style="255" customWidth="1"/>
    <col min="14597" max="14597" width="19.33203125" style="255" customWidth="1"/>
    <col min="14598" max="14598" width="7.6640625" style="255" customWidth="1"/>
    <col min="14599" max="14599" width="28.44140625" style="255" customWidth="1"/>
    <col min="14600" max="14604" width="6.109375" style="255" customWidth="1"/>
    <col min="14605" max="14608" width="7.33203125" style="255" customWidth="1"/>
    <col min="14609" max="14609" width="11.44140625" style="255" customWidth="1"/>
    <col min="14610" max="14610" width="14.6640625" style="255" customWidth="1"/>
    <col min="14611" max="14611" width="12.44140625" style="255" customWidth="1"/>
    <col min="14612" max="14612" width="13.33203125" style="255"/>
    <col min="14613" max="14631" width="8.33203125" style="255" customWidth="1"/>
    <col min="14632" max="14632" width="12" style="255" customWidth="1"/>
    <col min="14633" max="14633" width="11.109375" style="255" customWidth="1"/>
    <col min="14634" max="14634" width="12" style="255" customWidth="1"/>
    <col min="14635" max="14635" width="14.44140625" style="255" customWidth="1"/>
    <col min="14636" max="14636" width="10.33203125" style="255" customWidth="1"/>
    <col min="14637" max="14637" width="9.5546875" style="255" customWidth="1"/>
    <col min="14638" max="14638" width="14" style="255" customWidth="1"/>
    <col min="14639" max="14639" width="9.5546875" style="255" customWidth="1"/>
    <col min="14640" max="14640" width="13" style="255" customWidth="1"/>
    <col min="14641" max="14641" width="9.109375" style="255" customWidth="1"/>
    <col min="14642" max="14653" width="8.6640625" style="255" customWidth="1"/>
    <col min="14654" max="14654" width="12.44140625" style="255" customWidth="1"/>
    <col min="14655" max="14666" width="8.6640625" style="255" customWidth="1"/>
    <col min="14667" max="14667" width="12.44140625" style="255" customWidth="1"/>
    <col min="14668" max="14679" width="8.6640625" style="255" customWidth="1"/>
    <col min="14680" max="14680" width="12.44140625" style="255" customWidth="1"/>
    <col min="14681" max="14681" width="8.6640625" style="255" customWidth="1"/>
    <col min="14682" max="14682" width="9.33203125" style="255" customWidth="1"/>
    <col min="14683" max="14692" width="8.6640625" style="255" customWidth="1"/>
    <col min="14693" max="14693" width="12.44140625" style="255" customWidth="1"/>
    <col min="14694" max="14705" width="8.6640625" style="255" customWidth="1"/>
    <col min="14706" max="14706" width="12.44140625" style="255" customWidth="1"/>
    <col min="14707" max="14718" width="8.6640625" style="255" customWidth="1"/>
    <col min="14719" max="14719" width="12.44140625" style="255" customWidth="1"/>
    <col min="14720" max="14731" width="8.6640625" style="255" customWidth="1"/>
    <col min="14732" max="14732" width="12.44140625" style="255" customWidth="1"/>
    <col min="14733" max="14744" width="8.6640625" style="255" customWidth="1"/>
    <col min="14745" max="14745" width="12.44140625" style="255" customWidth="1"/>
    <col min="14746" max="14757" width="8.6640625" style="255" customWidth="1"/>
    <col min="14758" max="14758" width="12.44140625" style="255" customWidth="1"/>
    <col min="14759" max="14770" width="8.6640625" style="255" customWidth="1"/>
    <col min="14771" max="14771" width="12.44140625" style="255" customWidth="1"/>
    <col min="14772" max="14783" width="8.6640625" style="255" customWidth="1"/>
    <col min="14784" max="14784" width="12.44140625" style="255" customWidth="1"/>
    <col min="14785" max="14796" width="8.6640625" style="255" customWidth="1"/>
    <col min="14797" max="14797" width="12.44140625" style="255" customWidth="1"/>
    <col min="14798" max="14809" width="8.6640625" style="255" customWidth="1"/>
    <col min="14810" max="14810" width="12.44140625" style="255" customWidth="1"/>
    <col min="14811" max="14822" width="8.6640625" style="255" customWidth="1"/>
    <col min="14823" max="14823" width="12.44140625" style="255" customWidth="1"/>
    <col min="14824" max="14835" width="8.6640625" style="255" customWidth="1"/>
    <col min="14836" max="14836" width="12.44140625" style="255" customWidth="1"/>
    <col min="14837" max="14837" width="9.109375" style="255" customWidth="1"/>
    <col min="14838" max="14849" width="9.44140625" style="255" customWidth="1"/>
    <col min="14850" max="14850" width="12.44140625" style="255" customWidth="1"/>
    <col min="14851" max="14851" width="13.33203125" style="255"/>
    <col min="14852" max="14852" width="6.88671875" style="255" customWidth="1"/>
    <col min="14853" max="14853" width="19.33203125" style="255" customWidth="1"/>
    <col min="14854" max="14854" width="7.6640625" style="255" customWidth="1"/>
    <col min="14855" max="14855" width="28.44140625" style="255" customWidth="1"/>
    <col min="14856" max="14860" width="6.109375" style="255" customWidth="1"/>
    <col min="14861" max="14864" width="7.33203125" style="255" customWidth="1"/>
    <col min="14865" max="14865" width="11.44140625" style="255" customWidth="1"/>
    <col min="14866" max="14866" width="14.6640625" style="255" customWidth="1"/>
    <col min="14867" max="14867" width="12.44140625" style="255" customWidth="1"/>
    <col min="14868" max="14868" width="13.33203125" style="255"/>
    <col min="14869" max="14887" width="8.33203125" style="255" customWidth="1"/>
    <col min="14888" max="14888" width="12" style="255" customWidth="1"/>
    <col min="14889" max="14889" width="11.109375" style="255" customWidth="1"/>
    <col min="14890" max="14890" width="12" style="255" customWidth="1"/>
    <col min="14891" max="14891" width="14.44140625" style="255" customWidth="1"/>
    <col min="14892" max="14892" width="10.33203125" style="255" customWidth="1"/>
    <col min="14893" max="14893" width="9.5546875" style="255" customWidth="1"/>
    <col min="14894" max="14894" width="14" style="255" customWidth="1"/>
    <col min="14895" max="14895" width="9.5546875" style="255" customWidth="1"/>
    <col min="14896" max="14896" width="13" style="255" customWidth="1"/>
    <col min="14897" max="14897" width="9.109375" style="255" customWidth="1"/>
    <col min="14898" max="14909" width="8.6640625" style="255" customWidth="1"/>
    <col min="14910" max="14910" width="12.44140625" style="255" customWidth="1"/>
    <col min="14911" max="14922" width="8.6640625" style="255" customWidth="1"/>
    <col min="14923" max="14923" width="12.44140625" style="255" customWidth="1"/>
    <col min="14924" max="14935" width="8.6640625" style="255" customWidth="1"/>
    <col min="14936" max="14936" width="12.44140625" style="255" customWidth="1"/>
    <col min="14937" max="14937" width="8.6640625" style="255" customWidth="1"/>
    <col min="14938" max="14938" width="9.33203125" style="255" customWidth="1"/>
    <col min="14939" max="14948" width="8.6640625" style="255" customWidth="1"/>
    <col min="14949" max="14949" width="12.44140625" style="255" customWidth="1"/>
    <col min="14950" max="14961" width="8.6640625" style="255" customWidth="1"/>
    <col min="14962" max="14962" width="12.44140625" style="255" customWidth="1"/>
    <col min="14963" max="14974" width="8.6640625" style="255" customWidth="1"/>
    <col min="14975" max="14975" width="12.44140625" style="255" customWidth="1"/>
    <col min="14976" max="14987" width="8.6640625" style="255" customWidth="1"/>
    <col min="14988" max="14988" width="12.44140625" style="255" customWidth="1"/>
    <col min="14989" max="15000" width="8.6640625" style="255" customWidth="1"/>
    <col min="15001" max="15001" width="12.44140625" style="255" customWidth="1"/>
    <col min="15002" max="15013" width="8.6640625" style="255" customWidth="1"/>
    <col min="15014" max="15014" width="12.44140625" style="255" customWidth="1"/>
    <col min="15015" max="15026" width="8.6640625" style="255" customWidth="1"/>
    <col min="15027" max="15027" width="12.44140625" style="255" customWidth="1"/>
    <col min="15028" max="15039" width="8.6640625" style="255" customWidth="1"/>
    <col min="15040" max="15040" width="12.44140625" style="255" customWidth="1"/>
    <col min="15041" max="15052" width="8.6640625" style="255" customWidth="1"/>
    <col min="15053" max="15053" width="12.44140625" style="255" customWidth="1"/>
    <col min="15054" max="15065" width="8.6640625" style="255" customWidth="1"/>
    <col min="15066" max="15066" width="12.44140625" style="255" customWidth="1"/>
    <col min="15067" max="15078" width="8.6640625" style="255" customWidth="1"/>
    <col min="15079" max="15079" width="12.44140625" style="255" customWidth="1"/>
    <col min="15080" max="15091" width="8.6640625" style="255" customWidth="1"/>
    <col min="15092" max="15092" width="12.44140625" style="255" customWidth="1"/>
    <col min="15093" max="15093" width="9.109375" style="255" customWidth="1"/>
    <col min="15094" max="15105" width="9.44140625" style="255" customWidth="1"/>
    <col min="15106" max="15106" width="12.44140625" style="255" customWidth="1"/>
    <col min="15107" max="15107" width="13.33203125" style="255"/>
    <col min="15108" max="15108" width="6.88671875" style="255" customWidth="1"/>
    <col min="15109" max="15109" width="19.33203125" style="255" customWidth="1"/>
    <col min="15110" max="15110" width="7.6640625" style="255" customWidth="1"/>
    <col min="15111" max="15111" width="28.44140625" style="255" customWidth="1"/>
    <col min="15112" max="15116" width="6.109375" style="255" customWidth="1"/>
    <col min="15117" max="15120" width="7.33203125" style="255" customWidth="1"/>
    <col min="15121" max="15121" width="11.44140625" style="255" customWidth="1"/>
    <col min="15122" max="15122" width="14.6640625" style="255" customWidth="1"/>
    <col min="15123" max="15123" width="12.44140625" style="255" customWidth="1"/>
    <col min="15124" max="15124" width="13.33203125" style="255"/>
    <col min="15125" max="15143" width="8.33203125" style="255" customWidth="1"/>
    <col min="15144" max="15144" width="12" style="255" customWidth="1"/>
    <col min="15145" max="15145" width="11.109375" style="255" customWidth="1"/>
    <col min="15146" max="15146" width="12" style="255" customWidth="1"/>
    <col min="15147" max="15147" width="14.44140625" style="255" customWidth="1"/>
    <col min="15148" max="15148" width="10.33203125" style="255" customWidth="1"/>
    <col min="15149" max="15149" width="9.5546875" style="255" customWidth="1"/>
    <col min="15150" max="15150" width="14" style="255" customWidth="1"/>
    <col min="15151" max="15151" width="9.5546875" style="255" customWidth="1"/>
    <col min="15152" max="15152" width="13" style="255" customWidth="1"/>
    <col min="15153" max="15153" width="9.109375" style="255" customWidth="1"/>
    <col min="15154" max="15165" width="8.6640625" style="255" customWidth="1"/>
    <col min="15166" max="15166" width="12.44140625" style="255" customWidth="1"/>
    <col min="15167" max="15178" width="8.6640625" style="255" customWidth="1"/>
    <col min="15179" max="15179" width="12.44140625" style="255" customWidth="1"/>
    <col min="15180" max="15191" width="8.6640625" style="255" customWidth="1"/>
    <col min="15192" max="15192" width="12.44140625" style="255" customWidth="1"/>
    <col min="15193" max="15193" width="8.6640625" style="255" customWidth="1"/>
    <col min="15194" max="15194" width="9.33203125" style="255" customWidth="1"/>
    <col min="15195" max="15204" width="8.6640625" style="255" customWidth="1"/>
    <col min="15205" max="15205" width="12.44140625" style="255" customWidth="1"/>
    <col min="15206" max="15217" width="8.6640625" style="255" customWidth="1"/>
    <col min="15218" max="15218" width="12.44140625" style="255" customWidth="1"/>
    <col min="15219" max="15230" width="8.6640625" style="255" customWidth="1"/>
    <col min="15231" max="15231" width="12.44140625" style="255" customWidth="1"/>
    <col min="15232" max="15243" width="8.6640625" style="255" customWidth="1"/>
    <col min="15244" max="15244" width="12.44140625" style="255" customWidth="1"/>
    <col min="15245" max="15256" width="8.6640625" style="255" customWidth="1"/>
    <col min="15257" max="15257" width="12.44140625" style="255" customWidth="1"/>
    <col min="15258" max="15269" width="8.6640625" style="255" customWidth="1"/>
    <col min="15270" max="15270" width="12.44140625" style="255" customWidth="1"/>
    <col min="15271" max="15282" width="8.6640625" style="255" customWidth="1"/>
    <col min="15283" max="15283" width="12.44140625" style="255" customWidth="1"/>
    <col min="15284" max="15295" width="8.6640625" style="255" customWidth="1"/>
    <col min="15296" max="15296" width="12.44140625" style="255" customWidth="1"/>
    <col min="15297" max="15308" width="8.6640625" style="255" customWidth="1"/>
    <col min="15309" max="15309" width="12.44140625" style="255" customWidth="1"/>
    <col min="15310" max="15321" width="8.6640625" style="255" customWidth="1"/>
    <col min="15322" max="15322" width="12.44140625" style="255" customWidth="1"/>
    <col min="15323" max="15334" width="8.6640625" style="255" customWidth="1"/>
    <col min="15335" max="15335" width="12.44140625" style="255" customWidth="1"/>
    <col min="15336" max="15347" width="8.6640625" style="255" customWidth="1"/>
    <col min="15348" max="15348" width="12.44140625" style="255" customWidth="1"/>
    <col min="15349" max="15349" width="9.109375" style="255" customWidth="1"/>
    <col min="15350" max="15361" width="9.44140625" style="255" customWidth="1"/>
    <col min="15362" max="15362" width="12.44140625" style="255" customWidth="1"/>
    <col min="15363" max="15363" width="13.33203125" style="255"/>
    <col min="15364" max="15364" width="6.88671875" style="255" customWidth="1"/>
    <col min="15365" max="15365" width="19.33203125" style="255" customWidth="1"/>
    <col min="15366" max="15366" width="7.6640625" style="255" customWidth="1"/>
    <col min="15367" max="15367" width="28.44140625" style="255" customWidth="1"/>
    <col min="15368" max="15372" width="6.109375" style="255" customWidth="1"/>
    <col min="15373" max="15376" width="7.33203125" style="255" customWidth="1"/>
    <col min="15377" max="15377" width="11.44140625" style="255" customWidth="1"/>
    <col min="15378" max="15378" width="14.6640625" style="255" customWidth="1"/>
    <col min="15379" max="15379" width="12.44140625" style="255" customWidth="1"/>
    <col min="15380" max="15380" width="13.33203125" style="255"/>
    <col min="15381" max="15399" width="8.33203125" style="255" customWidth="1"/>
    <col min="15400" max="15400" width="12" style="255" customWidth="1"/>
    <col min="15401" max="15401" width="11.109375" style="255" customWidth="1"/>
    <col min="15402" max="15402" width="12" style="255" customWidth="1"/>
    <col min="15403" max="15403" width="14.44140625" style="255" customWidth="1"/>
    <col min="15404" max="15404" width="10.33203125" style="255" customWidth="1"/>
    <col min="15405" max="15405" width="9.5546875" style="255" customWidth="1"/>
    <col min="15406" max="15406" width="14" style="255" customWidth="1"/>
    <col min="15407" max="15407" width="9.5546875" style="255" customWidth="1"/>
    <col min="15408" max="15408" width="13" style="255" customWidth="1"/>
    <col min="15409" max="15409" width="9.109375" style="255" customWidth="1"/>
    <col min="15410" max="15421" width="8.6640625" style="255" customWidth="1"/>
    <col min="15422" max="15422" width="12.44140625" style="255" customWidth="1"/>
    <col min="15423" max="15434" width="8.6640625" style="255" customWidth="1"/>
    <col min="15435" max="15435" width="12.44140625" style="255" customWidth="1"/>
    <col min="15436" max="15447" width="8.6640625" style="255" customWidth="1"/>
    <col min="15448" max="15448" width="12.44140625" style="255" customWidth="1"/>
    <col min="15449" max="15449" width="8.6640625" style="255" customWidth="1"/>
    <col min="15450" max="15450" width="9.33203125" style="255" customWidth="1"/>
    <col min="15451" max="15460" width="8.6640625" style="255" customWidth="1"/>
    <col min="15461" max="15461" width="12.44140625" style="255" customWidth="1"/>
    <col min="15462" max="15473" width="8.6640625" style="255" customWidth="1"/>
    <col min="15474" max="15474" width="12.44140625" style="255" customWidth="1"/>
    <col min="15475" max="15486" width="8.6640625" style="255" customWidth="1"/>
    <col min="15487" max="15487" width="12.44140625" style="255" customWidth="1"/>
    <col min="15488" max="15499" width="8.6640625" style="255" customWidth="1"/>
    <col min="15500" max="15500" width="12.44140625" style="255" customWidth="1"/>
    <col min="15501" max="15512" width="8.6640625" style="255" customWidth="1"/>
    <col min="15513" max="15513" width="12.44140625" style="255" customWidth="1"/>
    <col min="15514" max="15525" width="8.6640625" style="255" customWidth="1"/>
    <col min="15526" max="15526" width="12.44140625" style="255" customWidth="1"/>
    <col min="15527" max="15538" width="8.6640625" style="255" customWidth="1"/>
    <col min="15539" max="15539" width="12.44140625" style="255" customWidth="1"/>
    <col min="15540" max="15551" width="8.6640625" style="255" customWidth="1"/>
    <col min="15552" max="15552" width="12.44140625" style="255" customWidth="1"/>
    <col min="15553" max="15564" width="8.6640625" style="255" customWidth="1"/>
    <col min="15565" max="15565" width="12.44140625" style="255" customWidth="1"/>
    <col min="15566" max="15577" width="8.6640625" style="255" customWidth="1"/>
    <col min="15578" max="15578" width="12.44140625" style="255" customWidth="1"/>
    <col min="15579" max="15590" width="8.6640625" style="255" customWidth="1"/>
    <col min="15591" max="15591" width="12.44140625" style="255" customWidth="1"/>
    <col min="15592" max="15603" width="8.6640625" style="255" customWidth="1"/>
    <col min="15604" max="15604" width="12.44140625" style="255" customWidth="1"/>
    <col min="15605" max="15605" width="9.109375" style="255" customWidth="1"/>
    <col min="15606" max="15617" width="9.44140625" style="255" customWidth="1"/>
    <col min="15618" max="15618" width="12.44140625" style="255" customWidth="1"/>
    <col min="15619" max="15619" width="13.33203125" style="255"/>
    <col min="15620" max="15620" width="6.88671875" style="255" customWidth="1"/>
    <col min="15621" max="15621" width="19.33203125" style="255" customWidth="1"/>
    <col min="15622" max="15622" width="7.6640625" style="255" customWidth="1"/>
    <col min="15623" max="15623" width="28.44140625" style="255" customWidth="1"/>
    <col min="15624" max="15628" width="6.109375" style="255" customWidth="1"/>
    <col min="15629" max="15632" width="7.33203125" style="255" customWidth="1"/>
    <col min="15633" max="15633" width="11.44140625" style="255" customWidth="1"/>
    <col min="15634" max="15634" width="14.6640625" style="255" customWidth="1"/>
    <col min="15635" max="15635" width="12.44140625" style="255" customWidth="1"/>
    <col min="15636" max="15636" width="13.33203125" style="255"/>
    <col min="15637" max="15655" width="8.33203125" style="255" customWidth="1"/>
    <col min="15656" max="15656" width="12" style="255" customWidth="1"/>
    <col min="15657" max="15657" width="11.109375" style="255" customWidth="1"/>
    <col min="15658" max="15658" width="12" style="255" customWidth="1"/>
    <col min="15659" max="15659" width="14.44140625" style="255" customWidth="1"/>
    <col min="15660" max="15660" width="10.33203125" style="255" customWidth="1"/>
    <col min="15661" max="15661" width="9.5546875" style="255" customWidth="1"/>
    <col min="15662" max="15662" width="14" style="255" customWidth="1"/>
    <col min="15663" max="15663" width="9.5546875" style="255" customWidth="1"/>
    <col min="15664" max="15664" width="13" style="255" customWidth="1"/>
    <col min="15665" max="15665" width="9.109375" style="255" customWidth="1"/>
    <col min="15666" max="15677" width="8.6640625" style="255" customWidth="1"/>
    <col min="15678" max="15678" width="12.44140625" style="255" customWidth="1"/>
    <col min="15679" max="15690" width="8.6640625" style="255" customWidth="1"/>
    <col min="15691" max="15691" width="12.44140625" style="255" customWidth="1"/>
    <col min="15692" max="15703" width="8.6640625" style="255" customWidth="1"/>
    <col min="15704" max="15704" width="12.44140625" style="255" customWidth="1"/>
    <col min="15705" max="15705" width="8.6640625" style="255" customWidth="1"/>
    <col min="15706" max="15706" width="9.33203125" style="255" customWidth="1"/>
    <col min="15707" max="15716" width="8.6640625" style="255" customWidth="1"/>
    <col min="15717" max="15717" width="12.44140625" style="255" customWidth="1"/>
    <col min="15718" max="15729" width="8.6640625" style="255" customWidth="1"/>
    <col min="15730" max="15730" width="12.44140625" style="255" customWidth="1"/>
    <col min="15731" max="15742" width="8.6640625" style="255" customWidth="1"/>
    <col min="15743" max="15743" width="12.44140625" style="255" customWidth="1"/>
    <col min="15744" max="15755" width="8.6640625" style="255" customWidth="1"/>
    <col min="15756" max="15756" width="12.44140625" style="255" customWidth="1"/>
    <col min="15757" max="15768" width="8.6640625" style="255" customWidth="1"/>
    <col min="15769" max="15769" width="12.44140625" style="255" customWidth="1"/>
    <col min="15770" max="15781" width="8.6640625" style="255" customWidth="1"/>
    <col min="15782" max="15782" width="12.44140625" style="255" customWidth="1"/>
    <col min="15783" max="15794" width="8.6640625" style="255" customWidth="1"/>
    <col min="15795" max="15795" width="12.44140625" style="255" customWidth="1"/>
    <col min="15796" max="15807" width="8.6640625" style="255" customWidth="1"/>
    <col min="15808" max="15808" width="12.44140625" style="255" customWidth="1"/>
    <col min="15809" max="15820" width="8.6640625" style="255" customWidth="1"/>
    <col min="15821" max="15821" width="12.44140625" style="255" customWidth="1"/>
    <col min="15822" max="15833" width="8.6640625" style="255" customWidth="1"/>
    <col min="15834" max="15834" width="12.44140625" style="255" customWidth="1"/>
    <col min="15835" max="15846" width="8.6640625" style="255" customWidth="1"/>
    <col min="15847" max="15847" width="12.44140625" style="255" customWidth="1"/>
    <col min="15848" max="15859" width="8.6640625" style="255" customWidth="1"/>
    <col min="15860" max="15860" width="12.44140625" style="255" customWidth="1"/>
    <col min="15861" max="15861" width="9.109375" style="255" customWidth="1"/>
    <col min="15862" max="15873" width="9.44140625" style="255" customWidth="1"/>
    <col min="15874" max="15874" width="12.44140625" style="255" customWidth="1"/>
    <col min="15875" max="15875" width="13.33203125" style="255"/>
    <col min="15876" max="15876" width="6.88671875" style="255" customWidth="1"/>
    <col min="15877" max="15877" width="19.33203125" style="255" customWidth="1"/>
    <col min="15878" max="15878" width="7.6640625" style="255" customWidth="1"/>
    <col min="15879" max="15879" width="28.44140625" style="255" customWidth="1"/>
    <col min="15880" max="15884" width="6.109375" style="255" customWidth="1"/>
    <col min="15885" max="15888" width="7.33203125" style="255" customWidth="1"/>
    <col min="15889" max="15889" width="11.44140625" style="255" customWidth="1"/>
    <col min="15890" max="15890" width="14.6640625" style="255" customWidth="1"/>
    <col min="15891" max="15891" width="12.44140625" style="255" customWidth="1"/>
    <col min="15892" max="15892" width="13.33203125" style="255"/>
    <col min="15893" max="15911" width="8.33203125" style="255" customWidth="1"/>
    <col min="15912" max="15912" width="12" style="255" customWidth="1"/>
    <col min="15913" max="15913" width="11.109375" style="255" customWidth="1"/>
    <col min="15914" max="15914" width="12" style="255" customWidth="1"/>
    <col min="15915" max="15915" width="14.44140625" style="255" customWidth="1"/>
    <col min="15916" max="15916" width="10.33203125" style="255" customWidth="1"/>
    <col min="15917" max="15917" width="9.5546875" style="255" customWidth="1"/>
    <col min="15918" max="15918" width="14" style="255" customWidth="1"/>
    <col min="15919" max="15919" width="9.5546875" style="255" customWidth="1"/>
    <col min="15920" max="15920" width="13" style="255" customWidth="1"/>
    <col min="15921" max="15921" width="9.109375" style="255" customWidth="1"/>
    <col min="15922" max="15933" width="8.6640625" style="255" customWidth="1"/>
    <col min="15934" max="15934" width="12.44140625" style="255" customWidth="1"/>
    <col min="15935" max="15946" width="8.6640625" style="255" customWidth="1"/>
    <col min="15947" max="15947" width="12.44140625" style="255" customWidth="1"/>
    <col min="15948" max="15959" width="8.6640625" style="255" customWidth="1"/>
    <col min="15960" max="15960" width="12.44140625" style="255" customWidth="1"/>
    <col min="15961" max="15961" width="8.6640625" style="255" customWidth="1"/>
    <col min="15962" max="15962" width="9.33203125" style="255" customWidth="1"/>
    <col min="15963" max="15972" width="8.6640625" style="255" customWidth="1"/>
    <col min="15973" max="15973" width="12.44140625" style="255" customWidth="1"/>
    <col min="15974" max="15985" width="8.6640625" style="255" customWidth="1"/>
    <col min="15986" max="15986" width="12.44140625" style="255" customWidth="1"/>
    <col min="15987" max="15998" width="8.6640625" style="255" customWidth="1"/>
    <col min="15999" max="15999" width="12.44140625" style="255" customWidth="1"/>
    <col min="16000" max="16011" width="8.6640625" style="255" customWidth="1"/>
    <col min="16012" max="16012" width="12.44140625" style="255" customWidth="1"/>
    <col min="16013" max="16024" width="8.6640625" style="255" customWidth="1"/>
    <col min="16025" max="16025" width="12.44140625" style="255" customWidth="1"/>
    <col min="16026" max="16037" width="8.6640625" style="255" customWidth="1"/>
    <col min="16038" max="16038" width="12.44140625" style="255" customWidth="1"/>
    <col min="16039" max="16050" width="8.6640625" style="255" customWidth="1"/>
    <col min="16051" max="16051" width="12.44140625" style="255" customWidth="1"/>
    <col min="16052" max="16063" width="8.6640625" style="255" customWidth="1"/>
    <col min="16064" max="16064" width="12.44140625" style="255" customWidth="1"/>
    <col min="16065" max="16076" width="8.6640625" style="255" customWidth="1"/>
    <col min="16077" max="16077" width="12.44140625" style="255" customWidth="1"/>
    <col min="16078" max="16089" width="8.6640625" style="255" customWidth="1"/>
    <col min="16090" max="16090" width="12.44140625" style="255" customWidth="1"/>
    <col min="16091" max="16102" width="8.6640625" style="255" customWidth="1"/>
    <col min="16103" max="16103" width="12.44140625" style="255" customWidth="1"/>
    <col min="16104" max="16115" width="8.6640625" style="255" customWidth="1"/>
    <col min="16116" max="16116" width="12.44140625" style="255" customWidth="1"/>
    <col min="16117" max="16117" width="9.109375" style="255" customWidth="1"/>
    <col min="16118" max="16129" width="9.44140625" style="255" customWidth="1"/>
    <col min="16130" max="16130" width="12.44140625" style="255" customWidth="1"/>
    <col min="16131" max="16131" width="13.33203125" style="255"/>
    <col min="16132" max="16132" width="6.88671875" style="255" customWidth="1"/>
    <col min="16133" max="16133" width="19.33203125" style="255" customWidth="1"/>
    <col min="16134" max="16134" width="7.6640625" style="255" customWidth="1"/>
    <col min="16135" max="16135" width="28.44140625" style="255" customWidth="1"/>
    <col min="16136" max="16140" width="6.109375" style="255" customWidth="1"/>
    <col min="16141" max="16144" width="7.33203125" style="255" customWidth="1"/>
    <col min="16145" max="16145" width="11.44140625" style="255" customWidth="1"/>
    <col min="16146" max="16146" width="14.6640625" style="255" customWidth="1"/>
    <col min="16147" max="16147" width="12.44140625" style="255" customWidth="1"/>
    <col min="16148" max="16148" width="13.33203125" style="255"/>
    <col min="16149" max="16167" width="8.33203125" style="255" customWidth="1"/>
    <col min="16168" max="16168" width="12" style="255" customWidth="1"/>
    <col min="16169" max="16169" width="11.109375" style="255" customWidth="1"/>
    <col min="16170" max="16170" width="12" style="255" customWidth="1"/>
    <col min="16171" max="16171" width="14.44140625" style="255" customWidth="1"/>
    <col min="16172" max="16172" width="10.33203125" style="255" customWidth="1"/>
    <col min="16173" max="16173" width="9.5546875" style="255" customWidth="1"/>
    <col min="16174" max="16174" width="14" style="255" customWidth="1"/>
    <col min="16175" max="16175" width="9.5546875" style="255" customWidth="1"/>
    <col min="16176" max="16176" width="13" style="255" customWidth="1"/>
    <col min="16177" max="16177" width="9.109375" style="255" customWidth="1"/>
    <col min="16178" max="16189" width="8.6640625" style="255" customWidth="1"/>
    <col min="16190" max="16190" width="12.44140625" style="255" customWidth="1"/>
    <col min="16191" max="16202" width="8.6640625" style="255" customWidth="1"/>
    <col min="16203" max="16203" width="12.44140625" style="255" customWidth="1"/>
    <col min="16204" max="16215" width="8.6640625" style="255" customWidth="1"/>
    <col min="16216" max="16216" width="12.44140625" style="255" customWidth="1"/>
    <col min="16217" max="16217" width="8.6640625" style="255" customWidth="1"/>
    <col min="16218" max="16218" width="9.33203125" style="255" customWidth="1"/>
    <col min="16219" max="16228" width="8.6640625" style="255" customWidth="1"/>
    <col min="16229" max="16229" width="12.44140625" style="255" customWidth="1"/>
    <col min="16230" max="16241" width="8.6640625" style="255" customWidth="1"/>
    <col min="16242" max="16242" width="12.44140625" style="255" customWidth="1"/>
    <col min="16243" max="16254" width="8.6640625" style="255" customWidth="1"/>
    <col min="16255" max="16255" width="12.44140625" style="255" customWidth="1"/>
    <col min="16256" max="16267" width="8.6640625" style="255" customWidth="1"/>
    <col min="16268" max="16268" width="12.44140625" style="255" customWidth="1"/>
    <col min="16269" max="16280" width="8.6640625" style="255" customWidth="1"/>
    <col min="16281" max="16281" width="12.44140625" style="255" customWidth="1"/>
    <col min="16282" max="16293" width="8.6640625" style="255" customWidth="1"/>
    <col min="16294" max="16294" width="12.44140625" style="255" customWidth="1"/>
    <col min="16295" max="16306" width="8.6640625" style="255" customWidth="1"/>
    <col min="16307" max="16307" width="12.44140625" style="255" customWidth="1"/>
    <col min="16308" max="16319" width="8.6640625" style="255" customWidth="1"/>
    <col min="16320" max="16320" width="12.44140625" style="255" customWidth="1"/>
    <col min="16321" max="16332" width="8.6640625" style="255" customWidth="1"/>
    <col min="16333" max="16333" width="12.44140625" style="255" customWidth="1"/>
    <col min="16334" max="16345" width="8.6640625" style="255" customWidth="1"/>
    <col min="16346" max="16346" width="12.44140625" style="255" customWidth="1"/>
    <col min="16347" max="16358" width="8.6640625" style="255" customWidth="1"/>
    <col min="16359" max="16359" width="12.44140625" style="255" customWidth="1"/>
    <col min="16360" max="16371" width="8.6640625" style="255" customWidth="1"/>
    <col min="16372" max="16372" width="12.44140625" style="255" customWidth="1"/>
    <col min="16373" max="16373" width="9.109375" style="255" customWidth="1"/>
    <col min="16374" max="16384" width="9.44140625" style="255" customWidth="1"/>
  </cols>
  <sheetData>
    <row r="1" spans="1:259" ht="19.5" customHeight="1" thickBot="1" x14ac:dyDescent="0.55000000000000004">
      <c r="A1" s="1203" t="s">
        <v>70</v>
      </c>
      <c r="B1" s="1203" t="s">
        <v>71</v>
      </c>
      <c r="C1" s="1203" t="s">
        <v>72</v>
      </c>
      <c r="D1" s="1231" t="s">
        <v>74</v>
      </c>
      <c r="E1" s="253"/>
      <c r="F1" s="253"/>
      <c r="G1" s="253"/>
      <c r="H1" s="1229" t="s">
        <v>75</v>
      </c>
      <c r="I1" s="1203"/>
      <c r="J1" s="1203"/>
      <c r="K1" s="1203"/>
      <c r="L1" s="1203"/>
      <c r="M1" s="1211" t="s">
        <v>76</v>
      </c>
      <c r="N1" s="1211"/>
      <c r="O1" s="1211"/>
      <c r="P1" s="1211"/>
      <c r="Q1" s="1211"/>
      <c r="R1" s="1211"/>
      <c r="S1" s="1211"/>
      <c r="T1" s="1211"/>
      <c r="U1" s="1211"/>
      <c r="V1" s="1211"/>
      <c r="W1" s="1211"/>
      <c r="X1" s="1211"/>
      <c r="Y1" s="1211"/>
      <c r="Z1" s="1211"/>
      <c r="AA1" s="1211"/>
      <c r="AB1" s="1211"/>
      <c r="AC1" s="1211"/>
      <c r="AD1" s="1211"/>
      <c r="AE1" s="1211"/>
      <c r="AF1" s="1211"/>
      <c r="AG1" s="1211"/>
      <c r="AH1" s="1211"/>
      <c r="AI1" s="1211"/>
      <c r="AJ1" s="1211"/>
      <c r="AK1" s="1211"/>
      <c r="AL1" s="1211"/>
      <c r="AM1" s="1211"/>
      <c r="AN1" s="1211"/>
      <c r="AO1" s="1211"/>
      <c r="AP1" s="1212"/>
      <c r="AQ1" s="1213" t="s">
        <v>121</v>
      </c>
      <c r="AR1" s="1215" t="s">
        <v>122</v>
      </c>
      <c r="AS1" s="254"/>
      <c r="AT1" s="254"/>
      <c r="AU1" s="254"/>
      <c r="AV1" s="254"/>
      <c r="AX1" s="256"/>
      <c r="AY1" s="256"/>
      <c r="AZ1" s="256"/>
      <c r="BA1" s="256"/>
      <c r="BB1" s="256"/>
      <c r="BC1" s="256"/>
      <c r="BD1" s="256"/>
      <c r="BE1" s="256"/>
      <c r="BF1" s="256"/>
      <c r="BG1" s="256"/>
      <c r="BH1" s="256"/>
      <c r="BI1" s="256"/>
      <c r="BK1" s="256"/>
      <c r="BL1" s="256"/>
      <c r="BM1" s="256"/>
      <c r="BN1" s="256"/>
      <c r="BO1" s="256"/>
      <c r="BP1" s="256"/>
      <c r="BQ1" s="256"/>
      <c r="BR1" s="256"/>
      <c r="BS1" s="256"/>
      <c r="BT1" s="256"/>
      <c r="BU1" s="256"/>
      <c r="BV1" s="256"/>
      <c r="BX1" s="256"/>
      <c r="BY1" s="256"/>
      <c r="BZ1" s="256"/>
      <c r="CA1" s="256"/>
      <c r="CB1" s="256"/>
      <c r="CC1" s="256"/>
      <c r="CD1" s="256"/>
      <c r="CE1" s="256"/>
      <c r="CF1" s="256"/>
      <c r="CG1" s="256"/>
      <c r="CH1" s="256"/>
      <c r="CI1" s="256"/>
      <c r="CK1" s="256"/>
      <c r="CL1" s="256"/>
      <c r="CM1" s="256"/>
      <c r="CN1" s="256"/>
      <c r="CO1" s="256"/>
      <c r="CP1" s="256"/>
      <c r="CQ1" s="256"/>
      <c r="CR1" s="256"/>
      <c r="CS1" s="256"/>
      <c r="CT1" s="256"/>
      <c r="CU1" s="256"/>
      <c r="CV1" s="256"/>
      <c r="CX1" s="256"/>
      <c r="CY1" s="256"/>
      <c r="CZ1" s="256"/>
      <c r="DA1" s="256"/>
      <c r="DB1" s="256"/>
      <c r="DC1" s="256"/>
      <c r="DD1" s="256"/>
      <c r="DE1" s="256"/>
      <c r="DF1" s="256"/>
      <c r="DG1" s="256"/>
      <c r="DH1" s="256"/>
      <c r="DI1" s="256"/>
      <c r="DK1" s="256"/>
      <c r="DL1" s="256"/>
      <c r="DM1" s="256"/>
      <c r="DN1" s="256"/>
      <c r="DO1" s="256"/>
      <c r="DP1" s="256"/>
      <c r="DQ1" s="256"/>
      <c r="DR1" s="256"/>
      <c r="DS1" s="256"/>
      <c r="DT1" s="256"/>
      <c r="DU1" s="256"/>
      <c r="DV1" s="256"/>
      <c r="DX1" s="256"/>
      <c r="DY1" s="256"/>
      <c r="DZ1" s="256"/>
      <c r="EA1" s="256"/>
      <c r="EB1" s="256"/>
      <c r="EC1" s="256"/>
      <c r="ED1" s="256"/>
      <c r="EE1" s="256"/>
      <c r="EF1" s="256"/>
      <c r="EG1" s="256"/>
      <c r="EH1" s="256"/>
      <c r="EI1" s="256"/>
      <c r="EK1" s="256"/>
      <c r="EL1" s="256"/>
      <c r="EM1" s="256"/>
      <c r="EN1" s="256"/>
      <c r="EO1" s="256"/>
      <c r="EP1" s="256"/>
      <c r="EQ1" s="256"/>
      <c r="ER1" s="256"/>
      <c r="ES1" s="256"/>
      <c r="ET1" s="256"/>
      <c r="EU1" s="256"/>
      <c r="EV1" s="256"/>
      <c r="EX1" s="256"/>
      <c r="EY1" s="256"/>
      <c r="EZ1" s="256"/>
      <c r="FA1" s="256"/>
      <c r="FB1" s="256"/>
      <c r="FC1" s="256"/>
      <c r="FD1" s="256"/>
      <c r="FE1" s="256"/>
      <c r="FF1" s="256"/>
      <c r="FG1" s="256"/>
      <c r="FH1" s="256"/>
      <c r="FI1" s="256"/>
      <c r="FK1" s="256"/>
      <c r="FL1" s="256"/>
      <c r="FM1" s="256"/>
      <c r="FN1" s="256"/>
      <c r="FO1" s="256"/>
      <c r="FP1" s="256"/>
      <c r="FQ1" s="256"/>
      <c r="FR1" s="256"/>
      <c r="FS1" s="256"/>
      <c r="FT1" s="256"/>
      <c r="FU1" s="256"/>
      <c r="FV1" s="256"/>
      <c r="FX1" s="256"/>
      <c r="FY1" s="256"/>
      <c r="FZ1" s="256"/>
      <c r="GA1" s="256"/>
      <c r="GB1" s="256"/>
      <c r="GC1" s="256"/>
      <c r="GD1" s="256"/>
      <c r="GE1" s="256"/>
      <c r="GF1" s="256"/>
      <c r="GG1" s="256"/>
      <c r="GH1" s="256"/>
      <c r="GI1" s="256"/>
      <c r="GK1" s="256"/>
      <c r="GL1" s="256"/>
      <c r="GM1" s="256"/>
      <c r="GN1" s="256"/>
      <c r="GO1" s="256"/>
      <c r="GP1" s="256"/>
      <c r="GQ1" s="256"/>
      <c r="GR1" s="256"/>
      <c r="GS1" s="256"/>
      <c r="GT1" s="256"/>
      <c r="GU1" s="256"/>
      <c r="GV1" s="256"/>
      <c r="GX1" s="256"/>
      <c r="GY1" s="256"/>
      <c r="GZ1" s="256"/>
      <c r="HA1" s="256"/>
      <c r="HB1" s="256"/>
      <c r="HC1" s="256"/>
      <c r="HD1" s="256"/>
      <c r="HE1" s="256"/>
      <c r="HF1" s="256"/>
      <c r="HG1" s="256"/>
      <c r="HH1" s="256"/>
      <c r="HI1" s="256"/>
      <c r="HK1" s="256"/>
      <c r="HL1" s="256"/>
      <c r="HM1" s="256"/>
      <c r="HN1" s="256"/>
      <c r="HO1" s="256"/>
      <c r="HP1" s="256"/>
      <c r="HQ1" s="256"/>
      <c r="HR1" s="256"/>
      <c r="HS1" s="256"/>
      <c r="HT1" s="256"/>
      <c r="HU1" s="256"/>
      <c r="HV1" s="256"/>
      <c r="HX1" s="256"/>
      <c r="HY1" s="256"/>
      <c r="HZ1" s="256"/>
      <c r="IA1" s="256"/>
      <c r="IB1" s="256"/>
      <c r="IC1" s="256"/>
      <c r="ID1" s="256"/>
      <c r="IE1" s="256"/>
      <c r="IF1" s="256"/>
      <c r="IG1" s="256"/>
      <c r="IH1" s="256"/>
      <c r="II1" s="256"/>
      <c r="IK1" s="256"/>
      <c r="IL1" s="257"/>
      <c r="IM1" s="257"/>
      <c r="IN1" s="257"/>
      <c r="IO1" s="257"/>
      <c r="IP1" s="257"/>
      <c r="IQ1" s="257"/>
      <c r="IR1" s="257"/>
      <c r="IS1" s="257"/>
      <c r="IT1" s="257"/>
      <c r="IU1" s="257"/>
      <c r="IV1" s="257"/>
      <c r="IW1" s="257"/>
      <c r="IY1" s="256"/>
    </row>
    <row r="2" spans="1:259" ht="19.5" customHeight="1" x14ac:dyDescent="0.5">
      <c r="A2" s="1203"/>
      <c r="B2" s="1203"/>
      <c r="C2" s="1203"/>
      <c r="D2" s="1231"/>
      <c r="E2" s="258" t="s">
        <v>123</v>
      </c>
      <c r="F2" s="253"/>
      <c r="G2" s="253"/>
      <c r="H2" s="1229" t="s">
        <v>77</v>
      </c>
      <c r="I2" s="1203" t="s">
        <v>78</v>
      </c>
      <c r="J2" s="1203" t="s">
        <v>79</v>
      </c>
      <c r="K2" s="1203" t="s">
        <v>80</v>
      </c>
      <c r="L2" s="1230" t="s">
        <v>81</v>
      </c>
      <c r="M2" s="1203" t="s">
        <v>82</v>
      </c>
      <c r="N2" s="1203"/>
      <c r="O2" s="1203"/>
      <c r="P2" s="1203"/>
      <c r="Q2" s="1201" t="s">
        <v>84</v>
      </c>
      <c r="R2" s="1201"/>
      <c r="S2" s="1201"/>
      <c r="T2" s="1201"/>
      <c r="U2" s="1202" t="s">
        <v>85</v>
      </c>
      <c r="V2" s="1202"/>
      <c r="W2" s="1202"/>
      <c r="X2" s="1202"/>
      <c r="Y2" s="1203" t="s">
        <v>86</v>
      </c>
      <c r="Z2" s="1203"/>
      <c r="AA2" s="1203"/>
      <c r="AB2" s="1203"/>
      <c r="AC2" s="1204" t="s">
        <v>87</v>
      </c>
      <c r="AD2" s="1204"/>
      <c r="AE2" s="1204"/>
      <c r="AF2" s="1204"/>
      <c r="AG2" s="1208" t="s">
        <v>88</v>
      </c>
      <c r="AH2" s="1208"/>
      <c r="AI2" s="1208"/>
      <c r="AJ2" s="1208"/>
      <c r="AK2" s="1208"/>
      <c r="AL2" s="1209" t="s">
        <v>124</v>
      </c>
      <c r="AM2" s="1209"/>
      <c r="AN2" s="1209"/>
      <c r="AO2" s="1209"/>
      <c r="AP2" s="1210"/>
      <c r="AQ2" s="1214"/>
      <c r="AR2" s="1216"/>
      <c r="AS2" s="1218" t="s">
        <v>125</v>
      </c>
      <c r="AT2" s="1219"/>
      <c r="AU2" s="1219"/>
      <c r="AV2" s="1220" t="s">
        <v>126</v>
      </c>
      <c r="AX2" s="256"/>
      <c r="AY2" s="256"/>
      <c r="AZ2" s="256"/>
      <c r="BA2" s="256"/>
      <c r="BB2" s="256"/>
      <c r="BC2" s="256"/>
      <c r="BD2" s="256"/>
      <c r="BE2" s="256"/>
      <c r="BF2" s="256"/>
      <c r="BG2" s="256"/>
      <c r="BH2" s="256"/>
      <c r="BI2" s="256"/>
      <c r="BK2" s="256"/>
      <c r="BL2" s="256"/>
      <c r="BM2" s="256"/>
      <c r="BN2" s="256"/>
      <c r="BO2" s="256"/>
      <c r="BP2" s="256"/>
      <c r="BQ2" s="256"/>
      <c r="BR2" s="256"/>
      <c r="BS2" s="256"/>
      <c r="BT2" s="256"/>
      <c r="BU2" s="256"/>
      <c r="BV2" s="256"/>
      <c r="BX2" s="256"/>
      <c r="BY2" s="256"/>
      <c r="BZ2" s="256"/>
      <c r="CA2" s="256"/>
      <c r="CB2" s="256"/>
      <c r="CC2" s="256"/>
      <c r="CD2" s="256"/>
      <c r="CE2" s="256"/>
      <c r="CF2" s="256"/>
      <c r="CG2" s="256"/>
      <c r="CH2" s="256"/>
      <c r="CI2" s="256"/>
      <c r="CK2" s="256"/>
      <c r="CL2" s="256"/>
      <c r="CM2" s="256"/>
      <c r="CN2" s="256"/>
      <c r="CO2" s="256"/>
      <c r="CP2" s="256"/>
      <c r="CQ2" s="256"/>
      <c r="CR2" s="256"/>
      <c r="CS2" s="256"/>
      <c r="CT2" s="256"/>
      <c r="CU2" s="256"/>
      <c r="CV2" s="256"/>
      <c r="CX2" s="256"/>
      <c r="CY2" s="256"/>
      <c r="CZ2" s="256"/>
      <c r="DA2" s="256"/>
      <c r="DB2" s="256"/>
      <c r="DC2" s="256"/>
      <c r="DD2" s="256"/>
      <c r="DE2" s="256"/>
      <c r="DF2" s="256"/>
      <c r="DG2" s="256"/>
      <c r="DH2" s="256"/>
      <c r="DI2" s="256"/>
      <c r="DK2" s="256"/>
      <c r="DL2" s="256"/>
      <c r="DM2" s="256"/>
      <c r="DN2" s="256"/>
      <c r="DO2" s="256"/>
      <c r="DP2" s="256"/>
      <c r="DQ2" s="256"/>
      <c r="DR2" s="256"/>
      <c r="DS2" s="256"/>
      <c r="DT2" s="256"/>
      <c r="DU2" s="256"/>
      <c r="DV2" s="256"/>
      <c r="DX2" s="256"/>
      <c r="DY2" s="256"/>
      <c r="DZ2" s="256"/>
      <c r="EA2" s="256"/>
      <c r="EB2" s="256"/>
      <c r="EC2" s="256"/>
      <c r="ED2" s="256"/>
      <c r="EE2" s="256"/>
      <c r="EF2" s="256"/>
      <c r="EG2" s="256"/>
      <c r="EH2" s="256"/>
      <c r="EI2" s="256"/>
      <c r="EK2" s="256"/>
      <c r="EL2" s="256"/>
      <c r="EM2" s="256"/>
      <c r="EN2" s="256"/>
      <c r="EO2" s="256"/>
      <c r="EP2" s="256"/>
      <c r="EQ2" s="256"/>
      <c r="ER2" s="256"/>
      <c r="ES2" s="256"/>
      <c r="ET2" s="256"/>
      <c r="EU2" s="256"/>
      <c r="EV2" s="256"/>
      <c r="EX2" s="256"/>
      <c r="EY2" s="256"/>
      <c r="EZ2" s="256"/>
      <c r="FA2" s="256"/>
      <c r="FB2" s="256"/>
      <c r="FC2" s="256"/>
      <c r="FD2" s="256"/>
      <c r="FE2" s="256"/>
      <c r="FF2" s="256"/>
      <c r="FG2" s="256"/>
      <c r="FH2" s="256"/>
      <c r="FI2" s="256"/>
      <c r="FK2" s="256"/>
      <c r="FL2" s="256"/>
      <c r="FM2" s="256"/>
      <c r="FN2" s="256"/>
      <c r="FO2" s="256"/>
      <c r="FP2" s="256"/>
      <c r="FQ2" s="256"/>
      <c r="FR2" s="256"/>
      <c r="FS2" s="256"/>
      <c r="FT2" s="256"/>
      <c r="FU2" s="256"/>
      <c r="FV2" s="256"/>
      <c r="FX2" s="256"/>
      <c r="FY2" s="256"/>
      <c r="FZ2" s="256"/>
      <c r="GA2" s="256"/>
      <c r="GB2" s="256"/>
      <c r="GC2" s="256"/>
      <c r="GD2" s="256"/>
      <c r="GE2" s="256"/>
      <c r="GF2" s="256"/>
      <c r="GG2" s="256"/>
      <c r="GH2" s="256"/>
      <c r="GI2" s="256"/>
      <c r="GK2" s="256"/>
      <c r="GL2" s="256"/>
      <c r="GM2" s="256"/>
      <c r="GN2" s="256"/>
      <c r="GO2" s="256"/>
      <c r="GP2" s="256"/>
      <c r="GQ2" s="256"/>
      <c r="GR2" s="256"/>
      <c r="GS2" s="256"/>
      <c r="GT2" s="256"/>
      <c r="GU2" s="256"/>
      <c r="GV2" s="256"/>
      <c r="GX2" s="256"/>
      <c r="GY2" s="256"/>
      <c r="GZ2" s="256"/>
      <c r="HA2" s="256"/>
      <c r="HB2" s="256"/>
      <c r="HC2" s="256"/>
      <c r="HD2" s="256"/>
      <c r="HE2" s="256"/>
      <c r="HF2" s="256"/>
      <c r="HG2" s="256"/>
      <c r="HH2" s="256"/>
      <c r="HI2" s="256"/>
      <c r="HK2" s="256"/>
      <c r="HL2" s="256"/>
      <c r="HM2" s="256"/>
      <c r="HN2" s="256"/>
      <c r="HO2" s="256"/>
      <c r="HP2" s="256"/>
      <c r="HQ2" s="256"/>
      <c r="HR2" s="256"/>
      <c r="HS2" s="256"/>
      <c r="HT2" s="256"/>
      <c r="HU2" s="256"/>
      <c r="HV2" s="256"/>
      <c r="HX2" s="256"/>
      <c r="HY2" s="256"/>
      <c r="HZ2" s="256"/>
      <c r="IA2" s="256"/>
      <c r="IB2" s="256"/>
      <c r="IC2" s="256"/>
      <c r="ID2" s="256"/>
      <c r="IE2" s="256"/>
      <c r="IF2" s="256"/>
      <c r="IG2" s="256"/>
      <c r="IH2" s="256"/>
      <c r="II2" s="256"/>
      <c r="IK2" s="256"/>
      <c r="IL2" s="257"/>
      <c r="IM2" s="257"/>
      <c r="IN2" s="257"/>
      <c r="IO2" s="257"/>
      <c r="IP2" s="257"/>
      <c r="IQ2" s="257"/>
      <c r="IR2" s="257"/>
      <c r="IS2" s="257"/>
      <c r="IT2" s="257"/>
      <c r="IU2" s="257"/>
      <c r="IV2" s="257"/>
      <c r="IW2" s="257"/>
      <c r="IY2" s="256"/>
    </row>
    <row r="3" spans="1:259" ht="19.5" customHeight="1" thickBot="1" x14ac:dyDescent="0.55000000000000004">
      <c r="A3" s="1203"/>
      <c r="B3" s="1203"/>
      <c r="C3" s="1203"/>
      <c r="D3" s="1203"/>
      <c r="E3" s="259">
        <v>1398</v>
      </c>
      <c r="F3" s="260" t="str">
        <f>Q2</f>
        <v>درخت و درختچه (اصله)</v>
      </c>
      <c r="G3" s="260"/>
      <c r="H3" s="1203"/>
      <c r="I3" s="1203"/>
      <c r="J3" s="1203"/>
      <c r="K3" s="1203"/>
      <c r="L3" s="1230"/>
      <c r="M3" s="261" t="s">
        <v>89</v>
      </c>
      <c r="N3" s="261" t="s">
        <v>90</v>
      </c>
      <c r="O3" s="261" t="s">
        <v>91</v>
      </c>
      <c r="P3" s="261" t="s">
        <v>92</v>
      </c>
      <c r="Q3" s="262" t="s">
        <v>89</v>
      </c>
      <c r="R3" s="262" t="s">
        <v>90</v>
      </c>
      <c r="S3" s="262" t="s">
        <v>91</v>
      </c>
      <c r="T3" s="262" t="s">
        <v>92</v>
      </c>
      <c r="U3" s="263" t="s">
        <v>89</v>
      </c>
      <c r="V3" s="263" t="s">
        <v>90</v>
      </c>
      <c r="W3" s="263" t="s">
        <v>91</v>
      </c>
      <c r="X3" s="263" t="s">
        <v>92</v>
      </c>
      <c r="Y3" s="261" t="s">
        <v>89</v>
      </c>
      <c r="Z3" s="261" t="s">
        <v>90</v>
      </c>
      <c r="AA3" s="261" t="s">
        <v>91</v>
      </c>
      <c r="AB3" s="261" t="s">
        <v>92</v>
      </c>
      <c r="AC3" s="264" t="s">
        <v>89</v>
      </c>
      <c r="AD3" s="264" t="s">
        <v>90</v>
      </c>
      <c r="AE3" s="264" t="s">
        <v>91</v>
      </c>
      <c r="AF3" s="264" t="s">
        <v>92</v>
      </c>
      <c r="AG3" s="265" t="s">
        <v>93</v>
      </c>
      <c r="AH3" s="265" t="s">
        <v>127</v>
      </c>
      <c r="AI3" s="265" t="s">
        <v>128</v>
      </c>
      <c r="AJ3" s="265" t="s">
        <v>129</v>
      </c>
      <c r="AK3" s="265" t="s">
        <v>130</v>
      </c>
      <c r="AL3" s="266" t="s">
        <v>93</v>
      </c>
      <c r="AM3" s="266" t="s">
        <v>127</v>
      </c>
      <c r="AN3" s="266" t="s">
        <v>128</v>
      </c>
      <c r="AO3" s="266" t="s">
        <v>131</v>
      </c>
      <c r="AP3" s="267" t="s">
        <v>130</v>
      </c>
      <c r="AQ3" s="1214"/>
      <c r="AR3" s="1217"/>
      <c r="AS3" s="268" t="s">
        <v>89</v>
      </c>
      <c r="AT3" s="269" t="s">
        <v>90</v>
      </c>
      <c r="AU3" s="270" t="s">
        <v>91</v>
      </c>
      <c r="AV3" s="1221"/>
      <c r="AX3" s="256"/>
      <c r="AY3" s="256"/>
      <c r="AZ3" s="256"/>
      <c r="BA3" s="256"/>
      <c r="BB3" s="256"/>
      <c r="BC3" s="256"/>
      <c r="BD3" s="256"/>
      <c r="BE3" s="256"/>
      <c r="BF3" s="256"/>
      <c r="BG3" s="256"/>
      <c r="BH3" s="256"/>
      <c r="BI3" s="256"/>
      <c r="BK3" s="256"/>
      <c r="BL3" s="256"/>
      <c r="BM3" s="256"/>
      <c r="BN3" s="256"/>
      <c r="BO3" s="256"/>
      <c r="BP3" s="256"/>
      <c r="BQ3" s="256"/>
      <c r="BR3" s="256"/>
      <c r="BS3" s="256"/>
      <c r="BT3" s="256"/>
      <c r="BU3" s="256"/>
      <c r="BV3" s="256"/>
      <c r="BX3" s="256"/>
      <c r="BY3" s="256"/>
      <c r="BZ3" s="256"/>
      <c r="CA3" s="256"/>
      <c r="CB3" s="256"/>
      <c r="CC3" s="256"/>
      <c r="CD3" s="256"/>
      <c r="CE3" s="256"/>
      <c r="CF3" s="256"/>
      <c r="CG3" s="256"/>
      <c r="CH3" s="256"/>
      <c r="CI3" s="256"/>
      <c r="CK3" s="256"/>
      <c r="CL3" s="256"/>
      <c r="CM3" s="256"/>
      <c r="CN3" s="256"/>
      <c r="CO3" s="256"/>
      <c r="CP3" s="256"/>
      <c r="CQ3" s="256"/>
      <c r="CR3" s="256"/>
      <c r="CS3" s="256"/>
      <c r="CT3" s="256"/>
      <c r="CU3" s="256"/>
      <c r="CV3" s="256"/>
      <c r="CX3" s="256"/>
      <c r="CY3" s="256"/>
      <c r="CZ3" s="256"/>
      <c r="DA3" s="256"/>
      <c r="DB3" s="256"/>
      <c r="DC3" s="256"/>
      <c r="DD3" s="256"/>
      <c r="DE3" s="256"/>
      <c r="DF3" s="256"/>
      <c r="DG3" s="256"/>
      <c r="DH3" s="256"/>
      <c r="DI3" s="256"/>
      <c r="DK3" s="256"/>
      <c r="DL3" s="256"/>
      <c r="DM3" s="256"/>
      <c r="DN3" s="256"/>
      <c r="DO3" s="256"/>
      <c r="DP3" s="256"/>
      <c r="DQ3" s="256"/>
      <c r="DR3" s="256"/>
      <c r="DS3" s="256"/>
      <c r="DT3" s="256"/>
      <c r="DU3" s="256"/>
      <c r="DV3" s="256"/>
      <c r="DX3" s="256"/>
      <c r="DY3" s="256"/>
      <c r="DZ3" s="256"/>
      <c r="EA3" s="256"/>
      <c r="EB3" s="256"/>
      <c r="EC3" s="256"/>
      <c r="ED3" s="256"/>
      <c r="EE3" s="256"/>
      <c r="EF3" s="256"/>
      <c r="EG3" s="256"/>
      <c r="EH3" s="256"/>
      <c r="EI3" s="256"/>
      <c r="EK3" s="256"/>
      <c r="EL3" s="256"/>
      <c r="EM3" s="256"/>
      <c r="EN3" s="256"/>
      <c r="EO3" s="256"/>
      <c r="EP3" s="256"/>
      <c r="EQ3" s="256"/>
      <c r="ER3" s="256"/>
      <c r="ES3" s="256"/>
      <c r="ET3" s="256"/>
      <c r="EU3" s="256"/>
      <c r="EV3" s="256"/>
      <c r="EX3" s="256"/>
      <c r="EY3" s="256"/>
      <c r="EZ3" s="256"/>
      <c r="FA3" s="256"/>
      <c r="FB3" s="256"/>
      <c r="FC3" s="256"/>
      <c r="FD3" s="256"/>
      <c r="FE3" s="256"/>
      <c r="FF3" s="256"/>
      <c r="FG3" s="256"/>
      <c r="FH3" s="256"/>
      <c r="FI3" s="256"/>
      <c r="FK3" s="256"/>
      <c r="FL3" s="256"/>
      <c r="FM3" s="256"/>
      <c r="FN3" s="256"/>
      <c r="FO3" s="256"/>
      <c r="FP3" s="256"/>
      <c r="FQ3" s="256"/>
      <c r="FR3" s="256"/>
      <c r="FS3" s="256"/>
      <c r="FT3" s="256"/>
      <c r="FU3" s="256"/>
      <c r="FV3" s="256"/>
      <c r="FX3" s="256"/>
      <c r="FY3" s="256"/>
      <c r="FZ3" s="256"/>
      <c r="GA3" s="256"/>
      <c r="GB3" s="256"/>
      <c r="GC3" s="256"/>
      <c r="GD3" s="256"/>
      <c r="GE3" s="256"/>
      <c r="GF3" s="256"/>
      <c r="GG3" s="256"/>
      <c r="GH3" s="256"/>
      <c r="GI3" s="256"/>
      <c r="GK3" s="256"/>
      <c r="GL3" s="256"/>
      <c r="GM3" s="256"/>
      <c r="GN3" s="256"/>
      <c r="GO3" s="256"/>
      <c r="GP3" s="256"/>
      <c r="GQ3" s="256"/>
      <c r="GR3" s="256"/>
      <c r="GS3" s="256"/>
      <c r="GT3" s="256"/>
      <c r="GU3" s="256"/>
      <c r="GV3" s="256"/>
      <c r="GX3" s="256"/>
      <c r="GY3" s="256"/>
      <c r="GZ3" s="256"/>
      <c r="HA3" s="256"/>
      <c r="HB3" s="256"/>
      <c r="HC3" s="256"/>
      <c r="HD3" s="256"/>
      <c r="HE3" s="256"/>
      <c r="HF3" s="256"/>
      <c r="HG3" s="256"/>
      <c r="HH3" s="256"/>
      <c r="HI3" s="256"/>
      <c r="HK3" s="256"/>
      <c r="HL3" s="256"/>
      <c r="HM3" s="256"/>
      <c r="HN3" s="256"/>
      <c r="HO3" s="256"/>
      <c r="HP3" s="256"/>
      <c r="HQ3" s="256"/>
      <c r="HR3" s="256"/>
      <c r="HS3" s="256"/>
      <c r="HT3" s="256"/>
      <c r="HU3" s="256"/>
      <c r="HV3" s="256"/>
      <c r="HX3" s="256"/>
      <c r="HY3" s="256"/>
      <c r="HZ3" s="256"/>
      <c r="IA3" s="256"/>
      <c r="IB3" s="256"/>
      <c r="IC3" s="256"/>
      <c r="ID3" s="256"/>
      <c r="IE3" s="256"/>
      <c r="IF3" s="256"/>
      <c r="IG3" s="256"/>
      <c r="IH3" s="256"/>
      <c r="II3" s="256"/>
      <c r="IK3" s="256"/>
      <c r="IL3" s="257"/>
      <c r="IM3" s="257"/>
      <c r="IN3" s="257"/>
      <c r="IO3" s="257"/>
      <c r="IP3" s="257"/>
      <c r="IQ3" s="257"/>
      <c r="IR3" s="257"/>
      <c r="IS3" s="257"/>
      <c r="IT3" s="257"/>
      <c r="IU3" s="257"/>
      <c r="IV3" s="257"/>
      <c r="IW3" s="257"/>
      <c r="IY3" s="256"/>
    </row>
    <row r="4" spans="1:259" ht="19.5" customHeight="1" x14ac:dyDescent="0.5">
      <c r="A4" s="265">
        <v>1</v>
      </c>
      <c r="B4" s="265" t="s">
        <v>94</v>
      </c>
      <c r="C4" s="265" t="s">
        <v>95</v>
      </c>
      <c r="D4" s="265" t="s">
        <v>97</v>
      </c>
      <c r="E4" s="271">
        <f>VLOOKUP(D4,[4]ک.ج2!$E$4:$V$20,18,FALSE)</f>
        <v>559661</v>
      </c>
      <c r="F4" s="271">
        <f>T4</f>
        <v>559661</v>
      </c>
      <c r="G4" s="271">
        <f>E4-F4</f>
        <v>0</v>
      </c>
      <c r="H4" s="265"/>
      <c r="I4" s="265"/>
      <c r="J4" s="265"/>
      <c r="K4" s="265"/>
      <c r="L4" s="265">
        <v>1</v>
      </c>
      <c r="M4" s="265">
        <v>0</v>
      </c>
      <c r="N4" s="265">
        <v>0</v>
      </c>
      <c r="O4" s="265">
        <v>0</v>
      </c>
      <c r="P4" s="265">
        <v>0</v>
      </c>
      <c r="Q4" s="272">
        <v>47500</v>
      </c>
      <c r="R4" s="272">
        <v>511500</v>
      </c>
      <c r="S4" s="272">
        <v>661</v>
      </c>
      <c r="T4" s="273">
        <f>SUM(Q4:S4)</f>
        <v>559661</v>
      </c>
      <c r="U4" s="265">
        <v>0</v>
      </c>
      <c r="V4" s="265">
        <v>0</v>
      </c>
      <c r="W4" s="265">
        <v>30</v>
      </c>
      <c r="X4" s="265">
        <f>SUM(U4:W4)</f>
        <v>30</v>
      </c>
      <c r="Y4" s="265">
        <v>0</v>
      </c>
      <c r="Z4" s="265">
        <v>0</v>
      </c>
      <c r="AA4" s="265">
        <v>500</v>
      </c>
      <c r="AB4" s="265">
        <f>SUM(Y4:AA4)</f>
        <v>500</v>
      </c>
      <c r="AC4" s="265">
        <v>0</v>
      </c>
      <c r="AD4" s="265">
        <v>50</v>
      </c>
      <c r="AE4" s="265">
        <v>0</v>
      </c>
      <c r="AF4" s="265">
        <f>SUM(AC4:AE4)</f>
        <v>50</v>
      </c>
      <c r="AG4" s="265"/>
      <c r="AH4" s="265"/>
      <c r="AI4" s="265">
        <v>1</v>
      </c>
      <c r="AJ4" s="265">
        <v>1</v>
      </c>
      <c r="AK4" s="265">
        <v>1</v>
      </c>
      <c r="AL4" s="265">
        <v>0</v>
      </c>
      <c r="AM4" s="265">
        <v>0</v>
      </c>
      <c r="AN4" s="265">
        <v>124613</v>
      </c>
      <c r="AO4" s="265">
        <v>499053</v>
      </c>
      <c r="AP4" s="265">
        <v>64563</v>
      </c>
      <c r="AQ4" s="274" t="s">
        <v>132</v>
      </c>
      <c r="AR4" s="265" t="s">
        <v>96</v>
      </c>
      <c r="AS4" s="275">
        <f>M4+Q4+U4+Y4+AC4</f>
        <v>47500</v>
      </c>
      <c r="AT4" s="275">
        <f t="shared" ref="AT4:AV14" si="0">N4+R4+V4+Z4+AD4</f>
        <v>511550</v>
      </c>
      <c r="AU4" s="275">
        <f t="shared" si="0"/>
        <v>1191</v>
      </c>
      <c r="AV4" s="276">
        <f>P4+T4+X4+AB4+AF4</f>
        <v>560241</v>
      </c>
      <c r="AX4" s="256"/>
      <c r="AY4" s="256"/>
      <c r="AZ4" s="256"/>
      <c r="BA4" s="256"/>
      <c r="BB4" s="256"/>
      <c r="BC4" s="256"/>
      <c r="BD4" s="256"/>
      <c r="BE4" s="256"/>
      <c r="BF4" s="256"/>
      <c r="BG4" s="256"/>
      <c r="BH4" s="256"/>
      <c r="BI4" s="256"/>
      <c r="BK4" s="256"/>
      <c r="BL4" s="256"/>
      <c r="BM4" s="256"/>
      <c r="BN4" s="256"/>
      <c r="BO4" s="256"/>
      <c r="BP4" s="256"/>
      <c r="BQ4" s="256"/>
      <c r="BR4" s="256"/>
      <c r="BS4" s="256"/>
      <c r="BT4" s="256"/>
      <c r="BU4" s="256"/>
      <c r="BV4" s="256"/>
      <c r="BX4" s="256"/>
      <c r="BY4" s="256"/>
      <c r="BZ4" s="256"/>
      <c r="CA4" s="256"/>
      <c r="CB4" s="256"/>
      <c r="CC4" s="256"/>
      <c r="CD4" s="256"/>
      <c r="CE4" s="256"/>
      <c r="CF4" s="256"/>
      <c r="CG4" s="256"/>
      <c r="CH4" s="256"/>
      <c r="CI4" s="256"/>
      <c r="CK4" s="256"/>
      <c r="CL4" s="256"/>
      <c r="CM4" s="256"/>
      <c r="CN4" s="256"/>
      <c r="CO4" s="256"/>
      <c r="CP4" s="256"/>
      <c r="CQ4" s="256"/>
      <c r="CR4" s="256"/>
      <c r="CS4" s="256"/>
      <c r="CT4" s="256"/>
      <c r="CU4" s="256"/>
      <c r="CV4" s="256"/>
      <c r="CX4" s="256"/>
      <c r="CY4" s="256"/>
      <c r="CZ4" s="256"/>
      <c r="DA4" s="256"/>
      <c r="DB4" s="256"/>
      <c r="DC4" s="256"/>
      <c r="DD4" s="256"/>
      <c r="DE4" s="256"/>
      <c r="DF4" s="256"/>
      <c r="DG4" s="256"/>
      <c r="DH4" s="256"/>
      <c r="DI4" s="256"/>
      <c r="DK4" s="256"/>
      <c r="DL4" s="256"/>
      <c r="DM4" s="256"/>
      <c r="DN4" s="256"/>
      <c r="DO4" s="256"/>
      <c r="DP4" s="256"/>
      <c r="DQ4" s="256"/>
      <c r="DR4" s="256"/>
      <c r="DS4" s="256"/>
      <c r="DT4" s="256"/>
      <c r="DU4" s="256"/>
      <c r="DV4" s="256"/>
      <c r="DX4" s="256"/>
      <c r="DY4" s="256"/>
      <c r="DZ4" s="256"/>
      <c r="EA4" s="256"/>
      <c r="EB4" s="256"/>
      <c r="EC4" s="256"/>
      <c r="ED4" s="256"/>
      <c r="EE4" s="256"/>
      <c r="EF4" s="256"/>
      <c r="EG4" s="256"/>
      <c r="EH4" s="256"/>
      <c r="EI4" s="256"/>
      <c r="EK4" s="256"/>
      <c r="EL4" s="256"/>
      <c r="EM4" s="256"/>
      <c r="EN4" s="256"/>
      <c r="EO4" s="256"/>
      <c r="EP4" s="256"/>
      <c r="EQ4" s="256"/>
      <c r="ER4" s="256"/>
      <c r="ES4" s="256"/>
      <c r="ET4" s="256"/>
      <c r="EU4" s="256"/>
      <c r="EV4" s="256"/>
      <c r="EX4" s="256"/>
      <c r="EY4" s="256"/>
      <c r="EZ4" s="256"/>
      <c r="FA4" s="256"/>
      <c r="FB4" s="256"/>
      <c r="FC4" s="256"/>
      <c r="FD4" s="256"/>
      <c r="FE4" s="256"/>
      <c r="FF4" s="256"/>
      <c r="FG4" s="256"/>
      <c r="FH4" s="256"/>
      <c r="FI4" s="256"/>
      <c r="FK4" s="256"/>
      <c r="FL4" s="256"/>
      <c r="FM4" s="256"/>
      <c r="FN4" s="256"/>
      <c r="FO4" s="256"/>
      <c r="FP4" s="256"/>
      <c r="FQ4" s="256"/>
      <c r="FR4" s="256"/>
      <c r="FS4" s="256"/>
      <c r="FT4" s="256"/>
      <c r="FU4" s="256"/>
      <c r="FV4" s="256"/>
      <c r="FX4" s="256"/>
      <c r="FY4" s="256"/>
      <c r="FZ4" s="256"/>
      <c r="GA4" s="256"/>
      <c r="GB4" s="256"/>
      <c r="GC4" s="256"/>
      <c r="GD4" s="256"/>
      <c r="GE4" s="256"/>
      <c r="GF4" s="256"/>
      <c r="GG4" s="256"/>
      <c r="GH4" s="256"/>
      <c r="GI4" s="256"/>
      <c r="GK4" s="256"/>
      <c r="GL4" s="256"/>
      <c r="GM4" s="256"/>
      <c r="GN4" s="256"/>
      <c r="GO4" s="256"/>
      <c r="GP4" s="256"/>
      <c r="GQ4" s="256"/>
      <c r="GR4" s="256"/>
      <c r="GS4" s="256"/>
      <c r="GT4" s="256"/>
      <c r="GU4" s="256"/>
      <c r="GV4" s="256"/>
      <c r="GX4" s="256"/>
      <c r="GY4" s="256"/>
      <c r="GZ4" s="256"/>
      <c r="HA4" s="256"/>
      <c r="HB4" s="256"/>
      <c r="HC4" s="256"/>
      <c r="HD4" s="256"/>
      <c r="HE4" s="256"/>
      <c r="HF4" s="256"/>
      <c r="HG4" s="256"/>
      <c r="HH4" s="256"/>
      <c r="HI4" s="256"/>
      <c r="HK4" s="256"/>
      <c r="HL4" s="256"/>
      <c r="HM4" s="256"/>
      <c r="HN4" s="256"/>
      <c r="HO4" s="256"/>
      <c r="HP4" s="256"/>
      <c r="HQ4" s="256"/>
      <c r="HR4" s="256"/>
      <c r="HS4" s="256"/>
      <c r="HT4" s="256"/>
      <c r="HU4" s="256"/>
      <c r="HV4" s="256"/>
      <c r="HX4" s="256"/>
      <c r="HY4" s="256"/>
      <c r="HZ4" s="256"/>
      <c r="IA4" s="256"/>
      <c r="IB4" s="256"/>
      <c r="IC4" s="256"/>
      <c r="ID4" s="256"/>
      <c r="IE4" s="256"/>
      <c r="IF4" s="256"/>
      <c r="IG4" s="256"/>
      <c r="IH4" s="256"/>
      <c r="II4" s="256"/>
      <c r="IK4" s="256"/>
      <c r="IL4" s="257"/>
      <c r="IM4" s="257"/>
      <c r="IN4" s="257"/>
      <c r="IO4" s="257"/>
      <c r="IP4" s="257"/>
      <c r="IQ4" s="257"/>
      <c r="IR4" s="257"/>
      <c r="IS4" s="257"/>
      <c r="IT4" s="257"/>
      <c r="IU4" s="257"/>
      <c r="IV4" s="257"/>
      <c r="IW4" s="257"/>
      <c r="IY4" s="256"/>
    </row>
    <row r="5" spans="1:259" ht="19.5" customHeight="1" x14ac:dyDescent="0.5">
      <c r="A5" s="265"/>
      <c r="B5" s="265"/>
      <c r="C5" s="265"/>
      <c r="D5" s="201" t="s">
        <v>110</v>
      </c>
      <c r="E5" s="271">
        <f>VLOOKUP(D5,[4]ک.ج2!$E$4:$V$20,18,FALSE)</f>
        <v>102340</v>
      </c>
      <c r="F5" s="271">
        <f t="shared" ref="F5:F14" si="1">T5</f>
        <v>0</v>
      </c>
      <c r="G5" s="271">
        <f t="shared" ref="G5:G14" si="2">E5-F5</f>
        <v>102340</v>
      </c>
      <c r="H5" s="265"/>
      <c r="I5" s="265"/>
      <c r="J5" s="265"/>
      <c r="K5" s="265"/>
      <c r="L5" s="265"/>
      <c r="M5" s="265"/>
      <c r="N5" s="265"/>
      <c r="O5" s="265"/>
      <c r="P5" s="265"/>
      <c r="Q5" s="272"/>
      <c r="R5" s="272"/>
      <c r="S5" s="272"/>
      <c r="T5" s="273"/>
      <c r="U5" s="265"/>
      <c r="V5" s="265"/>
      <c r="W5" s="265"/>
      <c r="X5" s="265"/>
      <c r="Y5" s="265"/>
      <c r="Z5" s="265"/>
      <c r="AA5" s="265"/>
      <c r="AB5" s="265"/>
      <c r="AC5" s="265"/>
      <c r="AD5" s="265"/>
      <c r="AE5" s="265"/>
      <c r="AF5" s="265"/>
      <c r="AG5" s="265"/>
      <c r="AH5" s="265"/>
      <c r="AI5" s="265"/>
      <c r="AJ5" s="265"/>
      <c r="AK5" s="265"/>
      <c r="AL5" s="265"/>
      <c r="AM5" s="265"/>
      <c r="AN5" s="265"/>
      <c r="AO5" s="265"/>
      <c r="AP5" s="265"/>
      <c r="AQ5" s="274"/>
      <c r="AR5" s="277"/>
      <c r="AS5" s="275"/>
      <c r="AT5" s="275"/>
      <c r="AU5" s="275"/>
      <c r="AV5" s="276"/>
      <c r="AX5" s="256"/>
      <c r="AY5" s="256"/>
      <c r="AZ5" s="256"/>
      <c r="BA5" s="256"/>
      <c r="BB5" s="256"/>
      <c r="BC5" s="256"/>
      <c r="BD5" s="256"/>
      <c r="BE5" s="256"/>
      <c r="BF5" s="256"/>
      <c r="BG5" s="256"/>
      <c r="BH5" s="256"/>
      <c r="BI5" s="256"/>
      <c r="BK5" s="256"/>
      <c r="BL5" s="256"/>
      <c r="BM5" s="256"/>
      <c r="BN5" s="256"/>
      <c r="BO5" s="256"/>
      <c r="BP5" s="256"/>
      <c r="BQ5" s="256"/>
      <c r="BR5" s="256"/>
      <c r="BS5" s="256"/>
      <c r="BT5" s="256"/>
      <c r="BU5" s="256"/>
      <c r="BV5" s="256"/>
      <c r="BX5" s="256"/>
      <c r="BY5" s="256"/>
      <c r="BZ5" s="256"/>
      <c r="CA5" s="256"/>
      <c r="CB5" s="256"/>
      <c r="CC5" s="256"/>
      <c r="CD5" s="256"/>
      <c r="CE5" s="256"/>
      <c r="CF5" s="256"/>
      <c r="CG5" s="256"/>
      <c r="CH5" s="256"/>
      <c r="CI5" s="256"/>
      <c r="CK5" s="256"/>
      <c r="CL5" s="256"/>
      <c r="CM5" s="256"/>
      <c r="CN5" s="256"/>
      <c r="CO5" s="256"/>
      <c r="CP5" s="256"/>
      <c r="CQ5" s="256"/>
      <c r="CR5" s="256"/>
      <c r="CS5" s="256"/>
      <c r="CT5" s="256"/>
      <c r="CU5" s="256"/>
      <c r="CV5" s="256"/>
      <c r="CX5" s="256"/>
      <c r="CY5" s="256"/>
      <c r="CZ5" s="256"/>
      <c r="DA5" s="256"/>
      <c r="DB5" s="256"/>
      <c r="DC5" s="256"/>
      <c r="DD5" s="256"/>
      <c r="DE5" s="256"/>
      <c r="DF5" s="256"/>
      <c r="DG5" s="256"/>
      <c r="DH5" s="256"/>
      <c r="DI5" s="256"/>
      <c r="DK5" s="256"/>
      <c r="DL5" s="256"/>
      <c r="DM5" s="256"/>
      <c r="DN5" s="256"/>
      <c r="DO5" s="256"/>
      <c r="DP5" s="256"/>
      <c r="DQ5" s="256"/>
      <c r="DR5" s="256"/>
      <c r="DS5" s="256"/>
      <c r="DT5" s="256"/>
      <c r="DU5" s="256"/>
      <c r="DV5" s="256"/>
      <c r="DX5" s="256"/>
      <c r="DY5" s="256"/>
      <c r="DZ5" s="256"/>
      <c r="EA5" s="256"/>
      <c r="EB5" s="256"/>
      <c r="EC5" s="256"/>
      <c r="ED5" s="256"/>
      <c r="EE5" s="256"/>
      <c r="EF5" s="256"/>
      <c r="EG5" s="256"/>
      <c r="EH5" s="256"/>
      <c r="EI5" s="256"/>
      <c r="EK5" s="256"/>
      <c r="EL5" s="256"/>
      <c r="EM5" s="256"/>
      <c r="EN5" s="256"/>
      <c r="EO5" s="256"/>
      <c r="EP5" s="256"/>
      <c r="EQ5" s="256"/>
      <c r="ER5" s="256"/>
      <c r="ES5" s="256"/>
      <c r="ET5" s="256"/>
      <c r="EU5" s="256"/>
      <c r="EV5" s="256"/>
      <c r="EX5" s="256"/>
      <c r="EY5" s="256"/>
      <c r="EZ5" s="256"/>
      <c r="FA5" s="256"/>
      <c r="FB5" s="256"/>
      <c r="FC5" s="256"/>
      <c r="FD5" s="256"/>
      <c r="FE5" s="256"/>
      <c r="FF5" s="256"/>
      <c r="FG5" s="256"/>
      <c r="FH5" s="256"/>
      <c r="FI5" s="256"/>
      <c r="FK5" s="256"/>
      <c r="FL5" s="256"/>
      <c r="FM5" s="256"/>
      <c r="FN5" s="256"/>
      <c r="FO5" s="256"/>
      <c r="FP5" s="256"/>
      <c r="FQ5" s="256"/>
      <c r="FR5" s="256"/>
      <c r="FS5" s="256"/>
      <c r="FT5" s="256"/>
      <c r="FU5" s="256"/>
      <c r="FV5" s="256"/>
      <c r="FX5" s="256"/>
      <c r="FY5" s="256"/>
      <c r="FZ5" s="256"/>
      <c r="GA5" s="256"/>
      <c r="GB5" s="256"/>
      <c r="GC5" s="256"/>
      <c r="GD5" s="256"/>
      <c r="GE5" s="256"/>
      <c r="GF5" s="256"/>
      <c r="GG5" s="256"/>
      <c r="GH5" s="256"/>
      <c r="GI5" s="256"/>
      <c r="GK5" s="256"/>
      <c r="GL5" s="256"/>
      <c r="GM5" s="256"/>
      <c r="GN5" s="256"/>
      <c r="GO5" s="256"/>
      <c r="GP5" s="256"/>
      <c r="GQ5" s="256"/>
      <c r="GR5" s="256"/>
      <c r="GS5" s="256"/>
      <c r="GT5" s="256"/>
      <c r="GU5" s="256"/>
      <c r="GV5" s="256"/>
      <c r="GX5" s="256"/>
      <c r="GY5" s="256"/>
      <c r="GZ5" s="256"/>
      <c r="HA5" s="256"/>
      <c r="HB5" s="256"/>
      <c r="HC5" s="256"/>
      <c r="HD5" s="256"/>
      <c r="HE5" s="256"/>
      <c r="HF5" s="256"/>
      <c r="HG5" s="256"/>
      <c r="HH5" s="256"/>
      <c r="HI5" s="256"/>
      <c r="HK5" s="256"/>
      <c r="HL5" s="256"/>
      <c r="HM5" s="256"/>
      <c r="HN5" s="256"/>
      <c r="HO5" s="256"/>
      <c r="HP5" s="256"/>
      <c r="HQ5" s="256"/>
      <c r="HR5" s="256"/>
      <c r="HS5" s="256"/>
      <c r="HT5" s="256"/>
      <c r="HU5" s="256"/>
      <c r="HV5" s="256"/>
      <c r="HX5" s="256"/>
      <c r="HY5" s="256"/>
      <c r="HZ5" s="256"/>
      <c r="IA5" s="256"/>
      <c r="IB5" s="256"/>
      <c r="IC5" s="256"/>
      <c r="ID5" s="256"/>
      <c r="IE5" s="256"/>
      <c r="IF5" s="256"/>
      <c r="IG5" s="256"/>
      <c r="IH5" s="256"/>
      <c r="II5" s="256"/>
      <c r="IK5" s="256"/>
      <c r="IL5" s="257"/>
      <c r="IM5" s="257"/>
      <c r="IN5" s="257"/>
      <c r="IO5" s="257"/>
      <c r="IP5" s="257"/>
      <c r="IQ5" s="257"/>
      <c r="IR5" s="257"/>
      <c r="IS5" s="257"/>
      <c r="IT5" s="257"/>
      <c r="IU5" s="257"/>
      <c r="IV5" s="257"/>
      <c r="IW5" s="257"/>
      <c r="IY5" s="256"/>
    </row>
    <row r="6" spans="1:259" ht="19.5" customHeight="1" x14ac:dyDescent="0.5">
      <c r="A6" s="265">
        <v>2</v>
      </c>
      <c r="B6" s="265" t="s">
        <v>94</v>
      </c>
      <c r="C6" s="265" t="s">
        <v>95</v>
      </c>
      <c r="D6" s="265" t="s">
        <v>99</v>
      </c>
      <c r="E6" s="271">
        <f>VLOOKUP(D6,[4]ک.ج2!$E$4:$V$20,18,FALSE)</f>
        <v>81250</v>
      </c>
      <c r="F6" s="271">
        <f t="shared" si="1"/>
        <v>123000</v>
      </c>
      <c r="G6" s="271">
        <f t="shared" si="2"/>
        <v>-41750</v>
      </c>
      <c r="H6" s="265"/>
      <c r="I6" s="265"/>
      <c r="J6" s="265"/>
      <c r="K6" s="265"/>
      <c r="L6" s="265">
        <v>1</v>
      </c>
      <c r="M6" s="265">
        <v>0</v>
      </c>
      <c r="N6" s="265">
        <v>0</v>
      </c>
      <c r="O6" s="265">
        <v>0</v>
      </c>
      <c r="P6" s="265">
        <v>0</v>
      </c>
      <c r="Q6" s="272">
        <v>0</v>
      </c>
      <c r="R6" s="272">
        <v>123000</v>
      </c>
      <c r="S6" s="272">
        <v>0</v>
      </c>
      <c r="T6" s="273">
        <f t="shared" ref="T6:T12" si="3">SUM(Q6:S6)</f>
        <v>123000</v>
      </c>
      <c r="U6" s="265">
        <v>0</v>
      </c>
      <c r="V6" s="265">
        <v>0</v>
      </c>
      <c r="W6" s="265">
        <v>0</v>
      </c>
      <c r="X6" s="265">
        <f t="shared" ref="X6:X12" si="4">SUM(U6:W6)</f>
        <v>0</v>
      </c>
      <c r="Y6" s="265"/>
      <c r="Z6" s="265"/>
      <c r="AA6" s="265"/>
      <c r="AB6" s="265">
        <f t="shared" ref="AB6:AB12" si="5">SUM(Y6:AA6)</f>
        <v>0</v>
      </c>
      <c r="AC6" s="265">
        <v>0</v>
      </c>
      <c r="AD6" s="265">
        <v>0</v>
      </c>
      <c r="AE6" s="265">
        <v>0</v>
      </c>
      <c r="AF6" s="265">
        <f t="shared" ref="AF6:AF12" si="6">SUM(AC6:AE6)</f>
        <v>0</v>
      </c>
      <c r="AG6" s="265"/>
      <c r="AH6" s="265"/>
      <c r="AI6" s="265"/>
      <c r="AJ6" s="265"/>
      <c r="AK6" s="265">
        <v>1</v>
      </c>
      <c r="AL6" s="265">
        <v>0</v>
      </c>
      <c r="AM6" s="265">
        <v>0</v>
      </c>
      <c r="AN6" s="265"/>
      <c r="AO6" s="265"/>
      <c r="AP6" s="265">
        <v>83052</v>
      </c>
      <c r="AQ6" s="274" t="s">
        <v>133</v>
      </c>
      <c r="AR6" s="1225" t="s">
        <v>134</v>
      </c>
      <c r="AS6" s="275">
        <f t="shared" ref="AS6:AS14" si="7">M6+Q6+U6+Y6+AC6</f>
        <v>0</v>
      </c>
      <c r="AT6" s="275">
        <f t="shared" si="0"/>
        <v>123000</v>
      </c>
      <c r="AU6" s="275">
        <f t="shared" si="0"/>
        <v>0</v>
      </c>
      <c r="AV6" s="276">
        <f>P6+T6+X6+AB6+AF6</f>
        <v>123000</v>
      </c>
      <c r="AX6" s="256"/>
      <c r="AY6" s="256"/>
      <c r="AZ6" s="256"/>
      <c r="BA6" s="256"/>
      <c r="BB6" s="256"/>
      <c r="BC6" s="256"/>
      <c r="BD6" s="256"/>
      <c r="BE6" s="256"/>
      <c r="BF6" s="256"/>
      <c r="BG6" s="256"/>
      <c r="BH6" s="256"/>
      <c r="BI6" s="256"/>
      <c r="BK6" s="256"/>
      <c r="BL6" s="256"/>
      <c r="BM6" s="256"/>
      <c r="BN6" s="256"/>
      <c r="BO6" s="256"/>
      <c r="BP6" s="256"/>
      <c r="BQ6" s="256"/>
      <c r="BR6" s="256"/>
      <c r="BS6" s="256"/>
      <c r="BT6" s="256"/>
      <c r="BU6" s="256"/>
      <c r="BV6" s="256"/>
      <c r="BX6" s="256"/>
      <c r="BY6" s="256"/>
      <c r="BZ6" s="256"/>
      <c r="CA6" s="256"/>
      <c r="CB6" s="256"/>
      <c r="CC6" s="256"/>
      <c r="CD6" s="256"/>
      <c r="CE6" s="256"/>
      <c r="CF6" s="256"/>
      <c r="CG6" s="256"/>
      <c r="CH6" s="256"/>
      <c r="CI6" s="256"/>
      <c r="CK6" s="256"/>
      <c r="CL6" s="256"/>
      <c r="CM6" s="256"/>
      <c r="CN6" s="256"/>
      <c r="CO6" s="256"/>
      <c r="CP6" s="256"/>
      <c r="CQ6" s="256"/>
      <c r="CR6" s="256"/>
      <c r="CS6" s="256"/>
      <c r="CT6" s="256"/>
      <c r="CU6" s="256"/>
      <c r="CV6" s="256"/>
      <c r="CX6" s="256"/>
      <c r="CY6" s="256"/>
      <c r="CZ6" s="256"/>
      <c r="DA6" s="256"/>
      <c r="DB6" s="256"/>
      <c r="DC6" s="256"/>
      <c r="DD6" s="256"/>
      <c r="DE6" s="256"/>
      <c r="DF6" s="256"/>
      <c r="DG6" s="256"/>
      <c r="DH6" s="256"/>
      <c r="DI6" s="256"/>
      <c r="DK6" s="256"/>
      <c r="DL6" s="256"/>
      <c r="DM6" s="256"/>
      <c r="DN6" s="256"/>
      <c r="DO6" s="256"/>
      <c r="DP6" s="256"/>
      <c r="DQ6" s="256"/>
      <c r="DR6" s="256"/>
      <c r="DS6" s="256"/>
      <c r="DT6" s="256"/>
      <c r="DU6" s="256"/>
      <c r="DV6" s="256"/>
      <c r="DX6" s="256"/>
      <c r="DY6" s="256"/>
      <c r="DZ6" s="256"/>
      <c r="EA6" s="256"/>
      <c r="EB6" s="256"/>
      <c r="EC6" s="256"/>
      <c r="ED6" s="256"/>
      <c r="EE6" s="256"/>
      <c r="EF6" s="256"/>
      <c r="EG6" s="256"/>
      <c r="EH6" s="256"/>
      <c r="EI6" s="256"/>
      <c r="EK6" s="256"/>
      <c r="EL6" s="256"/>
      <c r="EM6" s="256"/>
      <c r="EN6" s="256"/>
      <c r="EO6" s="256"/>
      <c r="EP6" s="256"/>
      <c r="EQ6" s="256"/>
      <c r="ER6" s="256"/>
      <c r="ES6" s="256"/>
      <c r="ET6" s="256"/>
      <c r="EU6" s="256"/>
      <c r="EV6" s="256"/>
      <c r="EX6" s="256"/>
      <c r="EY6" s="256"/>
      <c r="EZ6" s="256"/>
      <c r="FA6" s="256"/>
      <c r="FB6" s="256"/>
      <c r="FC6" s="256"/>
      <c r="FD6" s="256"/>
      <c r="FE6" s="256"/>
      <c r="FF6" s="256"/>
      <c r="FG6" s="256"/>
      <c r="FH6" s="256"/>
      <c r="FI6" s="256"/>
      <c r="FK6" s="256"/>
      <c r="FL6" s="256"/>
      <c r="FM6" s="256"/>
      <c r="FN6" s="256"/>
      <c r="FO6" s="256"/>
      <c r="FP6" s="256"/>
      <c r="FQ6" s="256"/>
      <c r="FR6" s="256"/>
      <c r="FS6" s="256"/>
      <c r="FT6" s="256"/>
      <c r="FU6" s="256"/>
      <c r="FV6" s="256"/>
      <c r="FX6" s="256"/>
      <c r="FY6" s="256"/>
      <c r="FZ6" s="256"/>
      <c r="GA6" s="256"/>
      <c r="GB6" s="256"/>
      <c r="GC6" s="256"/>
      <c r="GD6" s="256"/>
      <c r="GE6" s="256"/>
      <c r="GF6" s="256"/>
      <c r="GG6" s="256"/>
      <c r="GH6" s="256"/>
      <c r="GI6" s="256"/>
      <c r="GK6" s="256"/>
      <c r="GL6" s="256"/>
      <c r="GM6" s="256"/>
      <c r="GN6" s="256"/>
      <c r="GO6" s="256"/>
      <c r="GP6" s="256"/>
      <c r="GQ6" s="256"/>
      <c r="GR6" s="256"/>
      <c r="GS6" s="256"/>
      <c r="GT6" s="256"/>
      <c r="GU6" s="256"/>
      <c r="GV6" s="256"/>
      <c r="GX6" s="256"/>
      <c r="GY6" s="256"/>
      <c r="GZ6" s="256"/>
      <c r="HA6" s="256"/>
      <c r="HB6" s="256"/>
      <c r="HC6" s="256"/>
      <c r="HD6" s="256"/>
      <c r="HE6" s="256"/>
      <c r="HF6" s="256"/>
      <c r="HG6" s="256"/>
      <c r="HH6" s="256"/>
      <c r="HI6" s="256"/>
      <c r="HK6" s="256"/>
      <c r="HL6" s="256"/>
      <c r="HM6" s="256"/>
      <c r="HN6" s="256"/>
      <c r="HO6" s="256"/>
      <c r="HP6" s="256"/>
      <c r="HQ6" s="256"/>
      <c r="HR6" s="256"/>
      <c r="HS6" s="256"/>
      <c r="HT6" s="256"/>
      <c r="HU6" s="256"/>
      <c r="HV6" s="256"/>
      <c r="HX6" s="256"/>
      <c r="HY6" s="256"/>
      <c r="HZ6" s="256"/>
      <c r="IA6" s="256"/>
      <c r="IB6" s="256"/>
      <c r="IC6" s="256"/>
      <c r="ID6" s="256"/>
      <c r="IE6" s="256"/>
      <c r="IF6" s="256"/>
      <c r="IG6" s="256"/>
      <c r="IH6" s="256"/>
      <c r="II6" s="256"/>
      <c r="IK6" s="256"/>
      <c r="IL6" s="257"/>
      <c r="IM6" s="257"/>
      <c r="IN6" s="257"/>
      <c r="IO6" s="257"/>
      <c r="IP6" s="257"/>
      <c r="IQ6" s="257"/>
      <c r="IR6" s="257"/>
      <c r="IS6" s="257"/>
      <c r="IT6" s="257"/>
      <c r="IU6" s="257"/>
      <c r="IV6" s="257"/>
      <c r="IW6" s="257"/>
      <c r="IY6" s="256"/>
    </row>
    <row r="7" spans="1:259" ht="19.5" customHeight="1" x14ac:dyDescent="0.5">
      <c r="A7" s="265">
        <v>3</v>
      </c>
      <c r="B7" s="265" t="s">
        <v>94</v>
      </c>
      <c r="C7" s="265" t="s">
        <v>95</v>
      </c>
      <c r="D7" s="265" t="s">
        <v>100</v>
      </c>
      <c r="E7" s="271">
        <f>VLOOKUP(D7,[4]ک.ج2!$E$4:$V$20,18,FALSE)</f>
        <v>81250</v>
      </c>
      <c r="F7" s="271">
        <f t="shared" si="1"/>
        <v>81250</v>
      </c>
      <c r="G7" s="271">
        <f t="shared" si="2"/>
        <v>0</v>
      </c>
      <c r="H7" s="265"/>
      <c r="I7" s="265"/>
      <c r="J7" s="265"/>
      <c r="K7" s="265"/>
      <c r="L7" s="265">
        <v>1</v>
      </c>
      <c r="M7" s="265">
        <v>0</v>
      </c>
      <c r="N7" s="265">
        <v>0</v>
      </c>
      <c r="O7" s="265">
        <v>0</v>
      </c>
      <c r="P7" s="265">
        <v>0</v>
      </c>
      <c r="Q7" s="272">
        <v>0</v>
      </c>
      <c r="R7" s="272">
        <v>81250</v>
      </c>
      <c r="S7" s="272">
        <v>0</v>
      </c>
      <c r="T7" s="273">
        <f t="shared" si="3"/>
        <v>81250</v>
      </c>
      <c r="U7" s="265">
        <v>0</v>
      </c>
      <c r="V7" s="265">
        <v>0</v>
      </c>
      <c r="W7" s="265">
        <v>0</v>
      </c>
      <c r="X7" s="265">
        <f t="shared" si="4"/>
        <v>0</v>
      </c>
      <c r="Y7" s="265">
        <v>0</v>
      </c>
      <c r="Z7" s="265">
        <v>375</v>
      </c>
      <c r="AA7" s="265">
        <v>0</v>
      </c>
      <c r="AB7" s="265">
        <f t="shared" si="5"/>
        <v>375</v>
      </c>
      <c r="AC7" s="265">
        <v>0</v>
      </c>
      <c r="AD7" s="265">
        <v>0</v>
      </c>
      <c r="AE7" s="265">
        <v>0</v>
      </c>
      <c r="AF7" s="265">
        <f t="shared" si="6"/>
        <v>0</v>
      </c>
      <c r="AG7" s="265"/>
      <c r="AH7" s="265"/>
      <c r="AI7" s="265"/>
      <c r="AJ7" s="265"/>
      <c r="AK7" s="265">
        <v>1</v>
      </c>
      <c r="AL7" s="265">
        <v>0</v>
      </c>
      <c r="AM7" s="265">
        <v>0</v>
      </c>
      <c r="AN7" s="265">
        <v>0</v>
      </c>
      <c r="AO7" s="265">
        <v>0</v>
      </c>
      <c r="AP7" s="265">
        <v>80013</v>
      </c>
      <c r="AQ7" s="265" t="s">
        <v>135</v>
      </c>
      <c r="AR7" s="1226"/>
      <c r="AS7" s="275">
        <f t="shared" si="7"/>
        <v>0</v>
      </c>
      <c r="AT7" s="275">
        <f t="shared" si="0"/>
        <v>81625</v>
      </c>
      <c r="AU7" s="275">
        <f t="shared" si="0"/>
        <v>0</v>
      </c>
      <c r="AV7" s="276">
        <f t="shared" si="0"/>
        <v>81625</v>
      </c>
      <c r="AX7" s="256"/>
      <c r="AY7" s="256"/>
      <c r="AZ7" s="256"/>
      <c r="BA7" s="256"/>
      <c r="BB7" s="256"/>
      <c r="BC7" s="256"/>
      <c r="BD7" s="256"/>
      <c r="BE7" s="256"/>
      <c r="BF7" s="256"/>
      <c r="BG7" s="256"/>
      <c r="BH7" s="256"/>
      <c r="BI7" s="256"/>
      <c r="BK7" s="256"/>
      <c r="BL7" s="256"/>
      <c r="BM7" s="256"/>
      <c r="BN7" s="256"/>
      <c r="BO7" s="256"/>
      <c r="BP7" s="256"/>
      <c r="BQ7" s="256"/>
      <c r="BR7" s="256"/>
      <c r="BS7" s="256"/>
      <c r="BT7" s="256"/>
      <c r="BU7" s="256"/>
      <c r="BV7" s="256"/>
      <c r="BX7" s="256"/>
      <c r="BY7" s="256"/>
      <c r="BZ7" s="256"/>
      <c r="CA7" s="256"/>
      <c r="CB7" s="256"/>
      <c r="CC7" s="256"/>
      <c r="CD7" s="256"/>
      <c r="CE7" s="256"/>
      <c r="CF7" s="256"/>
      <c r="CG7" s="256"/>
      <c r="CH7" s="256"/>
      <c r="CI7" s="256"/>
      <c r="CK7" s="256"/>
      <c r="CL7" s="256"/>
      <c r="CM7" s="256"/>
      <c r="CN7" s="256"/>
      <c r="CO7" s="256"/>
      <c r="CP7" s="256"/>
      <c r="CQ7" s="256"/>
      <c r="CR7" s="256"/>
      <c r="CS7" s="256"/>
      <c r="CT7" s="256"/>
      <c r="CU7" s="256"/>
      <c r="CV7" s="256"/>
      <c r="CX7" s="256"/>
      <c r="CY7" s="256"/>
      <c r="CZ7" s="256"/>
      <c r="DA7" s="256"/>
      <c r="DB7" s="256"/>
      <c r="DC7" s="256"/>
      <c r="DD7" s="256"/>
      <c r="DE7" s="256"/>
      <c r="DF7" s="256"/>
      <c r="DG7" s="256"/>
      <c r="DH7" s="256"/>
      <c r="DI7" s="256"/>
      <c r="DK7" s="256"/>
      <c r="DL7" s="256"/>
      <c r="DM7" s="256"/>
      <c r="DN7" s="256"/>
      <c r="DO7" s="256"/>
      <c r="DP7" s="256"/>
      <c r="DQ7" s="256"/>
      <c r="DR7" s="256"/>
      <c r="DS7" s="256"/>
      <c r="DT7" s="256"/>
      <c r="DU7" s="256"/>
      <c r="DV7" s="256"/>
      <c r="DX7" s="256"/>
      <c r="DY7" s="256"/>
      <c r="DZ7" s="256"/>
      <c r="EA7" s="256"/>
      <c r="EB7" s="256"/>
      <c r="EC7" s="256"/>
      <c r="ED7" s="256"/>
      <c r="EE7" s="256"/>
      <c r="EF7" s="256"/>
      <c r="EG7" s="256"/>
      <c r="EH7" s="256"/>
      <c r="EI7" s="256"/>
      <c r="EK7" s="256"/>
      <c r="EL7" s="256"/>
      <c r="EM7" s="256"/>
      <c r="EN7" s="256"/>
      <c r="EO7" s="256"/>
      <c r="EP7" s="256"/>
      <c r="EQ7" s="256"/>
      <c r="ER7" s="256"/>
      <c r="ES7" s="256"/>
      <c r="ET7" s="256"/>
      <c r="EU7" s="256"/>
      <c r="EV7" s="256"/>
      <c r="EX7" s="256"/>
      <c r="EY7" s="256"/>
      <c r="EZ7" s="256"/>
      <c r="FA7" s="256"/>
      <c r="FB7" s="256"/>
      <c r="FC7" s="256"/>
      <c r="FD7" s="256"/>
      <c r="FE7" s="256"/>
      <c r="FF7" s="256"/>
      <c r="FG7" s="256"/>
      <c r="FH7" s="256"/>
      <c r="FI7" s="256"/>
      <c r="FK7" s="256"/>
      <c r="FL7" s="256"/>
      <c r="FM7" s="256"/>
      <c r="FN7" s="256"/>
      <c r="FO7" s="256"/>
      <c r="FP7" s="256"/>
      <c r="FQ7" s="256"/>
      <c r="FR7" s="256"/>
      <c r="FS7" s="256"/>
      <c r="FT7" s="256"/>
      <c r="FU7" s="256"/>
      <c r="FV7" s="256"/>
      <c r="FX7" s="256"/>
      <c r="FY7" s="256"/>
      <c r="FZ7" s="256"/>
      <c r="GA7" s="256"/>
      <c r="GB7" s="256"/>
      <c r="GC7" s="256"/>
      <c r="GD7" s="256"/>
      <c r="GE7" s="256"/>
      <c r="GF7" s="256"/>
      <c r="GG7" s="256"/>
      <c r="GH7" s="256"/>
      <c r="GI7" s="256"/>
      <c r="GK7" s="256"/>
      <c r="GL7" s="256"/>
      <c r="GM7" s="256"/>
      <c r="GN7" s="256"/>
      <c r="GO7" s="256"/>
      <c r="GP7" s="256"/>
      <c r="GQ7" s="256"/>
      <c r="GR7" s="256"/>
      <c r="GS7" s="256"/>
      <c r="GT7" s="256"/>
      <c r="GU7" s="256"/>
      <c r="GV7" s="256"/>
      <c r="GX7" s="256"/>
      <c r="GY7" s="256"/>
      <c r="GZ7" s="256"/>
      <c r="HA7" s="256"/>
      <c r="HB7" s="256"/>
      <c r="HC7" s="256"/>
      <c r="HD7" s="256"/>
      <c r="HE7" s="256"/>
      <c r="HF7" s="256"/>
      <c r="HG7" s="256"/>
      <c r="HH7" s="256"/>
      <c r="HI7" s="256"/>
      <c r="HK7" s="256"/>
      <c r="HL7" s="256"/>
      <c r="HM7" s="256"/>
      <c r="HN7" s="256"/>
      <c r="HO7" s="256"/>
      <c r="HP7" s="256"/>
      <c r="HQ7" s="256"/>
      <c r="HR7" s="256"/>
      <c r="HS7" s="256"/>
      <c r="HT7" s="256"/>
      <c r="HU7" s="256"/>
      <c r="HV7" s="256"/>
      <c r="HX7" s="256"/>
      <c r="HY7" s="256"/>
      <c r="HZ7" s="256"/>
      <c r="IA7" s="256"/>
      <c r="IB7" s="256"/>
      <c r="IC7" s="256"/>
      <c r="ID7" s="256"/>
      <c r="IE7" s="256"/>
      <c r="IF7" s="256"/>
      <c r="IG7" s="256"/>
      <c r="IH7" s="256"/>
      <c r="II7" s="256"/>
      <c r="IK7" s="256"/>
      <c r="IL7" s="257"/>
      <c r="IM7" s="257"/>
      <c r="IN7" s="257"/>
      <c r="IO7" s="257"/>
      <c r="IP7" s="257"/>
      <c r="IQ7" s="257"/>
      <c r="IR7" s="257"/>
      <c r="IS7" s="257"/>
      <c r="IT7" s="257"/>
      <c r="IU7" s="257"/>
      <c r="IV7" s="257"/>
      <c r="IW7" s="257"/>
      <c r="IY7" s="256"/>
    </row>
    <row r="8" spans="1:259" ht="19.5" customHeight="1" x14ac:dyDescent="0.5">
      <c r="A8" s="265">
        <v>4</v>
      </c>
      <c r="B8" s="265" t="s">
        <v>94</v>
      </c>
      <c r="C8" s="265" t="s">
        <v>95</v>
      </c>
      <c r="D8" s="125" t="s">
        <v>101</v>
      </c>
      <c r="E8" s="271">
        <f>VLOOKUP(D8,[4]ک.ج2!$E$4:$V$20,18,FALSE)</f>
        <v>85000</v>
      </c>
      <c r="F8" s="271">
        <f t="shared" si="1"/>
        <v>85000</v>
      </c>
      <c r="G8" s="271">
        <f t="shared" si="2"/>
        <v>0</v>
      </c>
      <c r="H8" s="265"/>
      <c r="I8" s="265"/>
      <c r="J8" s="265"/>
      <c r="K8" s="265"/>
      <c r="L8" s="265">
        <v>1</v>
      </c>
      <c r="M8" s="265">
        <v>0</v>
      </c>
      <c r="N8" s="265">
        <v>0</v>
      </c>
      <c r="O8" s="265">
        <v>0</v>
      </c>
      <c r="P8" s="265">
        <v>0</v>
      </c>
      <c r="Q8" s="272">
        <v>0</v>
      </c>
      <c r="R8" s="272">
        <v>85000</v>
      </c>
      <c r="S8" s="272">
        <v>0</v>
      </c>
      <c r="T8" s="273">
        <f t="shared" si="3"/>
        <v>85000</v>
      </c>
      <c r="U8" s="265">
        <v>0</v>
      </c>
      <c r="V8" s="265">
        <v>0</v>
      </c>
      <c r="W8" s="265">
        <v>0</v>
      </c>
      <c r="X8" s="265">
        <f t="shared" si="4"/>
        <v>0</v>
      </c>
      <c r="Y8" s="265">
        <v>0</v>
      </c>
      <c r="Z8" s="265">
        <v>0</v>
      </c>
      <c r="AA8" s="265">
        <v>0</v>
      </c>
      <c r="AB8" s="265">
        <f t="shared" si="5"/>
        <v>0</v>
      </c>
      <c r="AC8" s="265">
        <v>0</v>
      </c>
      <c r="AD8" s="265">
        <v>0</v>
      </c>
      <c r="AE8" s="265">
        <v>0</v>
      </c>
      <c r="AF8" s="265">
        <f t="shared" si="6"/>
        <v>0</v>
      </c>
      <c r="AG8" s="265"/>
      <c r="AH8" s="265"/>
      <c r="AI8" s="265">
        <v>1</v>
      </c>
      <c r="AJ8" s="265"/>
      <c r="AK8" s="265"/>
      <c r="AL8" s="265"/>
      <c r="AM8" s="265"/>
      <c r="AN8" s="265">
        <v>41167</v>
      </c>
      <c r="AO8" s="265"/>
      <c r="AP8" s="265"/>
      <c r="AQ8" s="274" t="s">
        <v>136</v>
      </c>
      <c r="AR8" s="1227"/>
      <c r="AS8" s="275">
        <f t="shared" si="7"/>
        <v>0</v>
      </c>
      <c r="AT8" s="275">
        <f t="shared" si="0"/>
        <v>85000</v>
      </c>
      <c r="AU8" s="275">
        <f t="shared" si="0"/>
        <v>0</v>
      </c>
      <c r="AV8" s="276">
        <f t="shared" si="0"/>
        <v>85000</v>
      </c>
      <c r="AX8" s="256"/>
      <c r="AY8" s="256"/>
      <c r="AZ8" s="256"/>
      <c r="BA8" s="256"/>
      <c r="BB8" s="256"/>
      <c r="BC8" s="256"/>
      <c r="BD8" s="256"/>
      <c r="BE8" s="256"/>
      <c r="BF8" s="256"/>
      <c r="BG8" s="256"/>
      <c r="BH8" s="256"/>
      <c r="BI8" s="256"/>
      <c r="BK8" s="256"/>
      <c r="BL8" s="256"/>
      <c r="BM8" s="256"/>
      <c r="BN8" s="256"/>
      <c r="BO8" s="256"/>
      <c r="BP8" s="256"/>
      <c r="BQ8" s="256"/>
      <c r="BR8" s="256"/>
      <c r="BS8" s="256"/>
      <c r="BT8" s="256"/>
      <c r="BU8" s="256"/>
      <c r="BV8" s="256"/>
      <c r="BX8" s="256"/>
      <c r="BY8" s="256"/>
      <c r="BZ8" s="256"/>
      <c r="CA8" s="256"/>
      <c r="CB8" s="256"/>
      <c r="CC8" s="256"/>
      <c r="CD8" s="256"/>
      <c r="CE8" s="256"/>
      <c r="CF8" s="256"/>
      <c r="CG8" s="256"/>
      <c r="CH8" s="256"/>
      <c r="CI8" s="256"/>
      <c r="CK8" s="256"/>
      <c r="CL8" s="256"/>
      <c r="CM8" s="256"/>
      <c r="CN8" s="256"/>
      <c r="CO8" s="256"/>
      <c r="CP8" s="256"/>
      <c r="CQ8" s="256"/>
      <c r="CR8" s="256"/>
      <c r="CS8" s="256"/>
      <c r="CT8" s="256"/>
      <c r="CU8" s="256"/>
      <c r="CV8" s="256"/>
      <c r="CX8" s="256"/>
      <c r="CY8" s="256"/>
      <c r="CZ8" s="256"/>
      <c r="DA8" s="256"/>
      <c r="DB8" s="256"/>
      <c r="DC8" s="256"/>
      <c r="DD8" s="256"/>
      <c r="DE8" s="256"/>
      <c r="DF8" s="256"/>
      <c r="DG8" s="256"/>
      <c r="DH8" s="256"/>
      <c r="DI8" s="256"/>
      <c r="DK8" s="256"/>
      <c r="DL8" s="256"/>
      <c r="DM8" s="256"/>
      <c r="DN8" s="256"/>
      <c r="DO8" s="256"/>
      <c r="DP8" s="256"/>
      <c r="DQ8" s="256"/>
      <c r="DR8" s="256"/>
      <c r="DS8" s="256"/>
      <c r="DT8" s="256"/>
      <c r="DU8" s="256"/>
      <c r="DV8" s="256"/>
      <c r="DX8" s="256"/>
      <c r="DY8" s="256"/>
      <c r="DZ8" s="256"/>
      <c r="EA8" s="256"/>
      <c r="EB8" s="256"/>
      <c r="EC8" s="256"/>
      <c r="ED8" s="256"/>
      <c r="EE8" s="256"/>
      <c r="EF8" s="256"/>
      <c r="EG8" s="256"/>
      <c r="EH8" s="256"/>
      <c r="EI8" s="256"/>
      <c r="EK8" s="256"/>
      <c r="EL8" s="256"/>
      <c r="EM8" s="256"/>
      <c r="EN8" s="256"/>
      <c r="EO8" s="256"/>
      <c r="EP8" s="256"/>
      <c r="EQ8" s="256"/>
      <c r="ER8" s="256"/>
      <c r="ES8" s="256"/>
      <c r="ET8" s="256"/>
      <c r="EU8" s="256"/>
      <c r="EV8" s="256"/>
      <c r="EX8" s="256"/>
      <c r="EY8" s="256"/>
      <c r="EZ8" s="256"/>
      <c r="FA8" s="256"/>
      <c r="FB8" s="256"/>
      <c r="FC8" s="256"/>
      <c r="FD8" s="256"/>
      <c r="FE8" s="256"/>
      <c r="FF8" s="256"/>
      <c r="FG8" s="256"/>
      <c r="FH8" s="256"/>
      <c r="FI8" s="256"/>
      <c r="FK8" s="256"/>
      <c r="FL8" s="256"/>
      <c r="FM8" s="256"/>
      <c r="FN8" s="256"/>
      <c r="FO8" s="256"/>
      <c r="FP8" s="256"/>
      <c r="FQ8" s="256"/>
      <c r="FR8" s="256"/>
      <c r="FS8" s="256"/>
      <c r="FT8" s="256"/>
      <c r="FU8" s="256"/>
      <c r="FV8" s="256"/>
      <c r="FX8" s="256"/>
      <c r="FY8" s="256"/>
      <c r="FZ8" s="256"/>
      <c r="GA8" s="256"/>
      <c r="GB8" s="256"/>
      <c r="GC8" s="256"/>
      <c r="GD8" s="256"/>
      <c r="GE8" s="256"/>
      <c r="GF8" s="256"/>
      <c r="GG8" s="256"/>
      <c r="GH8" s="256"/>
      <c r="GI8" s="256"/>
      <c r="GK8" s="256"/>
      <c r="GL8" s="256"/>
      <c r="GM8" s="256"/>
      <c r="GN8" s="256"/>
      <c r="GO8" s="256"/>
      <c r="GP8" s="256"/>
      <c r="GQ8" s="256"/>
      <c r="GR8" s="256"/>
      <c r="GS8" s="256"/>
      <c r="GT8" s="256"/>
      <c r="GU8" s="256"/>
      <c r="GV8" s="256"/>
      <c r="GX8" s="256"/>
      <c r="GY8" s="256"/>
      <c r="GZ8" s="256"/>
      <c r="HA8" s="256"/>
      <c r="HB8" s="256"/>
      <c r="HC8" s="256"/>
      <c r="HD8" s="256"/>
      <c r="HE8" s="256"/>
      <c r="HF8" s="256"/>
      <c r="HG8" s="256"/>
      <c r="HH8" s="256"/>
      <c r="HI8" s="256"/>
      <c r="HK8" s="256"/>
      <c r="HL8" s="256"/>
      <c r="HM8" s="256"/>
      <c r="HN8" s="256"/>
      <c r="HO8" s="256"/>
      <c r="HP8" s="256"/>
      <c r="HQ8" s="256"/>
      <c r="HR8" s="256"/>
      <c r="HS8" s="256"/>
      <c r="HT8" s="256"/>
      <c r="HU8" s="256"/>
      <c r="HV8" s="256"/>
      <c r="HX8" s="256"/>
      <c r="HY8" s="256"/>
      <c r="HZ8" s="256"/>
      <c r="IA8" s="256"/>
      <c r="IB8" s="256"/>
      <c r="IC8" s="256"/>
      <c r="ID8" s="256"/>
      <c r="IE8" s="256"/>
      <c r="IF8" s="256"/>
      <c r="IG8" s="256"/>
      <c r="IH8" s="256"/>
      <c r="II8" s="256"/>
      <c r="IK8" s="256"/>
      <c r="IL8" s="257"/>
      <c r="IM8" s="257"/>
      <c r="IN8" s="257"/>
      <c r="IO8" s="257"/>
      <c r="IP8" s="257"/>
      <c r="IQ8" s="257"/>
      <c r="IR8" s="257"/>
      <c r="IS8" s="257"/>
      <c r="IT8" s="257"/>
      <c r="IU8" s="257"/>
      <c r="IV8" s="257"/>
      <c r="IW8" s="257"/>
      <c r="IY8" s="256"/>
    </row>
    <row r="9" spans="1:259" ht="19.5" customHeight="1" x14ac:dyDescent="0.5">
      <c r="A9" s="265"/>
      <c r="B9" s="265"/>
      <c r="C9" s="265"/>
      <c r="D9" s="201" t="s">
        <v>111</v>
      </c>
      <c r="E9" s="271">
        <f>VLOOKUP(D9,[4]ک.ج2!$E$4:$V$20,18,FALSE)</f>
        <v>53400</v>
      </c>
      <c r="F9" s="271">
        <f>T9</f>
        <v>0</v>
      </c>
      <c r="G9" s="271">
        <f>E9-F9</f>
        <v>53400</v>
      </c>
      <c r="H9" s="265"/>
      <c r="I9" s="265"/>
      <c r="J9" s="265"/>
      <c r="K9" s="265"/>
      <c r="L9" s="265"/>
      <c r="M9" s="265"/>
      <c r="N9" s="265"/>
      <c r="O9" s="265"/>
      <c r="P9" s="265"/>
      <c r="Q9" s="272"/>
      <c r="R9" s="272"/>
      <c r="S9" s="272"/>
      <c r="T9" s="273"/>
      <c r="U9" s="265"/>
      <c r="V9" s="265"/>
      <c r="W9" s="265"/>
      <c r="X9" s="265"/>
      <c r="Y9" s="265"/>
      <c r="Z9" s="265"/>
      <c r="AA9" s="265"/>
      <c r="AB9" s="265"/>
      <c r="AC9" s="265"/>
      <c r="AD9" s="265"/>
      <c r="AE9" s="265"/>
      <c r="AF9" s="265"/>
      <c r="AG9" s="265"/>
      <c r="AH9" s="265"/>
      <c r="AI9" s="265"/>
      <c r="AJ9" s="265"/>
      <c r="AK9" s="265"/>
      <c r="AL9" s="265"/>
      <c r="AM9" s="265"/>
      <c r="AN9" s="265"/>
      <c r="AO9" s="265"/>
      <c r="AP9" s="265"/>
      <c r="AQ9" s="274"/>
      <c r="AR9" s="277"/>
      <c r="AS9" s="275"/>
      <c r="AT9" s="275"/>
      <c r="AU9" s="275"/>
      <c r="AV9" s="276"/>
      <c r="AX9" s="256"/>
      <c r="AY9" s="256"/>
      <c r="AZ9" s="256"/>
      <c r="BA9" s="256"/>
      <c r="BB9" s="256"/>
      <c r="BC9" s="256"/>
      <c r="BD9" s="256"/>
      <c r="BE9" s="256"/>
      <c r="BF9" s="256"/>
      <c r="BG9" s="256"/>
      <c r="BH9" s="256"/>
      <c r="BI9" s="256"/>
      <c r="BK9" s="256"/>
      <c r="BL9" s="256"/>
      <c r="BM9" s="256"/>
      <c r="BN9" s="256"/>
      <c r="BO9" s="256"/>
      <c r="BP9" s="256"/>
      <c r="BQ9" s="256"/>
      <c r="BR9" s="256"/>
      <c r="BS9" s="256"/>
      <c r="BT9" s="256"/>
      <c r="BU9" s="256"/>
      <c r="BV9" s="256"/>
      <c r="BX9" s="256"/>
      <c r="BY9" s="256"/>
      <c r="BZ9" s="256"/>
      <c r="CA9" s="256"/>
      <c r="CB9" s="256"/>
      <c r="CC9" s="256"/>
      <c r="CD9" s="256"/>
      <c r="CE9" s="256"/>
      <c r="CF9" s="256"/>
      <c r="CG9" s="256"/>
      <c r="CH9" s="256"/>
      <c r="CI9" s="256"/>
      <c r="CK9" s="256"/>
      <c r="CL9" s="256"/>
      <c r="CM9" s="256"/>
      <c r="CN9" s="256"/>
      <c r="CO9" s="256"/>
      <c r="CP9" s="256"/>
      <c r="CQ9" s="256"/>
      <c r="CR9" s="256"/>
      <c r="CS9" s="256"/>
      <c r="CT9" s="256"/>
      <c r="CU9" s="256"/>
      <c r="CV9" s="256"/>
      <c r="CX9" s="256"/>
      <c r="CY9" s="256"/>
      <c r="CZ9" s="256"/>
      <c r="DA9" s="256"/>
      <c r="DB9" s="256"/>
      <c r="DC9" s="256"/>
      <c r="DD9" s="256"/>
      <c r="DE9" s="256"/>
      <c r="DF9" s="256"/>
      <c r="DG9" s="256"/>
      <c r="DH9" s="256"/>
      <c r="DI9" s="256"/>
      <c r="DK9" s="256"/>
      <c r="DL9" s="256"/>
      <c r="DM9" s="256"/>
      <c r="DN9" s="256"/>
      <c r="DO9" s="256"/>
      <c r="DP9" s="256"/>
      <c r="DQ9" s="256"/>
      <c r="DR9" s="256"/>
      <c r="DS9" s="256"/>
      <c r="DT9" s="256"/>
      <c r="DU9" s="256"/>
      <c r="DV9" s="256"/>
      <c r="DX9" s="256"/>
      <c r="DY9" s="256"/>
      <c r="DZ9" s="256"/>
      <c r="EA9" s="256"/>
      <c r="EB9" s="256"/>
      <c r="EC9" s="256"/>
      <c r="ED9" s="256"/>
      <c r="EE9" s="256"/>
      <c r="EF9" s="256"/>
      <c r="EG9" s="256"/>
      <c r="EH9" s="256"/>
      <c r="EI9" s="256"/>
      <c r="EK9" s="256"/>
      <c r="EL9" s="256"/>
      <c r="EM9" s="256"/>
      <c r="EN9" s="256"/>
      <c r="EO9" s="256"/>
      <c r="EP9" s="256"/>
      <c r="EQ9" s="256"/>
      <c r="ER9" s="256"/>
      <c r="ES9" s="256"/>
      <c r="ET9" s="256"/>
      <c r="EU9" s="256"/>
      <c r="EV9" s="256"/>
      <c r="EX9" s="256"/>
      <c r="EY9" s="256"/>
      <c r="EZ9" s="256"/>
      <c r="FA9" s="256"/>
      <c r="FB9" s="256"/>
      <c r="FC9" s="256"/>
      <c r="FD9" s="256"/>
      <c r="FE9" s="256"/>
      <c r="FF9" s="256"/>
      <c r="FG9" s="256"/>
      <c r="FH9" s="256"/>
      <c r="FI9" s="256"/>
      <c r="FK9" s="256"/>
      <c r="FL9" s="256"/>
      <c r="FM9" s="256"/>
      <c r="FN9" s="256"/>
      <c r="FO9" s="256"/>
      <c r="FP9" s="256"/>
      <c r="FQ9" s="256"/>
      <c r="FR9" s="256"/>
      <c r="FS9" s="256"/>
      <c r="FT9" s="256"/>
      <c r="FU9" s="256"/>
      <c r="FV9" s="256"/>
      <c r="FX9" s="256"/>
      <c r="FY9" s="256"/>
      <c r="FZ9" s="256"/>
      <c r="GA9" s="256"/>
      <c r="GB9" s="256"/>
      <c r="GC9" s="256"/>
      <c r="GD9" s="256"/>
      <c r="GE9" s="256"/>
      <c r="GF9" s="256"/>
      <c r="GG9" s="256"/>
      <c r="GH9" s="256"/>
      <c r="GI9" s="256"/>
      <c r="GK9" s="256"/>
      <c r="GL9" s="256"/>
      <c r="GM9" s="256"/>
      <c r="GN9" s="256"/>
      <c r="GO9" s="256"/>
      <c r="GP9" s="256"/>
      <c r="GQ9" s="256"/>
      <c r="GR9" s="256"/>
      <c r="GS9" s="256"/>
      <c r="GT9" s="256"/>
      <c r="GU9" s="256"/>
      <c r="GV9" s="256"/>
      <c r="GX9" s="256"/>
      <c r="GY9" s="256"/>
      <c r="GZ9" s="256"/>
      <c r="HA9" s="256"/>
      <c r="HB9" s="256"/>
      <c r="HC9" s="256"/>
      <c r="HD9" s="256"/>
      <c r="HE9" s="256"/>
      <c r="HF9" s="256"/>
      <c r="HG9" s="256"/>
      <c r="HH9" s="256"/>
      <c r="HI9" s="256"/>
      <c r="HK9" s="256"/>
      <c r="HL9" s="256"/>
      <c r="HM9" s="256"/>
      <c r="HN9" s="256"/>
      <c r="HO9" s="256"/>
      <c r="HP9" s="256"/>
      <c r="HQ9" s="256"/>
      <c r="HR9" s="256"/>
      <c r="HS9" s="256"/>
      <c r="HT9" s="256"/>
      <c r="HU9" s="256"/>
      <c r="HV9" s="256"/>
      <c r="HX9" s="256"/>
      <c r="HY9" s="256"/>
      <c r="HZ9" s="256"/>
      <c r="IA9" s="256"/>
      <c r="IB9" s="256"/>
      <c r="IC9" s="256"/>
      <c r="ID9" s="256"/>
      <c r="IE9" s="256"/>
      <c r="IF9" s="256"/>
      <c r="IG9" s="256"/>
      <c r="IH9" s="256"/>
      <c r="II9" s="256"/>
      <c r="IK9" s="256"/>
      <c r="IL9" s="257"/>
      <c r="IM9" s="257"/>
      <c r="IN9" s="257"/>
      <c r="IO9" s="257"/>
      <c r="IP9" s="257"/>
      <c r="IQ9" s="257"/>
      <c r="IR9" s="257"/>
      <c r="IS9" s="257"/>
      <c r="IT9" s="257"/>
      <c r="IU9" s="257"/>
      <c r="IV9" s="257"/>
      <c r="IW9" s="257"/>
      <c r="IY9" s="256"/>
    </row>
    <row r="10" spans="1:259" ht="19.5" customHeight="1" x14ac:dyDescent="0.5">
      <c r="A10" s="265">
        <v>5</v>
      </c>
      <c r="B10" s="265" t="s">
        <v>94</v>
      </c>
      <c r="C10" s="265" t="s">
        <v>95</v>
      </c>
      <c r="D10" s="207" t="s">
        <v>137</v>
      </c>
      <c r="E10" s="271">
        <f>VLOOKUP(D10,[4]ک.ج2!$E$4:$V$20,18,FALSE)</f>
        <v>153437.5</v>
      </c>
      <c r="F10" s="271">
        <f t="shared" si="1"/>
        <v>168000</v>
      </c>
      <c r="G10" s="271">
        <f t="shared" si="2"/>
        <v>-14562.5</v>
      </c>
      <c r="H10" s="265"/>
      <c r="I10" s="265"/>
      <c r="J10" s="265"/>
      <c r="K10" s="265"/>
      <c r="L10" s="265">
        <v>1</v>
      </c>
      <c r="M10" s="265">
        <v>0</v>
      </c>
      <c r="N10" s="265">
        <v>0</v>
      </c>
      <c r="O10" s="265">
        <v>0</v>
      </c>
      <c r="P10" s="265">
        <v>0</v>
      </c>
      <c r="Q10" s="272">
        <v>0</v>
      </c>
      <c r="R10" s="272">
        <v>168000</v>
      </c>
      <c r="S10" s="272">
        <v>0</v>
      </c>
      <c r="T10" s="273">
        <f t="shared" si="3"/>
        <v>168000</v>
      </c>
      <c r="U10" s="265">
        <v>0</v>
      </c>
      <c r="V10" s="265">
        <v>0</v>
      </c>
      <c r="W10" s="265">
        <v>0</v>
      </c>
      <c r="X10" s="265">
        <f t="shared" si="4"/>
        <v>0</v>
      </c>
      <c r="Y10" s="265">
        <v>0</v>
      </c>
      <c r="Z10" s="265">
        <v>0</v>
      </c>
      <c r="AA10" s="265">
        <v>0</v>
      </c>
      <c r="AB10" s="265">
        <f t="shared" si="5"/>
        <v>0</v>
      </c>
      <c r="AC10" s="265">
        <v>0</v>
      </c>
      <c r="AD10" s="265">
        <v>0</v>
      </c>
      <c r="AE10" s="265">
        <v>0</v>
      </c>
      <c r="AF10" s="265">
        <f t="shared" si="6"/>
        <v>0</v>
      </c>
      <c r="AG10" s="265"/>
      <c r="AH10" s="265"/>
      <c r="AI10" s="265"/>
      <c r="AJ10" s="265"/>
      <c r="AK10" s="265">
        <v>1</v>
      </c>
      <c r="AL10" s="265">
        <v>0</v>
      </c>
      <c r="AM10" s="265">
        <v>0</v>
      </c>
      <c r="AN10" s="265">
        <v>0</v>
      </c>
      <c r="AO10" s="265">
        <v>0</v>
      </c>
      <c r="AP10" s="265">
        <v>0</v>
      </c>
      <c r="AQ10" s="274"/>
      <c r="AR10" s="265" t="s">
        <v>98</v>
      </c>
      <c r="AS10" s="275">
        <f t="shared" si="7"/>
        <v>0</v>
      </c>
      <c r="AT10" s="275">
        <f t="shared" si="0"/>
        <v>168000</v>
      </c>
      <c r="AU10" s="275">
        <f t="shared" si="0"/>
        <v>0</v>
      </c>
      <c r="AV10" s="276">
        <f t="shared" si="0"/>
        <v>168000</v>
      </c>
      <c r="AX10" s="256"/>
      <c r="AY10" s="256"/>
      <c r="AZ10" s="256"/>
      <c r="BA10" s="256"/>
      <c r="BB10" s="256"/>
      <c r="BC10" s="256"/>
      <c r="BD10" s="256"/>
      <c r="BE10" s="256"/>
      <c r="BF10" s="256"/>
      <c r="BG10" s="256"/>
      <c r="BH10" s="256"/>
      <c r="BI10" s="256"/>
      <c r="BK10" s="256"/>
      <c r="BL10" s="256"/>
      <c r="BM10" s="256"/>
      <c r="BN10" s="256"/>
      <c r="BO10" s="256"/>
      <c r="BP10" s="256"/>
      <c r="BQ10" s="256"/>
      <c r="BR10" s="256"/>
      <c r="BS10" s="256"/>
      <c r="BT10" s="256"/>
      <c r="BU10" s="256"/>
      <c r="BV10" s="256"/>
      <c r="BX10" s="256"/>
      <c r="BY10" s="256"/>
      <c r="BZ10" s="256"/>
      <c r="CA10" s="256"/>
      <c r="CB10" s="256"/>
      <c r="CC10" s="256"/>
      <c r="CD10" s="256"/>
      <c r="CE10" s="256"/>
      <c r="CF10" s="256"/>
      <c r="CG10" s="256"/>
      <c r="CH10" s="256"/>
      <c r="CI10" s="256"/>
      <c r="CK10" s="256"/>
      <c r="CL10" s="256"/>
      <c r="CM10" s="256"/>
      <c r="CN10" s="256"/>
      <c r="CO10" s="256"/>
      <c r="CP10" s="256"/>
      <c r="CQ10" s="256"/>
      <c r="CR10" s="256"/>
      <c r="CS10" s="256"/>
      <c r="CT10" s="256"/>
      <c r="CU10" s="256"/>
      <c r="CV10" s="256"/>
      <c r="CX10" s="256"/>
      <c r="CY10" s="256"/>
      <c r="CZ10" s="256"/>
      <c r="DA10" s="256"/>
      <c r="DB10" s="256"/>
      <c r="DC10" s="256"/>
      <c r="DD10" s="256"/>
      <c r="DE10" s="256"/>
      <c r="DF10" s="256"/>
      <c r="DG10" s="256"/>
      <c r="DH10" s="256"/>
      <c r="DI10" s="256"/>
      <c r="DK10" s="256"/>
      <c r="DL10" s="256"/>
      <c r="DM10" s="256"/>
      <c r="DN10" s="256"/>
      <c r="DO10" s="256"/>
      <c r="DP10" s="256"/>
      <c r="DQ10" s="256"/>
      <c r="DR10" s="256"/>
      <c r="DS10" s="256"/>
      <c r="DT10" s="256"/>
      <c r="DU10" s="256"/>
      <c r="DV10" s="256"/>
      <c r="DX10" s="256"/>
      <c r="DY10" s="256"/>
      <c r="DZ10" s="256"/>
      <c r="EA10" s="256"/>
      <c r="EB10" s="256"/>
      <c r="EC10" s="256"/>
      <c r="ED10" s="256"/>
      <c r="EE10" s="256"/>
      <c r="EF10" s="256"/>
      <c r="EG10" s="256"/>
      <c r="EH10" s="256"/>
      <c r="EI10" s="256"/>
      <c r="EK10" s="256"/>
      <c r="EL10" s="256"/>
      <c r="EM10" s="256"/>
      <c r="EN10" s="256"/>
      <c r="EO10" s="256"/>
      <c r="EP10" s="256"/>
      <c r="EQ10" s="256"/>
      <c r="ER10" s="256"/>
      <c r="ES10" s="256"/>
      <c r="ET10" s="256"/>
      <c r="EU10" s="256"/>
      <c r="EV10" s="256"/>
      <c r="EX10" s="256"/>
      <c r="EY10" s="256"/>
      <c r="EZ10" s="256"/>
      <c r="FA10" s="256"/>
      <c r="FB10" s="256"/>
      <c r="FC10" s="256"/>
      <c r="FD10" s="256"/>
      <c r="FE10" s="256"/>
      <c r="FF10" s="256"/>
      <c r="FG10" s="256"/>
      <c r="FH10" s="256"/>
      <c r="FI10" s="256"/>
      <c r="FK10" s="256"/>
      <c r="FL10" s="256"/>
      <c r="FM10" s="256"/>
      <c r="FN10" s="256"/>
      <c r="FO10" s="256"/>
      <c r="FP10" s="256"/>
      <c r="FQ10" s="256"/>
      <c r="FR10" s="256"/>
      <c r="FS10" s="256"/>
      <c r="FT10" s="256"/>
      <c r="FU10" s="256"/>
      <c r="FV10" s="256"/>
      <c r="FX10" s="256"/>
      <c r="FY10" s="256"/>
      <c r="FZ10" s="256"/>
      <c r="GA10" s="256"/>
      <c r="GB10" s="256"/>
      <c r="GC10" s="256"/>
      <c r="GD10" s="256"/>
      <c r="GE10" s="256"/>
      <c r="GF10" s="256"/>
      <c r="GG10" s="256"/>
      <c r="GH10" s="256"/>
      <c r="GI10" s="256"/>
      <c r="GK10" s="256"/>
      <c r="GL10" s="256"/>
      <c r="GM10" s="256"/>
      <c r="GN10" s="256"/>
      <c r="GO10" s="256"/>
      <c r="GP10" s="256"/>
      <c r="GQ10" s="256"/>
      <c r="GR10" s="256"/>
      <c r="GS10" s="256"/>
      <c r="GT10" s="256"/>
      <c r="GU10" s="256"/>
      <c r="GV10" s="256"/>
      <c r="GX10" s="256"/>
      <c r="GY10" s="256"/>
      <c r="GZ10" s="256"/>
      <c r="HA10" s="256"/>
      <c r="HB10" s="256"/>
      <c r="HC10" s="256"/>
      <c r="HD10" s="256"/>
      <c r="HE10" s="256"/>
      <c r="HF10" s="256"/>
      <c r="HG10" s="256"/>
      <c r="HH10" s="256"/>
      <c r="HI10" s="256"/>
      <c r="HK10" s="256"/>
      <c r="HL10" s="256"/>
      <c r="HM10" s="256"/>
      <c r="HN10" s="256"/>
      <c r="HO10" s="256"/>
      <c r="HP10" s="256"/>
      <c r="HQ10" s="256"/>
      <c r="HR10" s="256"/>
      <c r="HS10" s="256"/>
      <c r="HT10" s="256"/>
      <c r="HU10" s="256"/>
      <c r="HV10" s="256"/>
      <c r="HX10" s="256"/>
      <c r="HY10" s="256"/>
      <c r="HZ10" s="256"/>
      <c r="IA10" s="256"/>
      <c r="IB10" s="256"/>
      <c r="IC10" s="256"/>
      <c r="ID10" s="256"/>
      <c r="IE10" s="256"/>
      <c r="IF10" s="256"/>
      <c r="IG10" s="256"/>
      <c r="IH10" s="256"/>
      <c r="II10" s="256"/>
      <c r="IK10" s="256"/>
      <c r="IL10" s="257"/>
      <c r="IM10" s="257"/>
      <c r="IN10" s="257"/>
      <c r="IO10" s="257"/>
      <c r="IP10" s="257"/>
      <c r="IQ10" s="257"/>
      <c r="IR10" s="257"/>
      <c r="IS10" s="257"/>
      <c r="IT10" s="257"/>
      <c r="IU10" s="257"/>
      <c r="IV10" s="257"/>
      <c r="IW10" s="257"/>
      <c r="IY10" s="256"/>
    </row>
    <row r="11" spans="1:259" ht="19.5" customHeight="1" x14ac:dyDescent="0.5">
      <c r="A11" s="265">
        <v>6</v>
      </c>
      <c r="B11" s="265" t="s">
        <v>105</v>
      </c>
      <c r="C11" s="265"/>
      <c r="D11" s="265" t="s">
        <v>106</v>
      </c>
      <c r="E11" s="271">
        <f>VLOOKUP(D11,[4]ک.ج2!$E$4:$V$20,18,FALSE)</f>
        <v>57000</v>
      </c>
      <c r="F11" s="271">
        <f t="shared" si="1"/>
        <v>57000</v>
      </c>
      <c r="G11" s="271">
        <f t="shared" si="2"/>
        <v>0</v>
      </c>
      <c r="H11" s="265"/>
      <c r="I11" s="265"/>
      <c r="J11" s="265"/>
      <c r="K11" s="265"/>
      <c r="L11" s="265">
        <v>1</v>
      </c>
      <c r="M11" s="265">
        <v>0</v>
      </c>
      <c r="N11" s="265">
        <v>0</v>
      </c>
      <c r="O11" s="265">
        <v>0</v>
      </c>
      <c r="P11" s="265">
        <v>0</v>
      </c>
      <c r="Q11" s="272">
        <v>38000</v>
      </c>
      <c r="R11" s="272">
        <v>19000</v>
      </c>
      <c r="S11" s="272">
        <v>0</v>
      </c>
      <c r="T11" s="273">
        <f t="shared" si="3"/>
        <v>57000</v>
      </c>
      <c r="U11" s="265">
        <v>0</v>
      </c>
      <c r="V11" s="265">
        <v>0</v>
      </c>
      <c r="W11" s="265">
        <v>0</v>
      </c>
      <c r="X11" s="265">
        <f t="shared" si="4"/>
        <v>0</v>
      </c>
      <c r="Y11" s="265">
        <v>0</v>
      </c>
      <c r="Z11" s="265">
        <v>0</v>
      </c>
      <c r="AA11" s="265">
        <v>0</v>
      </c>
      <c r="AB11" s="265">
        <f t="shared" si="5"/>
        <v>0</v>
      </c>
      <c r="AC11" s="265">
        <v>0</v>
      </c>
      <c r="AD11" s="265">
        <v>0</v>
      </c>
      <c r="AE11" s="265">
        <v>0</v>
      </c>
      <c r="AF11" s="265">
        <f t="shared" si="6"/>
        <v>0</v>
      </c>
      <c r="AG11" s="265"/>
      <c r="AH11" s="265"/>
      <c r="AI11" s="265">
        <v>1</v>
      </c>
      <c r="AJ11" s="265"/>
      <c r="AK11" s="265"/>
      <c r="AL11" s="265">
        <v>0</v>
      </c>
      <c r="AM11" s="265">
        <v>0</v>
      </c>
      <c r="AN11" s="278">
        <v>131795</v>
      </c>
      <c r="AO11" s="265">
        <v>0</v>
      </c>
      <c r="AP11" s="265">
        <v>0</v>
      </c>
      <c r="AQ11" s="279" t="s">
        <v>138</v>
      </c>
      <c r="AR11" s="265"/>
      <c r="AS11" s="275">
        <f t="shared" si="7"/>
        <v>38000</v>
      </c>
      <c r="AT11" s="275">
        <f t="shared" si="0"/>
        <v>19000</v>
      </c>
      <c r="AU11" s="275">
        <f t="shared" si="0"/>
        <v>0</v>
      </c>
      <c r="AV11" s="276">
        <f t="shared" si="0"/>
        <v>57000</v>
      </c>
      <c r="AX11" s="256"/>
      <c r="AY11" s="256"/>
      <c r="AZ11" s="256"/>
      <c r="BA11" s="256"/>
      <c r="BB11" s="256"/>
      <c r="BC11" s="256"/>
      <c r="BD11" s="256"/>
      <c r="BE11" s="256"/>
      <c r="BF11" s="256"/>
      <c r="BG11" s="256"/>
      <c r="BH11" s="256"/>
      <c r="BI11" s="256"/>
      <c r="BK11" s="256"/>
      <c r="BL11" s="256"/>
      <c r="BM11" s="256"/>
      <c r="BN11" s="256"/>
      <c r="BO11" s="256"/>
      <c r="BP11" s="256"/>
      <c r="BQ11" s="256"/>
      <c r="BR11" s="256"/>
      <c r="BS11" s="256"/>
      <c r="BT11" s="256"/>
      <c r="BU11" s="256"/>
      <c r="BV11" s="256"/>
      <c r="BX11" s="256"/>
      <c r="BY11" s="256"/>
      <c r="BZ11" s="256"/>
      <c r="CA11" s="256"/>
      <c r="CB11" s="256"/>
      <c r="CC11" s="256"/>
      <c r="CD11" s="256"/>
      <c r="CE11" s="256"/>
      <c r="CF11" s="256"/>
      <c r="CG11" s="256"/>
      <c r="CH11" s="256"/>
      <c r="CI11" s="256"/>
      <c r="CK11" s="256"/>
      <c r="CL11" s="256"/>
      <c r="CM11" s="256"/>
      <c r="CN11" s="256"/>
      <c r="CO11" s="256"/>
      <c r="CP11" s="256"/>
      <c r="CQ11" s="256"/>
      <c r="CR11" s="256"/>
      <c r="CS11" s="256"/>
      <c r="CT11" s="256"/>
      <c r="CU11" s="256"/>
      <c r="CV11" s="256"/>
      <c r="CX11" s="256"/>
      <c r="CY11" s="256"/>
      <c r="CZ11" s="256"/>
      <c r="DA11" s="256"/>
      <c r="DB11" s="256"/>
      <c r="DC11" s="256"/>
      <c r="DD11" s="256"/>
      <c r="DE11" s="256"/>
      <c r="DF11" s="256"/>
      <c r="DG11" s="256"/>
      <c r="DH11" s="256"/>
      <c r="DI11" s="256"/>
      <c r="DK11" s="256"/>
      <c r="DL11" s="256"/>
      <c r="DM11" s="256"/>
      <c r="DN11" s="256"/>
      <c r="DO11" s="256"/>
      <c r="DP11" s="256"/>
      <c r="DQ11" s="256"/>
      <c r="DR11" s="256"/>
      <c r="DS11" s="256"/>
      <c r="DT11" s="256"/>
      <c r="DU11" s="256"/>
      <c r="DV11" s="256"/>
      <c r="DX11" s="256"/>
      <c r="DY11" s="256"/>
      <c r="DZ11" s="256"/>
      <c r="EA11" s="256"/>
      <c r="EB11" s="256"/>
      <c r="EC11" s="256"/>
      <c r="ED11" s="256"/>
      <c r="EE11" s="256"/>
      <c r="EF11" s="256"/>
      <c r="EG11" s="256"/>
      <c r="EH11" s="256"/>
      <c r="EI11" s="256"/>
      <c r="EK11" s="256"/>
      <c r="EL11" s="256"/>
      <c r="EM11" s="256"/>
      <c r="EN11" s="256"/>
      <c r="EO11" s="256"/>
      <c r="EP11" s="256"/>
      <c r="EQ11" s="256"/>
      <c r="ER11" s="256"/>
      <c r="ES11" s="256"/>
      <c r="ET11" s="256"/>
      <c r="EU11" s="256"/>
      <c r="EV11" s="256"/>
      <c r="EX11" s="256"/>
      <c r="EY11" s="256"/>
      <c r="EZ11" s="256"/>
      <c r="FA11" s="256"/>
      <c r="FB11" s="256"/>
      <c r="FC11" s="256"/>
      <c r="FD11" s="256"/>
      <c r="FE11" s="256"/>
      <c r="FF11" s="256"/>
      <c r="FG11" s="256"/>
      <c r="FH11" s="256"/>
      <c r="FI11" s="256"/>
      <c r="FK11" s="256"/>
      <c r="FL11" s="256"/>
      <c r="FM11" s="256"/>
      <c r="FN11" s="256"/>
      <c r="FO11" s="256"/>
      <c r="FP11" s="256"/>
      <c r="FQ11" s="256"/>
      <c r="FR11" s="256"/>
      <c r="FS11" s="256"/>
      <c r="FT11" s="256"/>
      <c r="FU11" s="256"/>
      <c r="FV11" s="256"/>
      <c r="FX11" s="256"/>
      <c r="FY11" s="256"/>
      <c r="FZ11" s="256"/>
      <c r="GA11" s="256"/>
      <c r="GB11" s="256"/>
      <c r="GC11" s="256"/>
      <c r="GD11" s="256"/>
      <c r="GE11" s="256"/>
      <c r="GF11" s="256"/>
      <c r="GG11" s="256"/>
      <c r="GH11" s="256"/>
      <c r="GI11" s="256"/>
      <c r="GK11" s="256"/>
      <c r="GL11" s="256"/>
      <c r="GM11" s="256"/>
      <c r="GN11" s="256"/>
      <c r="GO11" s="256"/>
      <c r="GP11" s="256"/>
      <c r="GQ11" s="256"/>
      <c r="GR11" s="256"/>
      <c r="GS11" s="256"/>
      <c r="GT11" s="256"/>
      <c r="GU11" s="256"/>
      <c r="GV11" s="256"/>
      <c r="GX11" s="256"/>
      <c r="GY11" s="256"/>
      <c r="GZ11" s="256"/>
      <c r="HA11" s="256"/>
      <c r="HB11" s="256"/>
      <c r="HC11" s="256"/>
      <c r="HD11" s="256"/>
      <c r="HE11" s="256"/>
      <c r="HF11" s="256"/>
      <c r="HG11" s="256"/>
      <c r="HH11" s="256"/>
      <c r="HI11" s="256"/>
      <c r="HK11" s="256"/>
      <c r="HL11" s="256"/>
      <c r="HM11" s="256"/>
      <c r="HN11" s="256"/>
      <c r="HO11" s="256"/>
      <c r="HP11" s="256"/>
      <c r="HQ11" s="256"/>
      <c r="HR11" s="256"/>
      <c r="HS11" s="256"/>
      <c r="HT11" s="256"/>
      <c r="HU11" s="256"/>
      <c r="HV11" s="256"/>
      <c r="HX11" s="256"/>
      <c r="HY11" s="256"/>
      <c r="HZ11" s="256"/>
      <c r="IA11" s="256"/>
      <c r="IB11" s="256"/>
      <c r="IC11" s="256"/>
      <c r="ID11" s="256"/>
      <c r="IE11" s="256"/>
      <c r="IF11" s="256"/>
      <c r="IG11" s="256"/>
      <c r="IH11" s="256"/>
      <c r="II11" s="256"/>
      <c r="IK11" s="256"/>
      <c r="IL11" s="257"/>
      <c r="IM11" s="257"/>
      <c r="IN11" s="257"/>
      <c r="IO11" s="257"/>
      <c r="IP11" s="257"/>
      <c r="IQ11" s="257"/>
      <c r="IR11" s="257"/>
      <c r="IS11" s="257"/>
      <c r="IT11" s="257"/>
      <c r="IU11" s="257"/>
      <c r="IV11" s="257"/>
      <c r="IW11" s="257"/>
      <c r="IY11" s="256"/>
    </row>
    <row r="12" spans="1:259" ht="35.25" customHeight="1" x14ac:dyDescent="0.5">
      <c r="A12" s="265">
        <v>7</v>
      </c>
      <c r="B12" s="265" t="s">
        <v>107</v>
      </c>
      <c r="C12" s="265"/>
      <c r="D12" s="280" t="s">
        <v>108</v>
      </c>
      <c r="E12" s="271">
        <f>VLOOKUP(D12,[4]ک.ج2!$E$4:$V$20,18,FALSE)</f>
        <v>50100</v>
      </c>
      <c r="F12" s="271">
        <f t="shared" si="1"/>
        <v>50100</v>
      </c>
      <c r="G12" s="271">
        <f t="shared" si="2"/>
        <v>0</v>
      </c>
      <c r="H12" s="265"/>
      <c r="I12" s="265"/>
      <c r="J12" s="265"/>
      <c r="K12" s="265"/>
      <c r="L12" s="265">
        <v>1</v>
      </c>
      <c r="M12" s="265">
        <v>0</v>
      </c>
      <c r="N12" s="265">
        <v>0</v>
      </c>
      <c r="O12" s="265">
        <v>0</v>
      </c>
      <c r="P12" s="265">
        <v>0</v>
      </c>
      <c r="Q12" s="272">
        <v>27000</v>
      </c>
      <c r="R12" s="272">
        <v>0</v>
      </c>
      <c r="S12" s="272">
        <v>23100</v>
      </c>
      <c r="T12" s="273">
        <f t="shared" si="3"/>
        <v>50100</v>
      </c>
      <c r="U12" s="265">
        <v>0</v>
      </c>
      <c r="V12" s="265">
        <v>0</v>
      </c>
      <c r="W12" s="265">
        <v>0</v>
      </c>
      <c r="X12" s="265">
        <f t="shared" si="4"/>
        <v>0</v>
      </c>
      <c r="Y12" s="265">
        <v>0</v>
      </c>
      <c r="Z12" s="265">
        <v>0</v>
      </c>
      <c r="AA12" s="265">
        <v>0</v>
      </c>
      <c r="AB12" s="265">
        <f t="shared" si="5"/>
        <v>0</v>
      </c>
      <c r="AC12" s="265">
        <v>0</v>
      </c>
      <c r="AD12" s="265">
        <v>0</v>
      </c>
      <c r="AE12" s="265">
        <v>0</v>
      </c>
      <c r="AF12" s="265">
        <f t="shared" si="6"/>
        <v>0</v>
      </c>
      <c r="AG12" s="265"/>
      <c r="AH12" s="265"/>
      <c r="AI12" s="265">
        <v>1</v>
      </c>
      <c r="AJ12" s="265"/>
      <c r="AK12" s="265"/>
      <c r="AL12" s="265">
        <v>0</v>
      </c>
      <c r="AM12" s="265">
        <v>0</v>
      </c>
      <c r="AN12" s="265">
        <v>200717</v>
      </c>
      <c r="AO12" s="265">
        <v>0</v>
      </c>
      <c r="AP12" s="265">
        <v>0</v>
      </c>
      <c r="AQ12" s="279" t="s">
        <v>139</v>
      </c>
      <c r="AR12" s="265"/>
      <c r="AS12" s="275">
        <f t="shared" si="7"/>
        <v>27000</v>
      </c>
      <c r="AT12" s="275">
        <f t="shared" si="0"/>
        <v>0</v>
      </c>
      <c r="AU12" s="275">
        <f t="shared" si="0"/>
        <v>23100</v>
      </c>
      <c r="AV12" s="276">
        <f t="shared" si="0"/>
        <v>50100</v>
      </c>
      <c r="AX12" s="256"/>
      <c r="AY12" s="256"/>
      <c r="AZ12" s="256"/>
      <c r="BA12" s="256"/>
      <c r="BB12" s="256"/>
      <c r="BC12" s="256"/>
      <c r="BD12" s="256"/>
      <c r="BE12" s="256"/>
      <c r="BF12" s="256"/>
      <c r="BG12" s="256"/>
      <c r="BH12" s="256"/>
      <c r="BI12" s="256"/>
      <c r="BK12" s="256"/>
      <c r="BL12" s="256"/>
      <c r="BM12" s="256"/>
      <c r="BN12" s="256"/>
      <c r="BO12" s="256"/>
      <c r="BP12" s="256"/>
      <c r="BQ12" s="256"/>
      <c r="BR12" s="256"/>
      <c r="BS12" s="256"/>
      <c r="BT12" s="256"/>
      <c r="BU12" s="256"/>
      <c r="BV12" s="256"/>
      <c r="BX12" s="256"/>
      <c r="BY12" s="256"/>
      <c r="BZ12" s="256"/>
      <c r="CA12" s="256"/>
      <c r="CB12" s="256"/>
      <c r="CC12" s="256"/>
      <c r="CD12" s="256"/>
      <c r="CE12" s="256"/>
      <c r="CF12" s="256"/>
      <c r="CG12" s="256"/>
      <c r="CH12" s="256"/>
      <c r="CI12" s="256"/>
      <c r="CK12" s="256"/>
      <c r="CL12" s="256"/>
      <c r="CM12" s="256"/>
      <c r="CN12" s="256"/>
      <c r="CO12" s="256"/>
      <c r="CP12" s="256"/>
      <c r="CQ12" s="256"/>
      <c r="CR12" s="256"/>
      <c r="CS12" s="256"/>
      <c r="CT12" s="256"/>
      <c r="CU12" s="256"/>
      <c r="CV12" s="256"/>
      <c r="CX12" s="256"/>
      <c r="CY12" s="256"/>
      <c r="CZ12" s="256"/>
      <c r="DA12" s="256"/>
      <c r="DB12" s="256"/>
      <c r="DC12" s="256"/>
      <c r="DD12" s="256"/>
      <c r="DE12" s="256"/>
      <c r="DF12" s="256"/>
      <c r="DG12" s="256"/>
      <c r="DH12" s="256"/>
      <c r="DI12" s="256"/>
      <c r="DK12" s="256"/>
      <c r="DL12" s="256"/>
      <c r="DM12" s="256"/>
      <c r="DN12" s="256"/>
      <c r="DO12" s="256"/>
      <c r="DP12" s="256"/>
      <c r="DQ12" s="256"/>
      <c r="DR12" s="256"/>
      <c r="DS12" s="256"/>
      <c r="DT12" s="256"/>
      <c r="DU12" s="256"/>
      <c r="DV12" s="256"/>
      <c r="DX12" s="256"/>
      <c r="DY12" s="256"/>
      <c r="DZ12" s="256"/>
      <c r="EA12" s="256"/>
      <c r="EB12" s="256"/>
      <c r="EC12" s="256"/>
      <c r="ED12" s="256"/>
      <c r="EE12" s="256"/>
      <c r="EF12" s="256"/>
      <c r="EG12" s="256"/>
      <c r="EH12" s="256"/>
      <c r="EI12" s="256"/>
      <c r="EK12" s="256"/>
      <c r="EL12" s="256"/>
      <c r="EM12" s="256"/>
      <c r="EN12" s="256"/>
      <c r="EO12" s="256"/>
      <c r="EP12" s="256"/>
      <c r="EQ12" s="256"/>
      <c r="ER12" s="256"/>
      <c r="ES12" s="256"/>
      <c r="ET12" s="256"/>
      <c r="EU12" s="256"/>
      <c r="EV12" s="256"/>
      <c r="EX12" s="256"/>
      <c r="EY12" s="256"/>
      <c r="EZ12" s="256"/>
      <c r="FA12" s="256"/>
      <c r="FB12" s="256"/>
      <c r="FC12" s="256"/>
      <c r="FD12" s="256"/>
      <c r="FE12" s="256"/>
      <c r="FF12" s="256"/>
      <c r="FG12" s="256"/>
      <c r="FH12" s="256"/>
      <c r="FI12" s="256"/>
      <c r="FK12" s="256"/>
      <c r="FL12" s="256"/>
      <c r="FM12" s="256"/>
      <c r="FN12" s="256"/>
      <c r="FO12" s="256"/>
      <c r="FP12" s="256"/>
      <c r="FQ12" s="256"/>
      <c r="FR12" s="256"/>
      <c r="FS12" s="256"/>
      <c r="FT12" s="256"/>
      <c r="FU12" s="256"/>
      <c r="FV12" s="256"/>
      <c r="FX12" s="256"/>
      <c r="FY12" s="256"/>
      <c r="FZ12" s="256"/>
      <c r="GA12" s="256"/>
      <c r="GB12" s="256"/>
      <c r="GC12" s="256"/>
      <c r="GD12" s="256"/>
      <c r="GE12" s="256"/>
      <c r="GF12" s="256"/>
      <c r="GG12" s="256"/>
      <c r="GH12" s="256"/>
      <c r="GI12" s="256"/>
      <c r="GK12" s="256"/>
      <c r="GL12" s="256"/>
      <c r="GM12" s="256"/>
      <c r="GN12" s="256"/>
      <c r="GO12" s="256"/>
      <c r="GP12" s="256"/>
      <c r="GQ12" s="256"/>
      <c r="GR12" s="256"/>
      <c r="GS12" s="256"/>
      <c r="GT12" s="256"/>
      <c r="GU12" s="256"/>
      <c r="GV12" s="256"/>
      <c r="GX12" s="256"/>
      <c r="GY12" s="256"/>
      <c r="GZ12" s="256"/>
      <c r="HA12" s="256"/>
      <c r="HB12" s="256"/>
      <c r="HC12" s="256"/>
      <c r="HD12" s="256"/>
      <c r="HE12" s="256"/>
      <c r="HF12" s="256"/>
      <c r="HG12" s="256"/>
      <c r="HH12" s="256"/>
      <c r="HI12" s="256"/>
      <c r="HK12" s="256"/>
      <c r="HL12" s="256"/>
      <c r="HM12" s="256"/>
      <c r="HN12" s="256"/>
      <c r="HO12" s="256"/>
      <c r="HP12" s="256"/>
      <c r="HQ12" s="256"/>
      <c r="HR12" s="256"/>
      <c r="HS12" s="256"/>
      <c r="HT12" s="256"/>
      <c r="HU12" s="256"/>
      <c r="HV12" s="256"/>
      <c r="HX12" s="256"/>
      <c r="HY12" s="256"/>
      <c r="HZ12" s="256"/>
      <c r="IA12" s="256"/>
      <c r="IB12" s="256"/>
      <c r="IC12" s="256"/>
      <c r="ID12" s="256"/>
      <c r="IE12" s="256"/>
      <c r="IF12" s="256"/>
      <c r="IG12" s="256"/>
      <c r="IH12" s="256"/>
      <c r="II12" s="256"/>
      <c r="IK12" s="256"/>
      <c r="IL12" s="257"/>
      <c r="IM12" s="257"/>
      <c r="IN12" s="257"/>
      <c r="IO12" s="257"/>
      <c r="IP12" s="257"/>
      <c r="IQ12" s="257"/>
      <c r="IR12" s="257"/>
      <c r="IS12" s="257"/>
      <c r="IT12" s="257"/>
      <c r="IU12" s="257"/>
      <c r="IV12" s="257"/>
      <c r="IW12" s="257"/>
      <c r="IY12" s="256"/>
    </row>
    <row r="13" spans="1:259" ht="20.25" customHeight="1" x14ac:dyDescent="0.5">
      <c r="A13" s="281"/>
      <c r="B13" s="282"/>
      <c r="C13" s="282"/>
      <c r="D13" s="283" t="s">
        <v>109</v>
      </c>
      <c r="E13" s="271">
        <f>VLOOKUP(D13,[4]ک.ج2!$E$4:$V$20,18,FALSE)</f>
        <v>4000</v>
      </c>
      <c r="F13" s="271">
        <f t="shared" si="1"/>
        <v>0</v>
      </c>
      <c r="G13" s="271">
        <f t="shared" si="2"/>
        <v>4000</v>
      </c>
      <c r="H13" s="277"/>
      <c r="I13" s="277"/>
      <c r="J13" s="277"/>
      <c r="K13" s="277"/>
      <c r="L13" s="277"/>
      <c r="M13" s="277"/>
      <c r="N13" s="277"/>
      <c r="O13" s="277"/>
      <c r="P13" s="277"/>
      <c r="Q13" s="284"/>
      <c r="R13" s="284"/>
      <c r="S13" s="284"/>
      <c r="T13" s="285"/>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86"/>
      <c r="AR13" s="282"/>
      <c r="AS13" s="275"/>
      <c r="AT13" s="275"/>
      <c r="AU13" s="275"/>
      <c r="AV13" s="276"/>
      <c r="AX13" s="256"/>
      <c r="AY13" s="256"/>
      <c r="AZ13" s="256"/>
      <c r="BA13" s="256"/>
      <c r="BB13" s="256"/>
      <c r="BC13" s="256"/>
      <c r="BD13" s="256"/>
      <c r="BE13" s="256"/>
      <c r="BF13" s="256"/>
      <c r="BG13" s="256"/>
      <c r="BH13" s="256"/>
      <c r="BI13" s="256"/>
      <c r="BK13" s="256"/>
      <c r="BL13" s="256"/>
      <c r="BM13" s="256"/>
      <c r="BN13" s="256"/>
      <c r="BO13" s="256"/>
      <c r="BP13" s="256"/>
      <c r="BQ13" s="256"/>
      <c r="BR13" s="256"/>
      <c r="BS13" s="256"/>
      <c r="BT13" s="256"/>
      <c r="BU13" s="256"/>
      <c r="BV13" s="256"/>
      <c r="BX13" s="256"/>
      <c r="BY13" s="256"/>
      <c r="BZ13" s="256"/>
      <c r="CA13" s="256"/>
      <c r="CB13" s="256"/>
      <c r="CC13" s="256"/>
      <c r="CD13" s="256"/>
      <c r="CE13" s="256"/>
      <c r="CF13" s="256"/>
      <c r="CG13" s="256"/>
      <c r="CH13" s="256"/>
      <c r="CI13" s="256"/>
      <c r="CK13" s="256"/>
      <c r="CL13" s="256"/>
      <c r="CM13" s="256"/>
      <c r="CN13" s="256"/>
      <c r="CO13" s="256"/>
      <c r="CP13" s="256"/>
      <c r="CQ13" s="256"/>
      <c r="CR13" s="256"/>
      <c r="CS13" s="256"/>
      <c r="CT13" s="256"/>
      <c r="CU13" s="256"/>
      <c r="CV13" s="256"/>
      <c r="CX13" s="256"/>
      <c r="CY13" s="256"/>
      <c r="CZ13" s="256"/>
      <c r="DA13" s="256"/>
      <c r="DB13" s="256"/>
      <c r="DC13" s="256"/>
      <c r="DD13" s="256"/>
      <c r="DE13" s="256"/>
      <c r="DF13" s="256"/>
      <c r="DG13" s="256"/>
      <c r="DH13" s="256"/>
      <c r="DI13" s="256"/>
      <c r="DK13" s="256"/>
      <c r="DL13" s="256"/>
      <c r="DM13" s="256"/>
      <c r="DN13" s="256"/>
      <c r="DO13" s="256"/>
      <c r="DP13" s="256"/>
      <c r="DQ13" s="256"/>
      <c r="DR13" s="256"/>
      <c r="DS13" s="256"/>
      <c r="DT13" s="256"/>
      <c r="DU13" s="256"/>
      <c r="DV13" s="256"/>
      <c r="DX13" s="256"/>
      <c r="DY13" s="256"/>
      <c r="DZ13" s="256"/>
      <c r="EA13" s="256"/>
      <c r="EB13" s="256"/>
      <c r="EC13" s="256"/>
      <c r="ED13" s="256"/>
      <c r="EE13" s="256"/>
      <c r="EF13" s="256"/>
      <c r="EG13" s="256"/>
      <c r="EH13" s="256"/>
      <c r="EI13" s="256"/>
      <c r="EK13" s="256"/>
      <c r="EL13" s="256"/>
      <c r="EM13" s="256"/>
      <c r="EN13" s="256"/>
      <c r="EO13" s="256"/>
      <c r="EP13" s="256"/>
      <c r="EQ13" s="256"/>
      <c r="ER13" s="256"/>
      <c r="ES13" s="256"/>
      <c r="ET13" s="256"/>
      <c r="EU13" s="256"/>
      <c r="EV13" s="256"/>
      <c r="EX13" s="256"/>
      <c r="EY13" s="256"/>
      <c r="EZ13" s="256"/>
      <c r="FA13" s="256"/>
      <c r="FB13" s="256"/>
      <c r="FC13" s="256"/>
      <c r="FD13" s="256"/>
      <c r="FE13" s="256"/>
      <c r="FF13" s="256"/>
      <c r="FG13" s="256"/>
      <c r="FH13" s="256"/>
      <c r="FI13" s="256"/>
      <c r="FK13" s="256"/>
      <c r="FL13" s="256"/>
      <c r="FM13" s="256"/>
      <c r="FN13" s="256"/>
      <c r="FO13" s="256"/>
      <c r="FP13" s="256"/>
      <c r="FQ13" s="256"/>
      <c r="FR13" s="256"/>
      <c r="FS13" s="256"/>
      <c r="FT13" s="256"/>
      <c r="FU13" s="256"/>
      <c r="FV13" s="256"/>
      <c r="FX13" s="256"/>
      <c r="FY13" s="256"/>
      <c r="FZ13" s="256"/>
      <c r="GA13" s="256"/>
      <c r="GB13" s="256"/>
      <c r="GC13" s="256"/>
      <c r="GD13" s="256"/>
      <c r="GE13" s="256"/>
      <c r="GF13" s="256"/>
      <c r="GG13" s="256"/>
      <c r="GH13" s="256"/>
      <c r="GI13" s="256"/>
      <c r="GK13" s="256"/>
      <c r="GL13" s="256"/>
      <c r="GM13" s="256"/>
      <c r="GN13" s="256"/>
      <c r="GO13" s="256"/>
      <c r="GP13" s="256"/>
      <c r="GQ13" s="256"/>
      <c r="GR13" s="256"/>
      <c r="GS13" s="256"/>
      <c r="GT13" s="256"/>
      <c r="GU13" s="256"/>
      <c r="GV13" s="256"/>
      <c r="GX13" s="256"/>
      <c r="GY13" s="256"/>
      <c r="GZ13" s="256"/>
      <c r="HA13" s="256"/>
      <c r="HB13" s="256"/>
      <c r="HC13" s="256"/>
      <c r="HD13" s="256"/>
      <c r="HE13" s="256"/>
      <c r="HF13" s="256"/>
      <c r="HG13" s="256"/>
      <c r="HH13" s="256"/>
      <c r="HI13" s="256"/>
      <c r="HK13" s="256"/>
      <c r="HL13" s="256"/>
      <c r="HM13" s="256"/>
      <c r="HN13" s="256"/>
      <c r="HO13" s="256"/>
      <c r="HP13" s="256"/>
      <c r="HQ13" s="256"/>
      <c r="HR13" s="256"/>
      <c r="HS13" s="256"/>
      <c r="HT13" s="256"/>
      <c r="HU13" s="256"/>
      <c r="HV13" s="256"/>
      <c r="HX13" s="256"/>
      <c r="HY13" s="256"/>
      <c r="HZ13" s="256"/>
      <c r="IA13" s="256"/>
      <c r="IB13" s="256"/>
      <c r="IC13" s="256"/>
      <c r="ID13" s="256"/>
      <c r="IE13" s="256"/>
      <c r="IF13" s="256"/>
      <c r="IG13" s="256"/>
      <c r="IH13" s="256"/>
      <c r="II13" s="256"/>
      <c r="IK13" s="256"/>
      <c r="IL13" s="257"/>
      <c r="IM13" s="257"/>
      <c r="IN13" s="257"/>
      <c r="IO13" s="257"/>
      <c r="IP13" s="257"/>
      <c r="IQ13" s="257"/>
      <c r="IR13" s="257"/>
      <c r="IS13" s="257"/>
      <c r="IT13" s="257"/>
      <c r="IU13" s="257"/>
      <c r="IV13" s="257"/>
      <c r="IW13" s="257"/>
      <c r="IY13" s="256"/>
    </row>
    <row r="14" spans="1:259" ht="19.5" customHeight="1" thickBot="1" x14ac:dyDescent="0.55000000000000004">
      <c r="A14" s="281"/>
      <c r="B14" s="282"/>
      <c r="C14" s="282"/>
      <c r="D14" s="210" t="s">
        <v>92</v>
      </c>
      <c r="E14" s="287">
        <f>VLOOKUP(D14,[4]ک.ج2!$E$4:$V$20,18,FALSE)</f>
        <v>1227438.5</v>
      </c>
      <c r="F14" s="287">
        <f t="shared" si="1"/>
        <v>1124011</v>
      </c>
      <c r="G14" s="287">
        <f t="shared" si="2"/>
        <v>103427.5</v>
      </c>
      <c r="H14" s="288">
        <f t="shared" ref="H14:AP14" si="8">SUM(H4:H12)</f>
        <v>0</v>
      </c>
      <c r="I14" s="288">
        <f t="shared" si="8"/>
        <v>0</v>
      </c>
      <c r="J14" s="288">
        <f t="shared" si="8"/>
        <v>0</v>
      </c>
      <c r="K14" s="288">
        <f t="shared" si="8"/>
        <v>0</v>
      </c>
      <c r="L14" s="288">
        <f t="shared" si="8"/>
        <v>7</v>
      </c>
      <c r="M14" s="288">
        <f t="shared" si="8"/>
        <v>0</v>
      </c>
      <c r="N14" s="288">
        <f t="shared" si="8"/>
        <v>0</v>
      </c>
      <c r="O14" s="288">
        <f t="shared" si="8"/>
        <v>0</v>
      </c>
      <c r="P14" s="288">
        <f t="shared" si="8"/>
        <v>0</v>
      </c>
      <c r="Q14" s="289">
        <f t="shared" si="8"/>
        <v>112500</v>
      </c>
      <c r="R14" s="289">
        <f t="shared" si="8"/>
        <v>987750</v>
      </c>
      <c r="S14" s="289">
        <f t="shared" si="8"/>
        <v>23761</v>
      </c>
      <c r="T14" s="290">
        <f t="shared" si="8"/>
        <v>1124011</v>
      </c>
      <c r="U14" s="288">
        <f t="shared" si="8"/>
        <v>0</v>
      </c>
      <c r="V14" s="288">
        <f t="shared" si="8"/>
        <v>0</v>
      </c>
      <c r="W14" s="288">
        <f t="shared" si="8"/>
        <v>30</v>
      </c>
      <c r="X14" s="288">
        <f t="shared" si="8"/>
        <v>30</v>
      </c>
      <c r="Y14" s="288">
        <f t="shared" si="8"/>
        <v>0</v>
      </c>
      <c r="Z14" s="288">
        <f t="shared" si="8"/>
        <v>375</v>
      </c>
      <c r="AA14" s="288">
        <f t="shared" si="8"/>
        <v>500</v>
      </c>
      <c r="AB14" s="288">
        <f t="shared" si="8"/>
        <v>875</v>
      </c>
      <c r="AC14" s="288">
        <f t="shared" si="8"/>
        <v>0</v>
      </c>
      <c r="AD14" s="288">
        <f t="shared" si="8"/>
        <v>50</v>
      </c>
      <c r="AE14" s="288">
        <f t="shared" si="8"/>
        <v>0</v>
      </c>
      <c r="AF14" s="288">
        <f t="shared" si="8"/>
        <v>50</v>
      </c>
      <c r="AG14" s="288">
        <f t="shared" si="8"/>
        <v>0</v>
      </c>
      <c r="AH14" s="288">
        <f t="shared" si="8"/>
        <v>0</v>
      </c>
      <c r="AI14" s="288">
        <f t="shared" si="8"/>
        <v>4</v>
      </c>
      <c r="AJ14" s="288">
        <f t="shared" si="8"/>
        <v>1</v>
      </c>
      <c r="AK14" s="288">
        <f t="shared" si="8"/>
        <v>4</v>
      </c>
      <c r="AL14" s="288">
        <f t="shared" si="8"/>
        <v>0</v>
      </c>
      <c r="AM14" s="288">
        <f t="shared" si="8"/>
        <v>0</v>
      </c>
      <c r="AN14" s="288">
        <f t="shared" si="8"/>
        <v>498292</v>
      </c>
      <c r="AO14" s="288">
        <f t="shared" si="8"/>
        <v>499053</v>
      </c>
      <c r="AP14" s="288">
        <f t="shared" si="8"/>
        <v>227628</v>
      </c>
      <c r="AQ14" s="291"/>
      <c r="AR14" s="282"/>
      <c r="AS14" s="275">
        <f t="shared" si="7"/>
        <v>112500</v>
      </c>
      <c r="AT14" s="275">
        <f t="shared" si="0"/>
        <v>988175</v>
      </c>
      <c r="AU14" s="275">
        <f t="shared" si="0"/>
        <v>24291</v>
      </c>
      <c r="AV14" s="292">
        <f t="shared" si="0"/>
        <v>1124966</v>
      </c>
      <c r="AX14" s="256"/>
      <c r="AY14" s="256"/>
      <c r="AZ14" s="256"/>
      <c r="BA14" s="256"/>
      <c r="BB14" s="256"/>
      <c r="BC14" s="256"/>
      <c r="BD14" s="256"/>
      <c r="BE14" s="256"/>
      <c r="BF14" s="256"/>
      <c r="BG14" s="256"/>
      <c r="BH14" s="256"/>
      <c r="BI14" s="256"/>
      <c r="BK14" s="256"/>
      <c r="BL14" s="256"/>
      <c r="BM14" s="256"/>
      <c r="BN14" s="256"/>
      <c r="BO14" s="256"/>
      <c r="BP14" s="256"/>
      <c r="BQ14" s="256"/>
      <c r="BR14" s="256"/>
      <c r="BS14" s="256"/>
      <c r="BT14" s="256"/>
      <c r="BU14" s="256"/>
      <c r="BV14" s="256"/>
      <c r="BX14" s="256"/>
      <c r="BY14" s="256"/>
      <c r="BZ14" s="256"/>
      <c r="CA14" s="256"/>
      <c r="CB14" s="256"/>
      <c r="CC14" s="256"/>
      <c r="CD14" s="256"/>
      <c r="CE14" s="256"/>
      <c r="CF14" s="256"/>
      <c r="CG14" s="256"/>
      <c r="CH14" s="256"/>
      <c r="CI14" s="256"/>
      <c r="CK14" s="256"/>
      <c r="CL14" s="256"/>
      <c r="CM14" s="256"/>
      <c r="CN14" s="256"/>
      <c r="CO14" s="256"/>
      <c r="CP14" s="256"/>
      <c r="CQ14" s="256"/>
      <c r="CR14" s="256"/>
      <c r="CS14" s="256"/>
      <c r="CT14" s="256"/>
      <c r="CU14" s="256"/>
      <c r="CV14" s="256"/>
      <c r="CX14" s="256"/>
      <c r="CY14" s="256"/>
      <c r="CZ14" s="256"/>
      <c r="DA14" s="256"/>
      <c r="DB14" s="256"/>
      <c r="DC14" s="256"/>
      <c r="DD14" s="256"/>
      <c r="DE14" s="256"/>
      <c r="DF14" s="256"/>
      <c r="DG14" s="256"/>
      <c r="DH14" s="256"/>
      <c r="DI14" s="256"/>
      <c r="DK14" s="256"/>
      <c r="DL14" s="256"/>
      <c r="DM14" s="256"/>
      <c r="DN14" s="256"/>
      <c r="DO14" s="256"/>
      <c r="DP14" s="256"/>
      <c r="DQ14" s="256"/>
      <c r="DR14" s="256"/>
      <c r="DS14" s="256"/>
      <c r="DT14" s="256"/>
      <c r="DU14" s="256"/>
      <c r="DV14" s="256"/>
      <c r="DX14" s="256"/>
      <c r="DY14" s="256"/>
      <c r="DZ14" s="256"/>
      <c r="EA14" s="256"/>
      <c r="EB14" s="256"/>
      <c r="EC14" s="256"/>
      <c r="ED14" s="256"/>
      <c r="EE14" s="256"/>
      <c r="EF14" s="256"/>
      <c r="EG14" s="256"/>
      <c r="EH14" s="256"/>
      <c r="EI14" s="256"/>
      <c r="EK14" s="256"/>
      <c r="EL14" s="256"/>
      <c r="EM14" s="256"/>
      <c r="EN14" s="256"/>
      <c r="EO14" s="256"/>
      <c r="EP14" s="256"/>
      <c r="EQ14" s="256"/>
      <c r="ER14" s="256"/>
      <c r="ES14" s="256"/>
      <c r="ET14" s="256"/>
      <c r="EU14" s="256"/>
      <c r="EV14" s="256"/>
      <c r="EX14" s="256"/>
      <c r="EY14" s="256"/>
      <c r="EZ14" s="256"/>
      <c r="FA14" s="256"/>
      <c r="FB14" s="256"/>
      <c r="FC14" s="256"/>
      <c r="FD14" s="256"/>
      <c r="FE14" s="256"/>
      <c r="FF14" s="256"/>
      <c r="FG14" s="256"/>
      <c r="FH14" s="256"/>
      <c r="FI14" s="256"/>
      <c r="FK14" s="256"/>
      <c r="FL14" s="256"/>
      <c r="FM14" s="256"/>
      <c r="FN14" s="256"/>
      <c r="FO14" s="256"/>
      <c r="FP14" s="256"/>
      <c r="FQ14" s="256"/>
      <c r="FR14" s="256"/>
      <c r="FS14" s="256"/>
      <c r="FT14" s="256"/>
      <c r="FU14" s="256"/>
      <c r="FV14" s="256"/>
      <c r="FX14" s="256"/>
      <c r="FY14" s="256"/>
      <c r="FZ14" s="256"/>
      <c r="GA14" s="256"/>
      <c r="GB14" s="256"/>
      <c r="GC14" s="256"/>
      <c r="GD14" s="256"/>
      <c r="GE14" s="256"/>
      <c r="GF14" s="256"/>
      <c r="GG14" s="256"/>
      <c r="GH14" s="256"/>
      <c r="GI14" s="256"/>
      <c r="GK14" s="256"/>
      <c r="GL14" s="256"/>
      <c r="GM14" s="256"/>
      <c r="GN14" s="256"/>
      <c r="GO14" s="256"/>
      <c r="GP14" s="256"/>
      <c r="GQ14" s="256"/>
      <c r="GR14" s="256"/>
      <c r="GS14" s="256"/>
      <c r="GT14" s="256"/>
      <c r="GU14" s="256"/>
      <c r="GV14" s="256"/>
      <c r="GX14" s="256"/>
      <c r="GY14" s="256"/>
      <c r="GZ14" s="256"/>
      <c r="HA14" s="256"/>
      <c r="HB14" s="256"/>
      <c r="HC14" s="256"/>
      <c r="HD14" s="256"/>
      <c r="HE14" s="256"/>
      <c r="HF14" s="256"/>
      <c r="HG14" s="256"/>
      <c r="HH14" s="256"/>
      <c r="HI14" s="256"/>
      <c r="HK14" s="256"/>
      <c r="HL14" s="256"/>
      <c r="HM14" s="256"/>
      <c r="HN14" s="256"/>
      <c r="HO14" s="256"/>
      <c r="HP14" s="256"/>
      <c r="HQ14" s="256"/>
      <c r="HR14" s="256"/>
      <c r="HS14" s="256"/>
      <c r="HT14" s="256"/>
      <c r="HU14" s="256"/>
      <c r="HV14" s="256"/>
      <c r="HX14" s="256"/>
      <c r="HY14" s="256"/>
      <c r="HZ14" s="256"/>
      <c r="IA14" s="256"/>
      <c r="IB14" s="256"/>
      <c r="IC14" s="256"/>
      <c r="ID14" s="256"/>
      <c r="IE14" s="256"/>
      <c r="IF14" s="256"/>
      <c r="IG14" s="256"/>
      <c r="IH14" s="256"/>
      <c r="II14" s="256"/>
      <c r="IK14" s="256"/>
      <c r="IL14" s="257"/>
      <c r="IM14" s="257"/>
      <c r="IN14" s="257"/>
      <c r="IO14" s="257"/>
      <c r="IP14" s="257"/>
      <c r="IQ14" s="257"/>
      <c r="IR14" s="257"/>
      <c r="IS14" s="257"/>
      <c r="IT14" s="257"/>
      <c r="IU14" s="257"/>
      <c r="IV14" s="257"/>
      <c r="IW14" s="257"/>
      <c r="IY14" s="256"/>
    </row>
    <row r="15" spans="1:259" ht="19.5" customHeight="1" x14ac:dyDescent="0.5">
      <c r="A15" s="281"/>
      <c r="B15" s="282"/>
      <c r="C15" s="282"/>
      <c r="D15" s="293"/>
      <c r="E15" s="294"/>
      <c r="F15" s="294"/>
      <c r="G15" s="294"/>
      <c r="H15" s="288"/>
      <c r="I15" s="288"/>
      <c r="J15" s="288"/>
      <c r="K15" s="288"/>
      <c r="L15" s="288"/>
      <c r="M15" s="288"/>
      <c r="N15" s="288"/>
      <c r="O15" s="288"/>
      <c r="P15" s="288"/>
      <c r="Q15" s="1201" t="s">
        <v>140</v>
      </c>
      <c r="R15" s="1201"/>
      <c r="S15" s="1201"/>
      <c r="T15" s="1201"/>
      <c r="U15" s="288"/>
      <c r="V15" s="288"/>
      <c r="W15" s="288"/>
      <c r="X15" s="288"/>
      <c r="Y15" s="288"/>
      <c r="Z15" s="288"/>
      <c r="AA15" s="288"/>
      <c r="AB15" s="288"/>
      <c r="AC15" s="288"/>
      <c r="AD15" s="288"/>
      <c r="AE15" s="288"/>
      <c r="AF15" s="288"/>
      <c r="AG15" s="288"/>
      <c r="AH15" s="288"/>
      <c r="AI15" s="288"/>
      <c r="AJ15" s="288"/>
      <c r="AK15" s="288"/>
      <c r="AL15" s="288"/>
      <c r="AM15" s="288"/>
      <c r="AN15" s="288"/>
      <c r="AO15" s="288"/>
      <c r="AP15" s="288"/>
      <c r="AQ15" s="291"/>
      <c r="AR15" s="282"/>
      <c r="AS15" s="295"/>
      <c r="AT15" s="295"/>
      <c r="AU15" s="295"/>
      <c r="AV15" s="295"/>
      <c r="AX15" s="256"/>
      <c r="AY15" s="256"/>
      <c r="AZ15" s="256"/>
      <c r="BA15" s="256"/>
      <c r="BB15" s="256"/>
      <c r="BC15" s="256"/>
      <c r="BD15" s="256"/>
      <c r="BE15" s="256"/>
      <c r="BF15" s="256"/>
      <c r="BG15" s="256"/>
      <c r="BH15" s="256"/>
      <c r="BI15" s="256"/>
      <c r="BK15" s="256"/>
      <c r="BL15" s="256"/>
      <c r="BM15" s="256"/>
      <c r="BN15" s="256"/>
      <c r="BO15" s="256"/>
      <c r="BP15" s="256"/>
      <c r="BQ15" s="256"/>
      <c r="BR15" s="256"/>
      <c r="BS15" s="256"/>
      <c r="BT15" s="256"/>
      <c r="BU15" s="256"/>
      <c r="BV15" s="256"/>
      <c r="BX15" s="256"/>
      <c r="BY15" s="256"/>
      <c r="BZ15" s="256"/>
      <c r="CA15" s="256"/>
      <c r="CB15" s="256"/>
      <c r="CC15" s="256"/>
      <c r="CD15" s="256"/>
      <c r="CE15" s="256"/>
      <c r="CF15" s="256"/>
      <c r="CG15" s="256"/>
      <c r="CH15" s="256"/>
      <c r="CI15" s="256"/>
      <c r="CK15" s="256"/>
      <c r="CL15" s="256"/>
      <c r="CM15" s="256"/>
      <c r="CN15" s="256"/>
      <c r="CO15" s="256"/>
      <c r="CP15" s="256"/>
      <c r="CQ15" s="256"/>
      <c r="CR15" s="256"/>
      <c r="CS15" s="256"/>
      <c r="CT15" s="256"/>
      <c r="CU15" s="256"/>
      <c r="CV15" s="256"/>
      <c r="CX15" s="256"/>
      <c r="CY15" s="256"/>
      <c r="CZ15" s="256"/>
      <c r="DA15" s="256"/>
      <c r="DB15" s="256"/>
      <c r="DC15" s="256"/>
      <c r="DD15" s="256"/>
      <c r="DE15" s="256"/>
      <c r="DF15" s="256"/>
      <c r="DG15" s="256"/>
      <c r="DH15" s="256"/>
      <c r="DI15" s="256"/>
      <c r="DK15" s="256"/>
      <c r="DL15" s="256"/>
      <c r="DM15" s="256"/>
      <c r="DN15" s="256"/>
      <c r="DO15" s="256"/>
      <c r="DP15" s="256"/>
      <c r="DQ15" s="256"/>
      <c r="DR15" s="256"/>
      <c r="DS15" s="256"/>
      <c r="DT15" s="256"/>
      <c r="DU15" s="256"/>
      <c r="DV15" s="256"/>
      <c r="DX15" s="256"/>
      <c r="DY15" s="256"/>
      <c r="DZ15" s="256"/>
      <c r="EA15" s="256"/>
      <c r="EB15" s="256"/>
      <c r="EC15" s="256"/>
      <c r="ED15" s="256"/>
      <c r="EE15" s="256"/>
      <c r="EF15" s="256"/>
      <c r="EG15" s="256"/>
      <c r="EH15" s="256"/>
      <c r="EI15" s="256"/>
      <c r="EK15" s="256"/>
      <c r="EL15" s="256"/>
      <c r="EM15" s="256"/>
      <c r="EN15" s="256"/>
      <c r="EO15" s="256"/>
      <c r="EP15" s="256"/>
      <c r="EQ15" s="256"/>
      <c r="ER15" s="256"/>
      <c r="ES15" s="256"/>
      <c r="ET15" s="256"/>
      <c r="EU15" s="256"/>
      <c r="EV15" s="256"/>
      <c r="EX15" s="256"/>
      <c r="EY15" s="256"/>
      <c r="EZ15" s="256"/>
      <c r="FA15" s="256"/>
      <c r="FB15" s="256"/>
      <c r="FC15" s="256"/>
      <c r="FD15" s="256"/>
      <c r="FE15" s="256"/>
      <c r="FF15" s="256"/>
      <c r="FG15" s="256"/>
      <c r="FH15" s="256"/>
      <c r="FI15" s="256"/>
      <c r="FK15" s="256"/>
      <c r="FL15" s="256"/>
      <c r="FM15" s="256"/>
      <c r="FN15" s="256"/>
      <c r="FO15" s="256"/>
      <c r="FP15" s="256"/>
      <c r="FQ15" s="256"/>
      <c r="FR15" s="256"/>
      <c r="FS15" s="256"/>
      <c r="FT15" s="256"/>
      <c r="FU15" s="256"/>
      <c r="FV15" s="256"/>
      <c r="FX15" s="256"/>
      <c r="FY15" s="256"/>
      <c r="FZ15" s="256"/>
      <c r="GA15" s="256"/>
      <c r="GB15" s="256"/>
      <c r="GC15" s="256"/>
      <c r="GD15" s="256"/>
      <c r="GE15" s="256"/>
      <c r="GF15" s="256"/>
      <c r="GG15" s="256"/>
      <c r="GH15" s="256"/>
      <c r="GI15" s="256"/>
      <c r="GK15" s="256"/>
      <c r="GL15" s="256"/>
      <c r="GM15" s="256"/>
      <c r="GN15" s="256"/>
      <c r="GO15" s="256"/>
      <c r="GP15" s="256"/>
      <c r="GQ15" s="256"/>
      <c r="GR15" s="256"/>
      <c r="GS15" s="256"/>
      <c r="GT15" s="256"/>
      <c r="GU15" s="256"/>
      <c r="GV15" s="256"/>
      <c r="GX15" s="256"/>
      <c r="GY15" s="256"/>
      <c r="GZ15" s="256"/>
      <c r="HA15" s="256"/>
      <c r="HB15" s="256"/>
      <c r="HC15" s="256"/>
      <c r="HD15" s="256"/>
      <c r="HE15" s="256"/>
      <c r="HF15" s="256"/>
      <c r="HG15" s="256"/>
      <c r="HH15" s="256"/>
      <c r="HI15" s="256"/>
      <c r="HK15" s="256"/>
      <c r="HL15" s="256"/>
      <c r="HM15" s="256"/>
      <c r="HN15" s="256"/>
      <c r="HO15" s="256"/>
      <c r="HP15" s="256"/>
      <c r="HQ15" s="256"/>
      <c r="HR15" s="256"/>
      <c r="HS15" s="256"/>
      <c r="HT15" s="256"/>
      <c r="HU15" s="256"/>
      <c r="HV15" s="256"/>
      <c r="HX15" s="256"/>
      <c r="HY15" s="256"/>
      <c r="HZ15" s="256"/>
      <c r="IA15" s="256"/>
      <c r="IB15" s="256"/>
      <c r="IC15" s="256"/>
      <c r="ID15" s="256"/>
      <c r="IE15" s="256"/>
      <c r="IF15" s="256"/>
      <c r="IG15" s="256"/>
      <c r="IH15" s="256"/>
      <c r="II15" s="256"/>
      <c r="IK15" s="256"/>
      <c r="IL15" s="257"/>
      <c r="IM15" s="257"/>
      <c r="IN15" s="257"/>
      <c r="IO15" s="257"/>
      <c r="IP15" s="257"/>
      <c r="IQ15" s="257"/>
      <c r="IR15" s="257"/>
      <c r="IS15" s="257"/>
      <c r="IT15" s="257"/>
      <c r="IU15" s="257"/>
      <c r="IV15" s="257"/>
      <c r="IW15" s="257"/>
      <c r="IY15" s="256"/>
    </row>
    <row r="16" spans="1:259" s="274" customFormat="1" ht="32.25" customHeight="1" x14ac:dyDescent="0.6">
      <c r="A16" s="296">
        <v>8</v>
      </c>
      <c r="B16" s="1228" t="s">
        <v>141</v>
      </c>
      <c r="C16" s="1228"/>
      <c r="D16" s="1228"/>
      <c r="E16" s="297"/>
      <c r="F16" s="297"/>
      <c r="G16" s="297"/>
      <c r="H16" s="298"/>
      <c r="I16" s="298"/>
      <c r="J16" s="298"/>
      <c r="K16" s="298"/>
      <c r="L16" s="298"/>
      <c r="M16" s="299"/>
      <c r="N16" s="299"/>
      <c r="O16" s="299"/>
      <c r="P16" s="299"/>
      <c r="Q16" s="300"/>
      <c r="R16" s="301">
        <v>24930000</v>
      </c>
      <c r="S16" s="301"/>
      <c r="T16" s="301">
        <f>R16</f>
        <v>24930000</v>
      </c>
      <c r="U16" s="299"/>
      <c r="V16" s="299"/>
      <c r="W16" s="299"/>
      <c r="X16" s="299"/>
      <c r="Y16" s="299"/>
      <c r="Z16" s="299"/>
      <c r="AA16" s="299"/>
      <c r="AB16" s="299"/>
      <c r="AC16" s="299"/>
      <c r="AD16" s="299"/>
      <c r="AE16" s="299"/>
      <c r="AF16" s="299"/>
      <c r="AG16" s="299"/>
      <c r="AH16" s="299"/>
      <c r="AI16" s="299"/>
      <c r="AJ16" s="299"/>
      <c r="AK16" s="299"/>
      <c r="AL16" s="299"/>
      <c r="AM16" s="299"/>
      <c r="AN16" s="299"/>
      <c r="AO16" s="299"/>
      <c r="AP16" s="299"/>
      <c r="AQ16" s="299"/>
      <c r="AR16" s="299"/>
      <c r="AS16" s="302">
        <f t="shared" ref="AS16:AV16" si="9">M16+Q16+U16+Y16+AC16</f>
        <v>0</v>
      </c>
      <c r="AT16" s="302">
        <f>R16</f>
        <v>24930000</v>
      </c>
      <c r="AU16" s="302">
        <f t="shared" si="9"/>
        <v>0</v>
      </c>
      <c r="AV16" s="302">
        <f t="shared" si="9"/>
        <v>24930000</v>
      </c>
      <c r="AW16" s="255"/>
      <c r="AX16" s="256"/>
      <c r="AY16" s="256"/>
      <c r="AZ16" s="256"/>
      <c r="BA16" s="256"/>
      <c r="BB16" s="256"/>
      <c r="BC16" s="256"/>
      <c r="BD16" s="256"/>
      <c r="BE16" s="256"/>
      <c r="BF16" s="256"/>
      <c r="BG16" s="256"/>
      <c r="BH16" s="256"/>
      <c r="BI16" s="256"/>
      <c r="BJ16" s="256"/>
      <c r="BK16" s="256"/>
      <c r="BL16" s="256"/>
      <c r="BM16" s="256"/>
      <c r="BN16" s="256"/>
      <c r="BO16" s="256"/>
      <c r="BP16" s="256"/>
      <c r="BQ16" s="256"/>
      <c r="BR16" s="256"/>
      <c r="BS16" s="256"/>
      <c r="BT16" s="256"/>
      <c r="BU16" s="256"/>
      <c r="BV16" s="256"/>
      <c r="BW16" s="256"/>
      <c r="BX16" s="256"/>
      <c r="BY16" s="256"/>
      <c r="BZ16" s="256"/>
      <c r="CA16" s="256"/>
      <c r="CB16" s="256"/>
      <c r="CC16" s="256"/>
      <c r="CD16" s="256"/>
      <c r="CE16" s="256"/>
      <c r="CF16" s="256"/>
      <c r="CG16" s="256"/>
      <c r="CH16" s="256"/>
      <c r="CI16" s="256"/>
      <c r="CJ16" s="256"/>
      <c r="CK16" s="256"/>
      <c r="CL16" s="256"/>
      <c r="CM16" s="256"/>
      <c r="CN16" s="256"/>
      <c r="CO16" s="256"/>
      <c r="CP16" s="256"/>
      <c r="CQ16" s="256"/>
      <c r="CR16" s="256"/>
      <c r="CS16" s="256"/>
      <c r="CT16" s="256"/>
      <c r="CU16" s="256"/>
      <c r="CV16" s="256"/>
      <c r="CW16" s="256"/>
      <c r="CX16" s="256"/>
      <c r="CY16" s="256"/>
      <c r="CZ16" s="256"/>
      <c r="DA16" s="256"/>
      <c r="DB16" s="256"/>
      <c r="DC16" s="256"/>
      <c r="DD16" s="256"/>
      <c r="DE16" s="256"/>
      <c r="DF16" s="256"/>
      <c r="DG16" s="256"/>
      <c r="DH16" s="256"/>
      <c r="DI16" s="256"/>
      <c r="DJ16" s="256"/>
      <c r="DK16" s="256"/>
      <c r="DL16" s="256"/>
      <c r="DM16" s="256"/>
      <c r="DN16" s="256"/>
      <c r="DO16" s="256"/>
      <c r="DP16" s="256"/>
      <c r="DQ16" s="256"/>
      <c r="DR16" s="256"/>
      <c r="DS16" s="256"/>
      <c r="DT16" s="256"/>
      <c r="DU16" s="256"/>
      <c r="DV16" s="256"/>
      <c r="DW16" s="256"/>
      <c r="DX16" s="256"/>
      <c r="DY16" s="256"/>
      <c r="DZ16" s="256"/>
      <c r="EA16" s="256"/>
      <c r="EB16" s="256"/>
      <c r="EC16" s="256"/>
      <c r="ED16" s="256"/>
      <c r="EE16" s="256"/>
      <c r="EF16" s="256"/>
      <c r="EG16" s="256"/>
      <c r="EH16" s="256"/>
      <c r="EI16" s="256"/>
      <c r="EJ16" s="256"/>
      <c r="EK16" s="256"/>
      <c r="EL16" s="256"/>
      <c r="EM16" s="256"/>
      <c r="EN16" s="256"/>
      <c r="EO16" s="256"/>
      <c r="EP16" s="256"/>
      <c r="EQ16" s="256"/>
      <c r="ER16" s="256"/>
      <c r="ES16" s="256"/>
      <c r="ET16" s="256"/>
      <c r="EU16" s="256"/>
      <c r="EV16" s="256"/>
      <c r="EW16" s="256"/>
      <c r="EX16" s="256"/>
      <c r="EY16" s="256"/>
      <c r="EZ16" s="256"/>
      <c r="FA16" s="256"/>
      <c r="FB16" s="256"/>
      <c r="FC16" s="256"/>
      <c r="FD16" s="256"/>
      <c r="FE16" s="256"/>
      <c r="FF16" s="256"/>
      <c r="FG16" s="256"/>
      <c r="FH16" s="256"/>
      <c r="FI16" s="256"/>
      <c r="FJ16" s="256"/>
      <c r="FK16" s="256"/>
      <c r="FL16" s="256"/>
      <c r="FM16" s="256"/>
      <c r="FN16" s="256"/>
      <c r="FO16" s="256"/>
      <c r="FP16" s="256"/>
      <c r="FQ16" s="256"/>
      <c r="FR16" s="256"/>
      <c r="FS16" s="256"/>
      <c r="FT16" s="256"/>
      <c r="FU16" s="256"/>
      <c r="FV16" s="256"/>
      <c r="FW16" s="256"/>
      <c r="FX16" s="256"/>
      <c r="FY16" s="256"/>
      <c r="FZ16" s="256"/>
      <c r="GA16" s="256"/>
      <c r="GB16" s="256"/>
      <c r="GC16" s="256"/>
      <c r="GD16" s="256"/>
      <c r="GE16" s="256"/>
      <c r="GF16" s="256"/>
      <c r="GG16" s="256"/>
      <c r="GH16" s="256"/>
      <c r="GI16" s="256"/>
      <c r="GJ16" s="256"/>
      <c r="GK16" s="256"/>
      <c r="GL16" s="256"/>
      <c r="GM16" s="256"/>
      <c r="GN16" s="256"/>
      <c r="GO16" s="256"/>
      <c r="GP16" s="256"/>
      <c r="GQ16" s="256"/>
      <c r="GR16" s="256"/>
      <c r="GS16" s="256"/>
      <c r="GT16" s="256"/>
      <c r="GU16" s="256"/>
      <c r="GV16" s="256"/>
      <c r="GW16" s="256"/>
      <c r="GX16" s="256"/>
      <c r="GY16" s="256"/>
      <c r="GZ16" s="256"/>
      <c r="HA16" s="256"/>
      <c r="HB16" s="256"/>
      <c r="HC16" s="256"/>
      <c r="HD16" s="256"/>
      <c r="HE16" s="256"/>
      <c r="HF16" s="256"/>
      <c r="HG16" s="256"/>
      <c r="HH16" s="256"/>
      <c r="HI16" s="256"/>
      <c r="HJ16" s="256"/>
      <c r="HK16" s="256"/>
      <c r="HL16" s="256"/>
      <c r="HM16" s="256"/>
      <c r="HN16" s="256"/>
      <c r="HO16" s="256"/>
      <c r="HP16" s="256"/>
      <c r="HQ16" s="256"/>
      <c r="HR16" s="256"/>
      <c r="HS16" s="256"/>
      <c r="HT16" s="256"/>
      <c r="HU16" s="256"/>
      <c r="HV16" s="256"/>
      <c r="HW16" s="256"/>
      <c r="HX16" s="256"/>
      <c r="HY16" s="256"/>
      <c r="HZ16" s="256"/>
      <c r="IA16" s="256"/>
      <c r="IB16" s="256"/>
      <c r="IC16" s="256"/>
      <c r="ID16" s="256"/>
      <c r="IE16" s="256"/>
      <c r="IF16" s="256"/>
      <c r="IG16" s="256"/>
      <c r="IH16" s="256"/>
      <c r="II16" s="256"/>
      <c r="IJ16" s="256"/>
      <c r="IK16" s="256"/>
      <c r="IL16" s="257"/>
      <c r="IM16" s="257"/>
      <c r="IN16" s="257"/>
      <c r="IO16" s="257"/>
      <c r="IP16" s="257"/>
      <c r="IQ16" s="257"/>
      <c r="IR16" s="257"/>
      <c r="IS16" s="257"/>
      <c r="IT16" s="257"/>
      <c r="IU16" s="257"/>
      <c r="IV16" s="257"/>
      <c r="IW16" s="257"/>
      <c r="IX16" s="257"/>
      <c r="IY16" s="256"/>
    </row>
    <row r="17" spans="1:259" s="256" customFormat="1" ht="19.5" customHeight="1" thickBot="1" x14ac:dyDescent="0.55000000000000004">
      <c r="E17" s="303"/>
      <c r="F17" s="303"/>
      <c r="G17" s="303"/>
      <c r="IL17" s="257"/>
      <c r="IM17" s="257"/>
      <c r="IN17" s="257"/>
      <c r="IO17" s="257"/>
      <c r="IP17" s="257"/>
      <c r="IQ17" s="257"/>
      <c r="IR17" s="257"/>
      <c r="IS17" s="257"/>
      <c r="IT17" s="257"/>
      <c r="IU17" s="257"/>
      <c r="IV17" s="257"/>
      <c r="IW17" s="257"/>
      <c r="IX17" s="257"/>
    </row>
    <row r="18" spans="1:259" ht="19.5" customHeight="1" thickBot="1" x14ac:dyDescent="0.55000000000000004">
      <c r="A18" s="1203" t="s">
        <v>70</v>
      </c>
      <c r="B18" s="1203" t="s">
        <v>71</v>
      </c>
      <c r="C18" s="1203" t="s">
        <v>72</v>
      </c>
      <c r="D18" s="1203" t="s">
        <v>74</v>
      </c>
      <c r="E18" s="304"/>
      <c r="F18" s="304"/>
      <c r="G18" s="304"/>
      <c r="H18" s="1203" t="s">
        <v>75</v>
      </c>
      <c r="I18" s="1203"/>
      <c r="J18" s="1203"/>
      <c r="K18" s="1203"/>
      <c r="L18" s="1203"/>
      <c r="M18" s="1211" t="s">
        <v>76</v>
      </c>
      <c r="N18" s="1211"/>
      <c r="O18" s="1211"/>
      <c r="P18" s="1211"/>
      <c r="Q18" s="1211"/>
      <c r="R18" s="1211"/>
      <c r="S18" s="1211"/>
      <c r="T18" s="1211"/>
      <c r="U18" s="1211"/>
      <c r="V18" s="1211"/>
      <c r="W18" s="1211"/>
      <c r="X18" s="1211"/>
      <c r="Y18" s="1211"/>
      <c r="Z18" s="1211"/>
      <c r="AA18" s="1211"/>
      <c r="AB18" s="1211"/>
      <c r="AC18" s="1211"/>
      <c r="AD18" s="1211"/>
      <c r="AE18" s="1211"/>
      <c r="AF18" s="1211"/>
      <c r="AG18" s="1211"/>
      <c r="AH18" s="1211"/>
      <c r="AI18" s="1211"/>
      <c r="AJ18" s="1211"/>
      <c r="AK18" s="1211"/>
      <c r="AL18" s="1211"/>
      <c r="AM18" s="1211"/>
      <c r="AN18" s="1211"/>
      <c r="AO18" s="1211"/>
      <c r="AP18" s="1212"/>
      <c r="AQ18" s="1213" t="s">
        <v>121</v>
      </c>
      <c r="AR18" s="1215" t="s">
        <v>122</v>
      </c>
      <c r="AS18" s="254"/>
      <c r="AT18" s="254"/>
      <c r="AU18" s="254"/>
      <c r="AV18" s="254"/>
      <c r="AX18" s="1205" t="s">
        <v>142</v>
      </c>
      <c r="AY18" s="1206"/>
      <c r="AZ18" s="1206"/>
      <c r="BA18" s="1206"/>
      <c r="BB18" s="1206"/>
      <c r="BC18" s="1206"/>
      <c r="BD18" s="1206"/>
      <c r="BE18" s="1206"/>
      <c r="BF18" s="1206"/>
      <c r="BG18" s="1206"/>
      <c r="BH18" s="1206"/>
      <c r="BI18" s="1206"/>
      <c r="BJ18" s="1206"/>
      <c r="BK18" s="1206"/>
      <c r="BL18" s="1206"/>
      <c r="BM18" s="1206"/>
      <c r="BN18" s="1206"/>
      <c r="BO18" s="1206"/>
      <c r="BP18" s="1206"/>
      <c r="BQ18" s="1206"/>
      <c r="BR18" s="1206"/>
      <c r="BS18" s="1206"/>
      <c r="BT18" s="1206"/>
      <c r="BU18" s="1206"/>
      <c r="BV18" s="1206"/>
      <c r="BW18" s="1206"/>
      <c r="BX18" s="1206"/>
      <c r="BY18" s="1206"/>
      <c r="BZ18" s="1206"/>
      <c r="CA18" s="1206"/>
      <c r="CB18" s="1206"/>
      <c r="CC18" s="1206"/>
      <c r="CD18" s="1206"/>
      <c r="CE18" s="1206"/>
      <c r="CF18" s="1206"/>
      <c r="CG18" s="1206"/>
      <c r="CH18" s="1206"/>
      <c r="CI18" s="1206"/>
      <c r="CJ18" s="1206"/>
      <c r="CK18" s="1206"/>
      <c r="CL18" s="1206"/>
      <c r="CM18" s="1206"/>
      <c r="CN18" s="1206"/>
      <c r="CO18" s="1206"/>
      <c r="CP18" s="1206"/>
      <c r="CQ18" s="1206"/>
      <c r="CR18" s="1206"/>
      <c r="CS18" s="1206"/>
      <c r="CT18" s="1206"/>
      <c r="CU18" s="1206"/>
      <c r="CV18" s="1206"/>
      <c r="CW18" s="1206"/>
      <c r="CX18" s="1206"/>
      <c r="CY18" s="1206"/>
      <c r="CZ18" s="1206"/>
      <c r="DA18" s="1206"/>
      <c r="DB18" s="1206"/>
      <c r="DC18" s="1206"/>
      <c r="DD18" s="1206"/>
      <c r="DE18" s="1206"/>
      <c r="DF18" s="1206"/>
      <c r="DG18" s="1206"/>
      <c r="DH18" s="1206"/>
      <c r="DI18" s="1206"/>
      <c r="DJ18" s="1206"/>
      <c r="DK18" s="1206"/>
      <c r="DL18" s="1206"/>
      <c r="DM18" s="1206"/>
      <c r="DN18" s="1206"/>
      <c r="DO18" s="1206"/>
      <c r="DP18" s="1206"/>
      <c r="DQ18" s="1206"/>
      <c r="DR18" s="1206"/>
      <c r="DS18" s="1206"/>
      <c r="DT18" s="1206"/>
      <c r="DU18" s="1206"/>
      <c r="DV18" s="1206"/>
      <c r="DW18" s="1206"/>
      <c r="DX18" s="1206"/>
      <c r="DY18" s="1206"/>
      <c r="DZ18" s="1206"/>
      <c r="EA18" s="1206"/>
      <c r="EB18" s="1206"/>
      <c r="EC18" s="1206"/>
      <c r="ED18" s="1206"/>
      <c r="EE18" s="1206"/>
      <c r="EF18" s="1206"/>
      <c r="EG18" s="1206"/>
      <c r="EH18" s="1206"/>
      <c r="EI18" s="1206"/>
      <c r="EJ18" s="1206"/>
      <c r="EK18" s="1206"/>
      <c r="EL18" s="1206"/>
      <c r="EM18" s="1206"/>
      <c r="EN18" s="1206"/>
      <c r="EO18" s="1206"/>
      <c r="EP18" s="1206"/>
      <c r="EQ18" s="1206"/>
      <c r="ER18" s="1206"/>
      <c r="ES18" s="1206"/>
      <c r="ET18" s="1206"/>
      <c r="EU18" s="1206"/>
      <c r="EV18" s="1206"/>
      <c r="EW18" s="1206"/>
      <c r="EX18" s="1206"/>
      <c r="EY18" s="1206"/>
      <c r="EZ18" s="1206"/>
      <c r="FA18" s="1206"/>
      <c r="FB18" s="1206"/>
      <c r="FC18" s="1206"/>
      <c r="FD18" s="1206"/>
      <c r="FE18" s="1206"/>
      <c r="FF18" s="1206"/>
      <c r="FG18" s="1206"/>
      <c r="FH18" s="1206"/>
      <c r="FI18" s="1206"/>
      <c r="FJ18" s="1206"/>
      <c r="FK18" s="1206"/>
      <c r="FL18" s="1206"/>
      <c r="FM18" s="1206"/>
      <c r="FN18" s="1206"/>
      <c r="FO18" s="1206"/>
      <c r="FP18" s="1206"/>
      <c r="FQ18" s="1206"/>
      <c r="FR18" s="1206"/>
      <c r="FS18" s="1206"/>
      <c r="FT18" s="1206"/>
      <c r="FU18" s="1206"/>
      <c r="FV18" s="1206"/>
      <c r="FW18" s="1206"/>
      <c r="FX18" s="1206"/>
      <c r="FY18" s="1206"/>
      <c r="FZ18" s="1206"/>
      <c r="GA18" s="1206"/>
      <c r="GB18" s="1206"/>
      <c r="GC18" s="1206"/>
      <c r="GD18" s="1206"/>
      <c r="GE18" s="1206"/>
      <c r="GF18" s="1206"/>
      <c r="GG18" s="1206"/>
      <c r="GH18" s="1206"/>
      <c r="GI18" s="1206"/>
      <c r="GJ18" s="1206"/>
      <c r="GK18" s="1206"/>
      <c r="GL18" s="1206"/>
      <c r="GM18" s="1206"/>
      <c r="GN18" s="1206"/>
      <c r="GO18" s="1206"/>
      <c r="GP18" s="1206"/>
      <c r="GQ18" s="1206"/>
      <c r="GR18" s="1206"/>
      <c r="GS18" s="1206"/>
      <c r="GT18" s="1206"/>
      <c r="GU18" s="1206"/>
      <c r="GV18" s="1206"/>
      <c r="GW18" s="1206"/>
      <c r="GX18" s="1206"/>
      <c r="GY18" s="1206"/>
      <c r="GZ18" s="1206"/>
      <c r="HA18" s="1206"/>
      <c r="HB18" s="1206"/>
      <c r="HC18" s="1206"/>
      <c r="HD18" s="1206"/>
      <c r="HE18" s="1206"/>
      <c r="HF18" s="1206"/>
      <c r="HG18" s="1206"/>
      <c r="HH18" s="1206"/>
      <c r="HI18" s="1206"/>
      <c r="HJ18" s="1206"/>
      <c r="HK18" s="1206"/>
      <c r="HL18" s="1206"/>
      <c r="HM18" s="1206"/>
      <c r="HN18" s="1206"/>
      <c r="HO18" s="1206"/>
      <c r="HP18" s="1206"/>
      <c r="HQ18" s="1206"/>
      <c r="HR18" s="1206"/>
      <c r="HS18" s="1206"/>
      <c r="HT18" s="1206"/>
      <c r="HU18" s="1206"/>
      <c r="HV18" s="1206"/>
      <c r="HW18" s="1206"/>
      <c r="HX18" s="1206"/>
      <c r="HY18" s="1206"/>
      <c r="HZ18" s="1206"/>
      <c r="IA18" s="1206"/>
      <c r="IB18" s="1206"/>
      <c r="IC18" s="1206"/>
      <c r="ID18" s="1206"/>
      <c r="IE18" s="1206"/>
      <c r="IF18" s="1206"/>
      <c r="IG18" s="1206"/>
      <c r="IH18" s="1206"/>
      <c r="II18" s="1206"/>
      <c r="IJ18" s="1206"/>
      <c r="IK18" s="1206"/>
      <c r="IL18" s="1206"/>
      <c r="IM18" s="1206"/>
      <c r="IN18" s="1206"/>
      <c r="IO18" s="1206"/>
      <c r="IP18" s="1206"/>
      <c r="IQ18" s="1206"/>
      <c r="IR18" s="1206"/>
      <c r="IS18" s="1206"/>
      <c r="IT18" s="1206"/>
      <c r="IU18" s="1206"/>
      <c r="IV18" s="1206"/>
      <c r="IW18" s="1206"/>
      <c r="IX18" s="1207"/>
    </row>
    <row r="19" spans="1:259" ht="19.5" customHeight="1" thickBot="1" x14ac:dyDescent="0.55000000000000004">
      <c r="A19" s="1203"/>
      <c r="B19" s="1203"/>
      <c r="C19" s="1203"/>
      <c r="D19" s="1203"/>
      <c r="E19" s="304"/>
      <c r="F19" s="304"/>
      <c r="G19" s="304"/>
      <c r="H19" s="1203" t="s">
        <v>77</v>
      </c>
      <c r="I19" s="1203" t="s">
        <v>78</v>
      </c>
      <c r="J19" s="1203" t="s">
        <v>79</v>
      </c>
      <c r="K19" s="1203" t="s">
        <v>80</v>
      </c>
      <c r="L19" s="1203" t="s">
        <v>81</v>
      </c>
      <c r="M19" s="1203" t="s">
        <v>82</v>
      </c>
      <c r="N19" s="1203"/>
      <c r="O19" s="1203"/>
      <c r="P19" s="1203"/>
      <c r="Q19" s="1201" t="s">
        <v>143</v>
      </c>
      <c r="R19" s="1201"/>
      <c r="S19" s="1201"/>
      <c r="T19" s="1201"/>
      <c r="U19" s="1202" t="s">
        <v>85</v>
      </c>
      <c r="V19" s="1202"/>
      <c r="W19" s="1202"/>
      <c r="X19" s="1202"/>
      <c r="Y19" s="1203" t="s">
        <v>86</v>
      </c>
      <c r="Z19" s="1203"/>
      <c r="AA19" s="1203"/>
      <c r="AB19" s="1203"/>
      <c r="AC19" s="1204" t="s">
        <v>87</v>
      </c>
      <c r="AD19" s="1204"/>
      <c r="AE19" s="1204"/>
      <c r="AF19" s="1204"/>
      <c r="AG19" s="1208" t="s">
        <v>88</v>
      </c>
      <c r="AH19" s="1208"/>
      <c r="AI19" s="1208"/>
      <c r="AJ19" s="1208"/>
      <c r="AK19" s="1208"/>
      <c r="AL19" s="1209" t="s">
        <v>124</v>
      </c>
      <c r="AM19" s="1209"/>
      <c r="AN19" s="1209"/>
      <c r="AO19" s="1209"/>
      <c r="AP19" s="1210"/>
      <c r="AQ19" s="1214"/>
      <c r="AR19" s="1216"/>
      <c r="AS19" s="1218" t="s">
        <v>125</v>
      </c>
      <c r="AT19" s="1219"/>
      <c r="AU19" s="1219"/>
      <c r="AV19" s="1220" t="s">
        <v>126</v>
      </c>
      <c r="AX19" s="305" t="s">
        <v>144</v>
      </c>
      <c r="AY19" s="306"/>
      <c r="AZ19" s="306"/>
      <c r="BA19" s="307" t="s">
        <v>145</v>
      </c>
      <c r="BB19" s="308"/>
      <c r="BC19" s="306"/>
      <c r="BD19" s="306"/>
      <c r="BE19" s="306"/>
      <c r="BF19" s="306"/>
      <c r="BG19" s="306"/>
      <c r="BH19" s="306"/>
      <c r="BI19" s="306"/>
      <c r="BJ19" s="309" t="s">
        <v>146</v>
      </c>
      <c r="BK19" s="305" t="s">
        <v>144</v>
      </c>
      <c r="BL19" s="306"/>
      <c r="BM19" s="306"/>
      <c r="BN19" s="307" t="s">
        <v>147</v>
      </c>
      <c r="BO19" s="308"/>
      <c r="BP19" s="306"/>
      <c r="BQ19" s="306"/>
      <c r="BR19" s="306"/>
      <c r="BS19" s="306"/>
      <c r="BT19" s="306"/>
      <c r="BU19" s="306"/>
      <c r="BV19" s="306"/>
      <c r="BW19" s="309" t="s">
        <v>146</v>
      </c>
      <c r="BX19" s="305" t="s">
        <v>144</v>
      </c>
      <c r="BY19" s="306"/>
      <c r="BZ19" s="306"/>
      <c r="CA19" s="307" t="s">
        <v>148</v>
      </c>
      <c r="CB19" s="308"/>
      <c r="CC19" s="306"/>
      <c r="CD19" s="306"/>
      <c r="CE19" s="306"/>
      <c r="CF19" s="306"/>
      <c r="CG19" s="306"/>
      <c r="CH19" s="306"/>
      <c r="CI19" s="306"/>
      <c r="CJ19" s="309" t="s">
        <v>146</v>
      </c>
      <c r="CK19" s="310" t="s">
        <v>149</v>
      </c>
      <c r="CL19" s="311"/>
      <c r="CM19" s="311"/>
      <c r="CN19" s="312" t="s">
        <v>145</v>
      </c>
      <c r="CO19" s="313"/>
      <c r="CP19" s="311"/>
      <c r="CQ19" s="311"/>
      <c r="CR19" s="311"/>
      <c r="CS19" s="311"/>
      <c r="CT19" s="311"/>
      <c r="CU19" s="311"/>
      <c r="CV19" s="311"/>
      <c r="CW19" s="309" t="s">
        <v>146</v>
      </c>
      <c r="CX19" s="310" t="str">
        <f>CK19</f>
        <v>درخت و درختچه</v>
      </c>
      <c r="CY19" s="311"/>
      <c r="CZ19" s="311"/>
      <c r="DA19" s="312" t="s">
        <v>147</v>
      </c>
      <c r="DB19" s="313"/>
      <c r="DC19" s="311"/>
      <c r="DD19" s="311"/>
      <c r="DE19" s="311"/>
      <c r="DF19" s="311"/>
      <c r="DG19" s="311"/>
      <c r="DH19" s="311"/>
      <c r="DI19" s="311"/>
      <c r="DJ19" s="309" t="s">
        <v>146</v>
      </c>
      <c r="DK19" s="310" t="str">
        <f>CX19</f>
        <v>درخت و درختچه</v>
      </c>
      <c r="DL19" s="311"/>
      <c r="DM19" s="311"/>
      <c r="DN19" s="312" t="s">
        <v>148</v>
      </c>
      <c r="DO19" s="313"/>
      <c r="DP19" s="311"/>
      <c r="DQ19" s="311"/>
      <c r="DR19" s="311"/>
      <c r="DS19" s="311"/>
      <c r="DT19" s="311"/>
      <c r="DU19" s="311"/>
      <c r="DV19" s="311"/>
      <c r="DW19" s="309" t="s">
        <v>146</v>
      </c>
      <c r="DX19" s="314" t="s">
        <v>150</v>
      </c>
      <c r="DY19" s="315"/>
      <c r="DZ19" s="315"/>
      <c r="EA19" s="316" t="s">
        <v>145</v>
      </c>
      <c r="EB19" s="317"/>
      <c r="EC19" s="315"/>
      <c r="ED19" s="315"/>
      <c r="EE19" s="315"/>
      <c r="EF19" s="315"/>
      <c r="EG19" s="315"/>
      <c r="EH19" s="315"/>
      <c r="EI19" s="315"/>
      <c r="EJ19" s="309" t="s">
        <v>146</v>
      </c>
      <c r="EK19" s="314" t="str">
        <f>DX19</f>
        <v>پرچین</v>
      </c>
      <c r="EL19" s="315"/>
      <c r="EM19" s="315"/>
      <c r="EN19" s="316" t="s">
        <v>147</v>
      </c>
      <c r="EO19" s="317"/>
      <c r="EP19" s="315"/>
      <c r="EQ19" s="315"/>
      <c r="ER19" s="315"/>
      <c r="ES19" s="315"/>
      <c r="ET19" s="315"/>
      <c r="EU19" s="315"/>
      <c r="EV19" s="315"/>
      <c r="EW19" s="309" t="s">
        <v>146</v>
      </c>
      <c r="EX19" s="314" t="str">
        <f>EK19</f>
        <v>پرچین</v>
      </c>
      <c r="EY19" s="315"/>
      <c r="EZ19" s="315"/>
      <c r="FA19" s="316" t="s">
        <v>148</v>
      </c>
      <c r="FB19" s="317"/>
      <c r="FC19" s="315"/>
      <c r="FD19" s="315"/>
      <c r="FE19" s="315"/>
      <c r="FF19" s="315"/>
      <c r="FG19" s="315"/>
      <c r="FH19" s="315"/>
      <c r="FI19" s="315"/>
      <c r="FJ19" s="309" t="s">
        <v>146</v>
      </c>
      <c r="FK19" s="305" t="s">
        <v>151</v>
      </c>
      <c r="FL19" s="306"/>
      <c r="FM19" s="306"/>
      <c r="FN19" s="307" t="s">
        <v>145</v>
      </c>
      <c r="FO19" s="308"/>
      <c r="FP19" s="306"/>
      <c r="FQ19" s="306"/>
      <c r="FR19" s="306"/>
      <c r="FS19" s="306"/>
      <c r="FT19" s="306"/>
      <c r="FU19" s="306"/>
      <c r="FV19" s="306"/>
      <c r="FW19" s="309" t="s">
        <v>146</v>
      </c>
      <c r="FX19" s="305" t="str">
        <f>FK19</f>
        <v>گل دائم</v>
      </c>
      <c r="FY19" s="306"/>
      <c r="FZ19" s="306"/>
      <c r="GA19" s="307" t="s">
        <v>147</v>
      </c>
      <c r="GB19" s="308"/>
      <c r="GC19" s="306"/>
      <c r="GD19" s="306"/>
      <c r="GE19" s="306"/>
      <c r="GF19" s="306"/>
      <c r="GG19" s="306"/>
      <c r="GH19" s="306"/>
      <c r="GI19" s="306"/>
      <c r="GJ19" s="309" t="s">
        <v>146</v>
      </c>
      <c r="GK19" s="305" t="str">
        <f>FX19</f>
        <v>گل دائم</v>
      </c>
      <c r="GL19" s="306"/>
      <c r="GM19" s="306"/>
      <c r="GN19" s="307" t="s">
        <v>148</v>
      </c>
      <c r="GO19" s="308"/>
      <c r="GP19" s="306"/>
      <c r="GQ19" s="306"/>
      <c r="GR19" s="306"/>
      <c r="GS19" s="306"/>
      <c r="GT19" s="306"/>
      <c r="GU19" s="306"/>
      <c r="GV19" s="306"/>
      <c r="GW19" s="309" t="s">
        <v>146</v>
      </c>
      <c r="GX19" s="318" t="s">
        <v>152</v>
      </c>
      <c r="GY19" s="319"/>
      <c r="GZ19" s="319"/>
      <c r="HA19" s="320" t="s">
        <v>145</v>
      </c>
      <c r="HB19" s="321"/>
      <c r="HC19" s="319"/>
      <c r="HD19" s="319"/>
      <c r="HE19" s="319"/>
      <c r="HF19" s="319"/>
      <c r="HG19" s="319"/>
      <c r="HH19" s="319"/>
      <c r="HI19" s="319"/>
      <c r="HJ19" s="309" t="s">
        <v>146</v>
      </c>
      <c r="HK19" s="318" t="str">
        <f>GX19</f>
        <v>گل فصل</v>
      </c>
      <c r="HL19" s="319"/>
      <c r="HM19" s="319"/>
      <c r="HN19" s="320" t="s">
        <v>147</v>
      </c>
      <c r="HO19" s="321"/>
      <c r="HP19" s="319"/>
      <c r="HQ19" s="319"/>
      <c r="HR19" s="319"/>
      <c r="HS19" s="319"/>
      <c r="HT19" s="319"/>
      <c r="HU19" s="319"/>
      <c r="HV19" s="319"/>
      <c r="HW19" s="309" t="s">
        <v>146</v>
      </c>
      <c r="HX19" s="318" t="str">
        <f>HK19</f>
        <v>گل فصل</v>
      </c>
      <c r="HY19" s="319"/>
      <c r="HZ19" s="319"/>
      <c r="IA19" s="320" t="s">
        <v>148</v>
      </c>
      <c r="IB19" s="321"/>
      <c r="IC19" s="319"/>
      <c r="ID19" s="319"/>
      <c r="IE19" s="319"/>
      <c r="IF19" s="319"/>
      <c r="IG19" s="319"/>
      <c r="IH19" s="319"/>
      <c r="II19" s="319"/>
      <c r="IJ19" s="309" t="s">
        <v>146</v>
      </c>
      <c r="IL19" s="1222" t="s">
        <v>153</v>
      </c>
      <c r="IM19" s="1223"/>
      <c r="IN19" s="1223"/>
      <c r="IO19" s="1223"/>
      <c r="IP19" s="1223"/>
      <c r="IQ19" s="1223"/>
      <c r="IR19" s="1223"/>
      <c r="IS19" s="1223"/>
      <c r="IT19" s="1223"/>
      <c r="IU19" s="1223"/>
      <c r="IV19" s="1223"/>
      <c r="IW19" s="1224"/>
      <c r="IX19" s="322" t="s">
        <v>146</v>
      </c>
    </row>
    <row r="20" spans="1:259" ht="19.5" customHeight="1" thickTop="1" thickBot="1" x14ac:dyDescent="0.6">
      <c r="A20" s="1203"/>
      <c r="B20" s="1203"/>
      <c r="C20" s="1203"/>
      <c r="D20" s="1203"/>
      <c r="E20" s="304">
        <v>1398</v>
      </c>
      <c r="F20" s="304" t="str">
        <f>Q19</f>
        <v>درخت و درختچه (مترمربع)</v>
      </c>
      <c r="G20" s="304"/>
      <c r="H20" s="1203"/>
      <c r="I20" s="1203"/>
      <c r="J20" s="1203"/>
      <c r="K20" s="1203"/>
      <c r="L20" s="1203"/>
      <c r="M20" s="261" t="s">
        <v>89</v>
      </c>
      <c r="N20" s="261" t="s">
        <v>90</v>
      </c>
      <c r="O20" s="261" t="s">
        <v>91</v>
      </c>
      <c r="P20" s="261" t="s">
        <v>92</v>
      </c>
      <c r="Q20" s="262" t="s">
        <v>89</v>
      </c>
      <c r="R20" s="262" t="s">
        <v>90</v>
      </c>
      <c r="S20" s="262" t="s">
        <v>91</v>
      </c>
      <c r="T20" s="262" t="s">
        <v>92</v>
      </c>
      <c r="U20" s="263" t="s">
        <v>89</v>
      </c>
      <c r="V20" s="263" t="s">
        <v>90</v>
      </c>
      <c r="W20" s="263" t="s">
        <v>91</v>
      </c>
      <c r="X20" s="263" t="s">
        <v>92</v>
      </c>
      <c r="Y20" s="261" t="s">
        <v>89</v>
      </c>
      <c r="Z20" s="261" t="s">
        <v>90</v>
      </c>
      <c r="AA20" s="261" t="s">
        <v>91</v>
      </c>
      <c r="AB20" s="261" t="s">
        <v>92</v>
      </c>
      <c r="AC20" s="264" t="s">
        <v>89</v>
      </c>
      <c r="AD20" s="264" t="s">
        <v>90</v>
      </c>
      <c r="AE20" s="264" t="s">
        <v>91</v>
      </c>
      <c r="AF20" s="264" t="s">
        <v>92</v>
      </c>
      <c r="AG20" s="265" t="s">
        <v>93</v>
      </c>
      <c r="AH20" s="265" t="s">
        <v>127</v>
      </c>
      <c r="AI20" s="265" t="s">
        <v>128</v>
      </c>
      <c r="AJ20" s="265" t="s">
        <v>129</v>
      </c>
      <c r="AK20" s="265" t="s">
        <v>130</v>
      </c>
      <c r="AL20" s="266" t="s">
        <v>93</v>
      </c>
      <c r="AM20" s="266" t="s">
        <v>127</v>
      </c>
      <c r="AN20" s="266" t="s">
        <v>128</v>
      </c>
      <c r="AO20" s="266" t="s">
        <v>131</v>
      </c>
      <c r="AP20" s="267" t="s">
        <v>130</v>
      </c>
      <c r="AQ20" s="1214"/>
      <c r="AR20" s="1217"/>
      <c r="AS20" s="268" t="s">
        <v>89</v>
      </c>
      <c r="AT20" s="269" t="s">
        <v>90</v>
      </c>
      <c r="AU20" s="270" t="s">
        <v>91</v>
      </c>
      <c r="AV20" s="1221"/>
      <c r="AX20" s="323" t="s">
        <v>154</v>
      </c>
      <c r="AY20" s="324" t="s">
        <v>155</v>
      </c>
      <c r="AZ20" s="325" t="s">
        <v>156</v>
      </c>
      <c r="BA20" s="323" t="s">
        <v>157</v>
      </c>
      <c r="BB20" s="324" t="s">
        <v>158</v>
      </c>
      <c r="BC20" s="326" t="s">
        <v>159</v>
      </c>
      <c r="BD20" s="327" t="s">
        <v>160</v>
      </c>
      <c r="BE20" s="324" t="s">
        <v>161</v>
      </c>
      <c r="BF20" s="325" t="s">
        <v>162</v>
      </c>
      <c r="BG20" s="323" t="s">
        <v>163</v>
      </c>
      <c r="BH20" s="324" t="s">
        <v>164</v>
      </c>
      <c r="BI20" s="325" t="s">
        <v>165</v>
      </c>
      <c r="BJ20" s="328" t="s">
        <v>166</v>
      </c>
      <c r="BK20" s="323" t="s">
        <v>154</v>
      </c>
      <c r="BL20" s="324" t="s">
        <v>155</v>
      </c>
      <c r="BM20" s="325" t="s">
        <v>156</v>
      </c>
      <c r="BN20" s="323" t="s">
        <v>157</v>
      </c>
      <c r="BO20" s="324" t="s">
        <v>158</v>
      </c>
      <c r="BP20" s="326" t="s">
        <v>159</v>
      </c>
      <c r="BQ20" s="327" t="s">
        <v>160</v>
      </c>
      <c r="BR20" s="324" t="s">
        <v>161</v>
      </c>
      <c r="BS20" s="325" t="s">
        <v>162</v>
      </c>
      <c r="BT20" s="323" t="s">
        <v>163</v>
      </c>
      <c r="BU20" s="324" t="s">
        <v>164</v>
      </c>
      <c r="BV20" s="325" t="s">
        <v>165</v>
      </c>
      <c r="BW20" s="329" t="s">
        <v>166</v>
      </c>
      <c r="BX20" s="323" t="s">
        <v>154</v>
      </c>
      <c r="BY20" s="324" t="s">
        <v>155</v>
      </c>
      <c r="BZ20" s="325" t="s">
        <v>156</v>
      </c>
      <c r="CA20" s="323" t="s">
        <v>157</v>
      </c>
      <c r="CB20" s="324" t="s">
        <v>158</v>
      </c>
      <c r="CC20" s="326" t="s">
        <v>159</v>
      </c>
      <c r="CD20" s="327" t="s">
        <v>160</v>
      </c>
      <c r="CE20" s="324" t="s">
        <v>161</v>
      </c>
      <c r="CF20" s="325" t="s">
        <v>162</v>
      </c>
      <c r="CG20" s="323" t="s">
        <v>163</v>
      </c>
      <c r="CH20" s="324" t="s">
        <v>164</v>
      </c>
      <c r="CI20" s="325" t="s">
        <v>165</v>
      </c>
      <c r="CJ20" s="329" t="s">
        <v>166</v>
      </c>
      <c r="CK20" s="330" t="s">
        <v>154</v>
      </c>
      <c r="CL20" s="331" t="s">
        <v>155</v>
      </c>
      <c r="CM20" s="332" t="s">
        <v>156</v>
      </c>
      <c r="CN20" s="330" t="s">
        <v>157</v>
      </c>
      <c r="CO20" s="331" t="s">
        <v>158</v>
      </c>
      <c r="CP20" s="333" t="s">
        <v>159</v>
      </c>
      <c r="CQ20" s="334" t="s">
        <v>160</v>
      </c>
      <c r="CR20" s="331" t="s">
        <v>161</v>
      </c>
      <c r="CS20" s="332" t="s">
        <v>162</v>
      </c>
      <c r="CT20" s="330" t="s">
        <v>163</v>
      </c>
      <c r="CU20" s="331" t="s">
        <v>164</v>
      </c>
      <c r="CV20" s="332" t="s">
        <v>165</v>
      </c>
      <c r="CW20" s="328" t="s">
        <v>166</v>
      </c>
      <c r="CX20" s="330" t="s">
        <v>154</v>
      </c>
      <c r="CY20" s="331" t="s">
        <v>155</v>
      </c>
      <c r="CZ20" s="332" t="s">
        <v>156</v>
      </c>
      <c r="DA20" s="330" t="s">
        <v>157</v>
      </c>
      <c r="DB20" s="331" t="s">
        <v>158</v>
      </c>
      <c r="DC20" s="333" t="s">
        <v>159</v>
      </c>
      <c r="DD20" s="334" t="s">
        <v>160</v>
      </c>
      <c r="DE20" s="331" t="s">
        <v>161</v>
      </c>
      <c r="DF20" s="332" t="s">
        <v>162</v>
      </c>
      <c r="DG20" s="330" t="s">
        <v>163</v>
      </c>
      <c r="DH20" s="331" t="s">
        <v>164</v>
      </c>
      <c r="DI20" s="332" t="s">
        <v>165</v>
      </c>
      <c r="DJ20" s="329" t="s">
        <v>166</v>
      </c>
      <c r="DK20" s="330" t="s">
        <v>154</v>
      </c>
      <c r="DL20" s="331" t="s">
        <v>155</v>
      </c>
      <c r="DM20" s="332" t="s">
        <v>156</v>
      </c>
      <c r="DN20" s="330" t="s">
        <v>157</v>
      </c>
      <c r="DO20" s="331" t="s">
        <v>158</v>
      </c>
      <c r="DP20" s="333" t="s">
        <v>159</v>
      </c>
      <c r="DQ20" s="334" t="s">
        <v>160</v>
      </c>
      <c r="DR20" s="331" t="s">
        <v>161</v>
      </c>
      <c r="DS20" s="332" t="s">
        <v>162</v>
      </c>
      <c r="DT20" s="330" t="s">
        <v>163</v>
      </c>
      <c r="DU20" s="331" t="s">
        <v>164</v>
      </c>
      <c r="DV20" s="332" t="s">
        <v>165</v>
      </c>
      <c r="DW20" s="329" t="s">
        <v>166</v>
      </c>
      <c r="DX20" s="335" t="s">
        <v>154</v>
      </c>
      <c r="DY20" s="336" t="s">
        <v>155</v>
      </c>
      <c r="DZ20" s="337" t="s">
        <v>156</v>
      </c>
      <c r="EA20" s="335" t="s">
        <v>157</v>
      </c>
      <c r="EB20" s="336" t="s">
        <v>158</v>
      </c>
      <c r="EC20" s="338" t="s">
        <v>159</v>
      </c>
      <c r="ED20" s="339" t="s">
        <v>160</v>
      </c>
      <c r="EE20" s="336" t="s">
        <v>161</v>
      </c>
      <c r="EF20" s="337" t="s">
        <v>162</v>
      </c>
      <c r="EG20" s="335" t="s">
        <v>163</v>
      </c>
      <c r="EH20" s="336" t="s">
        <v>164</v>
      </c>
      <c r="EI20" s="337" t="s">
        <v>165</v>
      </c>
      <c r="EJ20" s="328" t="s">
        <v>166</v>
      </c>
      <c r="EK20" s="335" t="s">
        <v>154</v>
      </c>
      <c r="EL20" s="336" t="s">
        <v>155</v>
      </c>
      <c r="EM20" s="337" t="s">
        <v>156</v>
      </c>
      <c r="EN20" s="335" t="s">
        <v>157</v>
      </c>
      <c r="EO20" s="336" t="s">
        <v>158</v>
      </c>
      <c r="EP20" s="338" t="s">
        <v>159</v>
      </c>
      <c r="EQ20" s="339" t="s">
        <v>160</v>
      </c>
      <c r="ER20" s="336" t="s">
        <v>161</v>
      </c>
      <c r="ES20" s="337" t="s">
        <v>162</v>
      </c>
      <c r="ET20" s="335" t="s">
        <v>163</v>
      </c>
      <c r="EU20" s="336" t="s">
        <v>164</v>
      </c>
      <c r="EV20" s="337" t="s">
        <v>165</v>
      </c>
      <c r="EW20" s="329" t="s">
        <v>166</v>
      </c>
      <c r="EX20" s="335" t="s">
        <v>154</v>
      </c>
      <c r="EY20" s="336" t="s">
        <v>155</v>
      </c>
      <c r="EZ20" s="337" t="s">
        <v>156</v>
      </c>
      <c r="FA20" s="335" t="s">
        <v>157</v>
      </c>
      <c r="FB20" s="336" t="s">
        <v>158</v>
      </c>
      <c r="FC20" s="338" t="s">
        <v>159</v>
      </c>
      <c r="FD20" s="339" t="s">
        <v>160</v>
      </c>
      <c r="FE20" s="336" t="s">
        <v>161</v>
      </c>
      <c r="FF20" s="337" t="s">
        <v>162</v>
      </c>
      <c r="FG20" s="335" t="s">
        <v>163</v>
      </c>
      <c r="FH20" s="336" t="s">
        <v>164</v>
      </c>
      <c r="FI20" s="337" t="s">
        <v>165</v>
      </c>
      <c r="FJ20" s="329" t="s">
        <v>166</v>
      </c>
      <c r="FK20" s="323" t="s">
        <v>154</v>
      </c>
      <c r="FL20" s="324" t="s">
        <v>155</v>
      </c>
      <c r="FM20" s="325" t="s">
        <v>156</v>
      </c>
      <c r="FN20" s="323" t="s">
        <v>157</v>
      </c>
      <c r="FO20" s="324" t="s">
        <v>158</v>
      </c>
      <c r="FP20" s="326" t="s">
        <v>159</v>
      </c>
      <c r="FQ20" s="327" t="s">
        <v>160</v>
      </c>
      <c r="FR20" s="324" t="s">
        <v>161</v>
      </c>
      <c r="FS20" s="325" t="s">
        <v>162</v>
      </c>
      <c r="FT20" s="323" t="s">
        <v>163</v>
      </c>
      <c r="FU20" s="324" t="s">
        <v>164</v>
      </c>
      <c r="FV20" s="325" t="s">
        <v>165</v>
      </c>
      <c r="FW20" s="328" t="s">
        <v>166</v>
      </c>
      <c r="FX20" s="323" t="s">
        <v>154</v>
      </c>
      <c r="FY20" s="324" t="s">
        <v>155</v>
      </c>
      <c r="FZ20" s="325" t="s">
        <v>156</v>
      </c>
      <c r="GA20" s="323" t="s">
        <v>157</v>
      </c>
      <c r="GB20" s="324" t="s">
        <v>158</v>
      </c>
      <c r="GC20" s="326" t="s">
        <v>159</v>
      </c>
      <c r="GD20" s="327" t="s">
        <v>160</v>
      </c>
      <c r="GE20" s="324" t="s">
        <v>161</v>
      </c>
      <c r="GF20" s="325" t="s">
        <v>162</v>
      </c>
      <c r="GG20" s="323" t="s">
        <v>163</v>
      </c>
      <c r="GH20" s="324" t="s">
        <v>164</v>
      </c>
      <c r="GI20" s="325" t="s">
        <v>165</v>
      </c>
      <c r="GJ20" s="329" t="s">
        <v>166</v>
      </c>
      <c r="GK20" s="323" t="s">
        <v>154</v>
      </c>
      <c r="GL20" s="324" t="s">
        <v>155</v>
      </c>
      <c r="GM20" s="325" t="s">
        <v>156</v>
      </c>
      <c r="GN20" s="323" t="s">
        <v>157</v>
      </c>
      <c r="GO20" s="324" t="s">
        <v>158</v>
      </c>
      <c r="GP20" s="326" t="s">
        <v>159</v>
      </c>
      <c r="GQ20" s="327" t="s">
        <v>160</v>
      </c>
      <c r="GR20" s="324" t="s">
        <v>161</v>
      </c>
      <c r="GS20" s="325" t="s">
        <v>162</v>
      </c>
      <c r="GT20" s="323" t="s">
        <v>163</v>
      </c>
      <c r="GU20" s="324" t="s">
        <v>164</v>
      </c>
      <c r="GV20" s="325" t="s">
        <v>165</v>
      </c>
      <c r="GW20" s="329" t="s">
        <v>166</v>
      </c>
      <c r="GX20" s="340" t="s">
        <v>154</v>
      </c>
      <c r="GY20" s="341" t="s">
        <v>155</v>
      </c>
      <c r="GZ20" s="342" t="s">
        <v>156</v>
      </c>
      <c r="HA20" s="340" t="s">
        <v>157</v>
      </c>
      <c r="HB20" s="341" t="s">
        <v>158</v>
      </c>
      <c r="HC20" s="343" t="s">
        <v>159</v>
      </c>
      <c r="HD20" s="344" t="s">
        <v>160</v>
      </c>
      <c r="HE20" s="341" t="s">
        <v>161</v>
      </c>
      <c r="HF20" s="342" t="s">
        <v>162</v>
      </c>
      <c r="HG20" s="340" t="s">
        <v>163</v>
      </c>
      <c r="HH20" s="341" t="s">
        <v>164</v>
      </c>
      <c r="HI20" s="342" t="s">
        <v>165</v>
      </c>
      <c r="HJ20" s="328" t="s">
        <v>166</v>
      </c>
      <c r="HK20" s="340" t="s">
        <v>154</v>
      </c>
      <c r="HL20" s="341" t="s">
        <v>155</v>
      </c>
      <c r="HM20" s="342" t="s">
        <v>156</v>
      </c>
      <c r="HN20" s="340" t="s">
        <v>157</v>
      </c>
      <c r="HO20" s="341" t="s">
        <v>158</v>
      </c>
      <c r="HP20" s="343" t="s">
        <v>159</v>
      </c>
      <c r="HQ20" s="344" t="s">
        <v>160</v>
      </c>
      <c r="HR20" s="341" t="s">
        <v>161</v>
      </c>
      <c r="HS20" s="342" t="s">
        <v>162</v>
      </c>
      <c r="HT20" s="340" t="s">
        <v>163</v>
      </c>
      <c r="HU20" s="341" t="s">
        <v>164</v>
      </c>
      <c r="HV20" s="342" t="s">
        <v>165</v>
      </c>
      <c r="HW20" s="329" t="s">
        <v>166</v>
      </c>
      <c r="HX20" s="340" t="s">
        <v>154</v>
      </c>
      <c r="HY20" s="341" t="s">
        <v>155</v>
      </c>
      <c r="HZ20" s="342" t="s">
        <v>156</v>
      </c>
      <c r="IA20" s="340" t="s">
        <v>157</v>
      </c>
      <c r="IB20" s="341" t="s">
        <v>158</v>
      </c>
      <c r="IC20" s="343" t="s">
        <v>159</v>
      </c>
      <c r="ID20" s="344" t="s">
        <v>160</v>
      </c>
      <c r="IE20" s="341" t="s">
        <v>161</v>
      </c>
      <c r="IF20" s="342" t="s">
        <v>162</v>
      </c>
      <c r="IG20" s="340" t="s">
        <v>163</v>
      </c>
      <c r="IH20" s="341" t="s">
        <v>164</v>
      </c>
      <c r="II20" s="342" t="s">
        <v>165</v>
      </c>
      <c r="IJ20" s="329" t="s">
        <v>166</v>
      </c>
      <c r="IL20" s="345" t="s">
        <v>154</v>
      </c>
      <c r="IM20" s="346" t="s">
        <v>155</v>
      </c>
      <c r="IN20" s="346" t="s">
        <v>156</v>
      </c>
      <c r="IO20" s="346" t="s">
        <v>157</v>
      </c>
      <c r="IP20" s="346" t="s">
        <v>158</v>
      </c>
      <c r="IQ20" s="346" t="s">
        <v>159</v>
      </c>
      <c r="IR20" s="346" t="s">
        <v>160</v>
      </c>
      <c r="IS20" s="346" t="s">
        <v>161</v>
      </c>
      <c r="IT20" s="346" t="s">
        <v>162</v>
      </c>
      <c r="IU20" s="346" t="s">
        <v>163</v>
      </c>
      <c r="IV20" s="346" t="s">
        <v>164</v>
      </c>
      <c r="IW20" s="347" t="s">
        <v>165</v>
      </c>
      <c r="IX20" s="348" t="s">
        <v>167</v>
      </c>
    </row>
    <row r="21" spans="1:259" s="352" customFormat="1" ht="19.5" customHeight="1" x14ac:dyDescent="0.5">
      <c r="A21" s="349">
        <v>1</v>
      </c>
      <c r="B21" s="265" t="s">
        <v>94</v>
      </c>
      <c r="C21" s="349" t="s">
        <v>95</v>
      </c>
      <c r="D21" s="349" t="s">
        <v>97</v>
      </c>
      <c r="E21" s="271">
        <f>VLOOKUP(D4,[4]ک.ج2!$E$4:$R$20,14,FALSE)</f>
        <v>20800000</v>
      </c>
      <c r="F21" s="271">
        <f>AV21</f>
        <v>12413580.166368479</v>
      </c>
      <c r="G21" s="271">
        <f t="shared" ref="G21:G31" si="10">E21-F21</f>
        <v>8386419.8336315211</v>
      </c>
      <c r="H21" s="349"/>
      <c r="I21" s="349"/>
      <c r="J21" s="349"/>
      <c r="K21" s="349"/>
      <c r="L21" s="349">
        <v>1</v>
      </c>
      <c r="M21" s="349">
        <v>0</v>
      </c>
      <c r="N21" s="349">
        <v>0</v>
      </c>
      <c r="O21" s="349">
        <v>0</v>
      </c>
      <c r="P21" s="349">
        <f t="shared" ref="P21:P28" si="11">SUM(M21:O21)</f>
        <v>0</v>
      </c>
      <c r="Q21" s="350">
        <f>$S$33*Q4</f>
        <v>1053526.1665588683</v>
      </c>
      <c r="R21" s="350">
        <f>$S$33*R4</f>
        <v>11344813.351470759</v>
      </c>
      <c r="S21" s="350">
        <f>$S$33*S4</f>
        <v>14660.648338850777</v>
      </c>
      <c r="T21" s="350">
        <f>$S$33*T4</f>
        <v>12413000.166368479</v>
      </c>
      <c r="U21" s="349">
        <v>0</v>
      </c>
      <c r="V21" s="349">
        <v>0</v>
      </c>
      <c r="W21" s="349">
        <v>30</v>
      </c>
      <c r="X21" s="349">
        <f>SUM(U21:W21)</f>
        <v>30</v>
      </c>
      <c r="Y21" s="349">
        <v>0</v>
      </c>
      <c r="Z21" s="349">
        <v>0</v>
      </c>
      <c r="AA21" s="349">
        <v>500</v>
      </c>
      <c r="AB21" s="349">
        <f>SUM(Y21:AA21)</f>
        <v>500</v>
      </c>
      <c r="AC21" s="349">
        <v>0</v>
      </c>
      <c r="AD21" s="349">
        <v>50</v>
      </c>
      <c r="AE21" s="349">
        <v>0</v>
      </c>
      <c r="AF21" s="349">
        <f>SUM(AC21:AE21)</f>
        <v>50</v>
      </c>
      <c r="AG21" s="349"/>
      <c r="AH21" s="349"/>
      <c r="AI21" s="349">
        <v>1</v>
      </c>
      <c r="AJ21" s="349">
        <v>1</v>
      </c>
      <c r="AK21" s="349">
        <v>1</v>
      </c>
      <c r="AL21" s="349">
        <v>0</v>
      </c>
      <c r="AM21" s="349">
        <v>0</v>
      </c>
      <c r="AN21" s="349">
        <v>124613</v>
      </c>
      <c r="AO21" s="349">
        <v>499053</v>
      </c>
      <c r="AP21" s="349">
        <v>64563</v>
      </c>
      <c r="AQ21" s="351" t="s">
        <v>132</v>
      </c>
      <c r="AR21" s="349" t="s">
        <v>96</v>
      </c>
      <c r="AS21" s="275">
        <f>M21+Q21+U21+Y21+AC21</f>
        <v>1053526.1665588683</v>
      </c>
      <c r="AT21" s="275">
        <f t="shared" ref="AT21:AV31" si="12">N21+R21+V21+Z21+AD21</f>
        <v>11344863.351470759</v>
      </c>
      <c r="AU21" s="275">
        <f t="shared" si="12"/>
        <v>15190.648338850777</v>
      </c>
      <c r="AV21" s="276">
        <f t="shared" si="12"/>
        <v>12413580.166368479</v>
      </c>
      <c r="AX21" s="353">
        <v>0</v>
      </c>
      <c r="AY21" s="353">
        <v>0</v>
      </c>
      <c r="AZ21" s="353">
        <v>0</v>
      </c>
      <c r="BA21" s="353">
        <v>0</v>
      </c>
      <c r="BB21" s="353">
        <v>0</v>
      </c>
      <c r="BC21" s="353">
        <v>0</v>
      </c>
      <c r="BD21" s="353">
        <v>0</v>
      </c>
      <c r="BE21" s="353">
        <v>0</v>
      </c>
      <c r="BF21" s="353">
        <v>0</v>
      </c>
      <c r="BG21" s="353">
        <v>0</v>
      </c>
      <c r="BH21" s="353">
        <v>0</v>
      </c>
      <c r="BI21" s="353">
        <v>0</v>
      </c>
      <c r="BJ21" s="354">
        <f>ROUNDUP(SUM(AX21:BI21)*1,-1)/1000</f>
        <v>0</v>
      </c>
      <c r="BK21" s="353">
        <v>0</v>
      </c>
      <c r="BL21" s="355">
        <v>0</v>
      </c>
      <c r="BM21" s="356">
        <v>0</v>
      </c>
      <c r="BN21" s="353">
        <v>0</v>
      </c>
      <c r="BO21" s="355">
        <v>0</v>
      </c>
      <c r="BP21" s="357">
        <v>0</v>
      </c>
      <c r="BQ21" s="358">
        <v>0</v>
      </c>
      <c r="BR21" s="355">
        <v>0</v>
      </c>
      <c r="BS21" s="356">
        <v>0</v>
      </c>
      <c r="BT21" s="353">
        <v>0</v>
      </c>
      <c r="BU21" s="355">
        <v>0</v>
      </c>
      <c r="BV21" s="356">
        <v>0</v>
      </c>
      <c r="BW21" s="354">
        <f>ROUNDUP(SUM(BK21:BV21)*1,-1)/1000</f>
        <v>0</v>
      </c>
      <c r="BX21" s="353">
        <v>0</v>
      </c>
      <c r="BY21" s="355">
        <v>0</v>
      </c>
      <c r="BZ21" s="356">
        <v>0</v>
      </c>
      <c r="CA21" s="353">
        <v>0</v>
      </c>
      <c r="CB21" s="355">
        <v>0</v>
      </c>
      <c r="CC21" s="357">
        <v>0</v>
      </c>
      <c r="CD21" s="358">
        <v>0</v>
      </c>
      <c r="CE21" s="355">
        <v>0</v>
      </c>
      <c r="CF21" s="356">
        <v>0</v>
      </c>
      <c r="CG21" s="353">
        <v>0</v>
      </c>
      <c r="CH21" s="355">
        <v>0</v>
      </c>
      <c r="CI21" s="356">
        <v>0</v>
      </c>
      <c r="CJ21" s="354">
        <f>ROUNDUP(SUM(BX21:CI21)*1,-1)/1000</f>
        <v>0</v>
      </c>
      <c r="CK21" s="353">
        <v>0</v>
      </c>
      <c r="CL21" s="353">
        <v>3032.0253776692716</v>
      </c>
      <c r="CM21" s="353">
        <v>10311.805667055172</v>
      </c>
      <c r="CN21" s="353">
        <v>16106.947586707207</v>
      </c>
      <c r="CO21" s="353">
        <v>14894.579420852433</v>
      </c>
      <c r="CP21" s="353">
        <v>11704.298919934165</v>
      </c>
      <c r="CQ21" s="353">
        <v>5253.3109333057091</v>
      </c>
      <c r="CR21" s="353">
        <v>2683.4036536145477</v>
      </c>
      <c r="CS21" s="353">
        <v>72.307838859858876</v>
      </c>
      <c r="CT21" s="353">
        <v>0</v>
      </c>
      <c r="CU21" s="353">
        <v>0</v>
      </c>
      <c r="CV21" s="353">
        <v>0</v>
      </c>
      <c r="CW21" s="354">
        <f>ROUNDUP(SUM(CK21:CV21)*1,-1)/1000</f>
        <v>64.06</v>
      </c>
      <c r="CX21" s="353">
        <v>0</v>
      </c>
      <c r="CY21" s="353">
        <v>32650.125909006994</v>
      </c>
      <c r="CZ21" s="353">
        <v>111041.86523576254</v>
      </c>
      <c r="DA21" s="353">
        <v>173446.39348633128</v>
      </c>
      <c r="DB21" s="353">
        <v>160391.1026056004</v>
      </c>
      <c r="DC21" s="353">
        <v>126036.81889571209</v>
      </c>
      <c r="DD21" s="353">
        <v>56569.86405022884</v>
      </c>
      <c r="DE21" s="353">
        <v>28896.020396291391</v>
      </c>
      <c r="DF21" s="353">
        <v>778.64125424879603</v>
      </c>
      <c r="DG21" s="353">
        <v>0</v>
      </c>
      <c r="DH21" s="353">
        <v>0</v>
      </c>
      <c r="DI21" s="353">
        <v>0</v>
      </c>
      <c r="DJ21" s="354">
        <f>ROUNDUP(SUM(CX21:DI21)*1,-1)/1000</f>
        <v>689.82</v>
      </c>
      <c r="DK21" s="353">
        <v>0</v>
      </c>
      <c r="DL21" s="353">
        <v>59.773454682227367</v>
      </c>
      <c r="DM21" s="353">
        <v>203.28729873806842</v>
      </c>
      <c r="DN21" s="353">
        <v>317.53292988040158</v>
      </c>
      <c r="DO21" s="353">
        <v>293.6322613195066</v>
      </c>
      <c r="DP21" s="353">
        <v>230.73895958473719</v>
      </c>
      <c r="DQ21" s="353">
        <v>103.56395606588816</v>
      </c>
      <c r="DR21" s="353">
        <v>52.900713781871353</v>
      </c>
      <c r="DS21" s="353">
        <v>1.4254792724004106</v>
      </c>
      <c r="DT21" s="353">
        <v>0</v>
      </c>
      <c r="DU21" s="353">
        <v>0</v>
      </c>
      <c r="DV21" s="353">
        <v>0</v>
      </c>
      <c r="DW21" s="354">
        <f>ROUNDUP(SUM(DK21:DV21)*1,-1)/1000</f>
        <v>1.27</v>
      </c>
      <c r="DX21" s="353">
        <v>0</v>
      </c>
      <c r="DY21" s="355">
        <v>0</v>
      </c>
      <c r="DZ21" s="356">
        <v>0</v>
      </c>
      <c r="EA21" s="353">
        <v>0</v>
      </c>
      <c r="EB21" s="355">
        <v>0</v>
      </c>
      <c r="EC21" s="357">
        <v>0</v>
      </c>
      <c r="ED21" s="358">
        <v>0</v>
      </c>
      <c r="EE21" s="355">
        <v>0</v>
      </c>
      <c r="EF21" s="356">
        <v>0</v>
      </c>
      <c r="EG21" s="353">
        <v>0</v>
      </c>
      <c r="EH21" s="355">
        <v>0</v>
      </c>
      <c r="EI21" s="356">
        <v>0</v>
      </c>
      <c r="EJ21" s="354">
        <f>ROUNDUP(SUM(DX21:EI21)*1,-1)/1000</f>
        <v>0</v>
      </c>
      <c r="EK21" s="353">
        <v>0</v>
      </c>
      <c r="EL21" s="355">
        <v>0</v>
      </c>
      <c r="EM21" s="356">
        <v>0</v>
      </c>
      <c r="EN21" s="353">
        <v>0</v>
      </c>
      <c r="EO21" s="355">
        <v>0</v>
      </c>
      <c r="EP21" s="357">
        <v>0</v>
      </c>
      <c r="EQ21" s="358">
        <v>0</v>
      </c>
      <c r="ER21" s="355">
        <v>0</v>
      </c>
      <c r="ES21" s="356">
        <v>0</v>
      </c>
      <c r="ET21" s="353">
        <v>0</v>
      </c>
      <c r="EU21" s="355">
        <v>0</v>
      </c>
      <c r="EV21" s="356">
        <v>0</v>
      </c>
      <c r="EW21" s="354">
        <f>ROUNDUP(SUM(EK21:EV21)*1,-1)/1000</f>
        <v>0</v>
      </c>
      <c r="EX21" s="353">
        <v>1.7144563636363634</v>
      </c>
      <c r="EY21" s="353">
        <v>3.8905112727272728</v>
      </c>
      <c r="EZ21" s="353">
        <v>8.4037500000000005</v>
      </c>
      <c r="FA21" s="353">
        <v>11.157594545454545</v>
      </c>
      <c r="FB21" s="353">
        <v>10.317763636363637</v>
      </c>
      <c r="FC21" s="353">
        <v>6.1046923636363655</v>
      </c>
      <c r="FD21" s="353">
        <v>2.9968813636363629</v>
      </c>
      <c r="FE21" s="353">
        <v>1.0205427272727272</v>
      </c>
      <c r="FF21" s="353">
        <v>0.415681090909091</v>
      </c>
      <c r="FG21" s="353">
        <v>0.27051639545454542</v>
      </c>
      <c r="FH21" s="353">
        <v>0</v>
      </c>
      <c r="FI21" s="353">
        <v>0.54500509090909088</v>
      </c>
      <c r="FJ21" s="354">
        <f>ROUNDUP(SUM(EX21:FI21)*1,-1)/1000</f>
        <v>0.05</v>
      </c>
      <c r="FK21" s="353">
        <v>0</v>
      </c>
      <c r="FL21" s="355">
        <v>0</v>
      </c>
      <c r="FM21" s="356">
        <v>0</v>
      </c>
      <c r="FN21" s="353">
        <v>0</v>
      </c>
      <c r="FO21" s="355">
        <v>0</v>
      </c>
      <c r="FP21" s="357">
        <v>0</v>
      </c>
      <c r="FQ21" s="358">
        <v>0</v>
      </c>
      <c r="FR21" s="355">
        <v>0</v>
      </c>
      <c r="FS21" s="356">
        <v>0</v>
      </c>
      <c r="FT21" s="353">
        <v>0</v>
      </c>
      <c r="FU21" s="355">
        <v>0</v>
      </c>
      <c r="FV21" s="356">
        <v>0</v>
      </c>
      <c r="FW21" s="354">
        <f>ROUNDUP(SUM(FK21:FV21)*1,-1)/1000</f>
        <v>0</v>
      </c>
      <c r="FX21" s="353">
        <v>0</v>
      </c>
      <c r="FY21" s="355">
        <v>0</v>
      </c>
      <c r="FZ21" s="356">
        <v>0</v>
      </c>
      <c r="GA21" s="353">
        <v>0</v>
      </c>
      <c r="GB21" s="355">
        <v>0</v>
      </c>
      <c r="GC21" s="357">
        <v>0</v>
      </c>
      <c r="GD21" s="358">
        <v>0</v>
      </c>
      <c r="GE21" s="355">
        <v>0</v>
      </c>
      <c r="GF21" s="356">
        <v>0</v>
      </c>
      <c r="GG21" s="353">
        <v>0</v>
      </c>
      <c r="GH21" s="355">
        <v>0</v>
      </c>
      <c r="GI21" s="356">
        <v>0</v>
      </c>
      <c r="GJ21" s="354">
        <f>ROUNDUP(SUM(FX21:GI21)*1,-1)/1000</f>
        <v>0</v>
      </c>
      <c r="GK21" s="353">
        <v>31.086590909090908</v>
      </c>
      <c r="GL21" s="355">
        <v>81.938909090909092</v>
      </c>
      <c r="GM21" s="356">
        <v>140.0625</v>
      </c>
      <c r="GN21" s="353">
        <v>185.95990909090909</v>
      </c>
      <c r="GO21" s="355">
        <v>171.96272727272728</v>
      </c>
      <c r="GP21" s="357">
        <v>127.18109090909091</v>
      </c>
      <c r="GQ21" s="358">
        <v>59.937627272727276</v>
      </c>
      <c r="GR21" s="355">
        <v>19.438909090909092</v>
      </c>
      <c r="GS21" s="356">
        <v>7.5181454545454551</v>
      </c>
      <c r="GT21" s="353">
        <v>3.0502568181818179</v>
      </c>
      <c r="GU21" s="355">
        <v>0</v>
      </c>
      <c r="GV21" s="356">
        <v>9.0834181818181818</v>
      </c>
      <c r="GW21" s="354">
        <f>ROUNDUP(SUM(GK21:GV21)*1,-1)/1000</f>
        <v>0.84</v>
      </c>
      <c r="GX21" s="353">
        <v>0</v>
      </c>
      <c r="GY21" s="355">
        <v>0</v>
      </c>
      <c r="GZ21" s="356">
        <v>0</v>
      </c>
      <c r="HA21" s="353">
        <v>0</v>
      </c>
      <c r="HB21" s="355">
        <v>0</v>
      </c>
      <c r="HC21" s="357">
        <v>0</v>
      </c>
      <c r="HD21" s="358">
        <v>0</v>
      </c>
      <c r="HE21" s="355">
        <v>0</v>
      </c>
      <c r="HF21" s="356">
        <v>0</v>
      </c>
      <c r="HG21" s="353">
        <v>0</v>
      </c>
      <c r="HH21" s="355">
        <v>0</v>
      </c>
      <c r="HI21" s="356">
        <v>0</v>
      </c>
      <c r="HJ21" s="354">
        <f>ROUNDUP(SUM(GX21:HI21)*1,-1)/1000</f>
        <v>0</v>
      </c>
      <c r="HK21" s="353">
        <v>4.2190857142857148</v>
      </c>
      <c r="HL21" s="355">
        <v>5.2066621428571427</v>
      </c>
      <c r="HM21" s="356">
        <v>11.004910714285716</v>
      </c>
      <c r="HN21" s="353">
        <v>14.611135714285714</v>
      </c>
      <c r="HO21" s="355">
        <v>13.511357142857145</v>
      </c>
      <c r="HP21" s="357">
        <v>7.9942400000000022</v>
      </c>
      <c r="HQ21" s="358">
        <v>3.1395900000000005</v>
      </c>
      <c r="HR21" s="355">
        <v>1.1455071428571428</v>
      </c>
      <c r="HS21" s="356">
        <v>0.21977428571428587</v>
      </c>
      <c r="HT21" s="353">
        <v>0.11962200000000005</v>
      </c>
      <c r="HU21" s="355">
        <v>0</v>
      </c>
      <c r="HV21" s="356">
        <v>2.6300378571428569</v>
      </c>
      <c r="HW21" s="354">
        <f>ROUNDUP(SUM(HK21:HV21)*1,-1)/1000</f>
        <v>7.0000000000000007E-2</v>
      </c>
      <c r="HX21" s="353">
        <v>0</v>
      </c>
      <c r="HY21" s="355">
        <v>0</v>
      </c>
      <c r="HZ21" s="356">
        <v>0</v>
      </c>
      <c r="IA21" s="353">
        <v>0</v>
      </c>
      <c r="IB21" s="355">
        <v>0</v>
      </c>
      <c r="IC21" s="357">
        <v>0</v>
      </c>
      <c r="ID21" s="358">
        <v>0</v>
      </c>
      <c r="IE21" s="355">
        <v>0</v>
      </c>
      <c r="IF21" s="356">
        <v>0</v>
      </c>
      <c r="IG21" s="353">
        <v>0</v>
      </c>
      <c r="IH21" s="355">
        <v>0</v>
      </c>
      <c r="II21" s="356">
        <v>0</v>
      </c>
      <c r="IJ21" s="354">
        <f>ROUNDUP(SUM(HX21:II21)*1,-1)/1000</f>
        <v>0</v>
      </c>
      <c r="IK21" s="255"/>
      <c r="IL21" s="359">
        <f>HX21+HK21+GX21+GK21+FX21+FK21+EX21+EK21+DX21+DK21+CX21+CK21+BX21+BK21+AX21</f>
        <v>37.020132987012992</v>
      </c>
      <c r="IM21" s="360">
        <f t="shared" ref="IM21:IW29" si="13">HY21+HL21+GY21+GL21+FY21+FL21+EY21+EL21+DY21+DL21+CY21+CL21+BY21+BL21+AY21</f>
        <v>35832.960823864982</v>
      </c>
      <c r="IN21" s="360">
        <f t="shared" si="13"/>
        <v>121716.42936227006</v>
      </c>
      <c r="IO21" s="360">
        <f t="shared" si="13"/>
        <v>190082.60264226954</v>
      </c>
      <c r="IP21" s="360">
        <f t="shared" si="13"/>
        <v>175775.10613582432</v>
      </c>
      <c r="IQ21" s="360">
        <f t="shared" si="13"/>
        <v>138113.13679850372</v>
      </c>
      <c r="IR21" s="360">
        <f t="shared" si="13"/>
        <v>61992.813038236796</v>
      </c>
      <c r="IS21" s="360">
        <f t="shared" si="13"/>
        <v>31653.929722648849</v>
      </c>
      <c r="IT21" s="360">
        <f t="shared" si="13"/>
        <v>860.52817321222415</v>
      </c>
      <c r="IU21" s="360">
        <f t="shared" si="13"/>
        <v>3.4403952136363634</v>
      </c>
      <c r="IV21" s="360">
        <f t="shared" si="13"/>
        <v>0</v>
      </c>
      <c r="IW21" s="360">
        <f t="shared" si="13"/>
        <v>12.258461129870129</v>
      </c>
      <c r="IX21" s="361">
        <f>SUM(IL21:IW21)</f>
        <v>756080.22568616096</v>
      </c>
    </row>
    <row r="22" spans="1:259" ht="19.5" customHeight="1" thickBot="1" x14ac:dyDescent="0.55000000000000004">
      <c r="A22" s="265"/>
      <c r="B22" s="265"/>
      <c r="C22" s="265"/>
      <c r="D22" s="201" t="s">
        <v>110</v>
      </c>
      <c r="E22" s="271">
        <f>VLOOKUP(D5,[4]ک.ج2!$E$4:$R$20,14,FALSE)</f>
        <v>1440000</v>
      </c>
      <c r="F22" s="271">
        <f t="shared" ref="F22:F31" si="14">AV22</f>
        <v>0</v>
      </c>
      <c r="G22" s="271">
        <f t="shared" si="10"/>
        <v>1440000</v>
      </c>
      <c r="H22" s="265"/>
      <c r="I22" s="265"/>
      <c r="J22" s="265"/>
      <c r="K22" s="265"/>
      <c r="L22" s="265"/>
      <c r="M22" s="265"/>
      <c r="N22" s="265"/>
      <c r="O22" s="265"/>
      <c r="P22" s="265"/>
      <c r="Q22" s="272"/>
      <c r="R22" s="272"/>
      <c r="S22" s="272"/>
      <c r="T22" s="273"/>
      <c r="U22" s="265"/>
      <c r="V22" s="265"/>
      <c r="W22" s="265"/>
      <c r="X22" s="265"/>
      <c r="Y22" s="265"/>
      <c r="Z22" s="265"/>
      <c r="AA22" s="265"/>
      <c r="AB22" s="265"/>
      <c r="AC22" s="265"/>
      <c r="AD22" s="265"/>
      <c r="AE22" s="265"/>
      <c r="AF22" s="265"/>
      <c r="AG22" s="265"/>
      <c r="AH22" s="265"/>
      <c r="AI22" s="265"/>
      <c r="AJ22" s="265"/>
      <c r="AK22" s="265"/>
      <c r="AL22" s="265"/>
      <c r="AM22" s="265"/>
      <c r="AN22" s="265"/>
      <c r="AO22" s="265"/>
      <c r="AP22" s="265"/>
      <c r="AQ22" s="274"/>
      <c r="AR22" s="277"/>
      <c r="AS22" s="275"/>
      <c r="AT22" s="275"/>
      <c r="AU22" s="275"/>
      <c r="AV22" s="276"/>
      <c r="AX22" s="256"/>
      <c r="AY22" s="256"/>
      <c r="AZ22" s="256"/>
      <c r="BA22" s="256"/>
      <c r="BB22" s="256"/>
      <c r="BC22" s="256"/>
      <c r="BD22" s="256"/>
      <c r="BE22" s="256"/>
      <c r="BF22" s="256"/>
      <c r="BG22" s="256"/>
      <c r="BH22" s="256"/>
      <c r="BI22" s="256"/>
      <c r="BK22" s="256"/>
      <c r="BL22" s="256"/>
      <c r="BM22" s="256"/>
      <c r="BN22" s="256"/>
      <c r="BO22" s="256"/>
      <c r="BP22" s="256"/>
      <c r="BQ22" s="256"/>
      <c r="BR22" s="256"/>
      <c r="BS22" s="256"/>
      <c r="BT22" s="256"/>
      <c r="BU22" s="256"/>
      <c r="BV22" s="256"/>
      <c r="BX22" s="256"/>
      <c r="BY22" s="256"/>
      <c r="BZ22" s="256"/>
      <c r="CA22" s="256"/>
      <c r="CB22" s="256"/>
      <c r="CC22" s="256"/>
      <c r="CD22" s="256"/>
      <c r="CE22" s="256"/>
      <c r="CF22" s="256"/>
      <c r="CG22" s="256"/>
      <c r="CH22" s="256"/>
      <c r="CI22" s="256"/>
      <c r="CK22" s="256"/>
      <c r="CL22" s="256"/>
      <c r="CM22" s="256"/>
      <c r="CN22" s="256"/>
      <c r="CO22" s="256"/>
      <c r="CP22" s="256"/>
      <c r="CQ22" s="256"/>
      <c r="CR22" s="256"/>
      <c r="CS22" s="256"/>
      <c r="CT22" s="256"/>
      <c r="CU22" s="256"/>
      <c r="CV22" s="256"/>
      <c r="CX22" s="256"/>
      <c r="CY22" s="256"/>
      <c r="CZ22" s="256"/>
      <c r="DA22" s="256"/>
      <c r="DB22" s="256"/>
      <c r="DC22" s="256"/>
      <c r="DD22" s="256"/>
      <c r="DE22" s="256"/>
      <c r="DF22" s="256"/>
      <c r="DG22" s="256"/>
      <c r="DH22" s="256"/>
      <c r="DI22" s="256"/>
      <c r="DK22" s="256"/>
      <c r="DL22" s="256"/>
      <c r="DM22" s="256"/>
      <c r="DN22" s="256"/>
      <c r="DO22" s="256"/>
      <c r="DP22" s="256"/>
      <c r="DQ22" s="256"/>
      <c r="DR22" s="256"/>
      <c r="DS22" s="256"/>
      <c r="DT22" s="256"/>
      <c r="DU22" s="256"/>
      <c r="DV22" s="256"/>
      <c r="DX22" s="256"/>
      <c r="DY22" s="256"/>
      <c r="DZ22" s="256"/>
      <c r="EA22" s="256"/>
      <c r="EB22" s="256"/>
      <c r="EC22" s="256"/>
      <c r="ED22" s="256"/>
      <c r="EE22" s="256"/>
      <c r="EF22" s="256"/>
      <c r="EG22" s="256"/>
      <c r="EH22" s="256"/>
      <c r="EI22" s="256"/>
      <c r="EK22" s="256"/>
      <c r="EL22" s="256"/>
      <c r="EM22" s="256"/>
      <c r="EN22" s="256"/>
      <c r="EO22" s="256"/>
      <c r="EP22" s="256"/>
      <c r="EQ22" s="256"/>
      <c r="ER22" s="256"/>
      <c r="ES22" s="256"/>
      <c r="ET22" s="256"/>
      <c r="EU22" s="256"/>
      <c r="EV22" s="256"/>
      <c r="EX22" s="256"/>
      <c r="EY22" s="256"/>
      <c r="EZ22" s="256"/>
      <c r="FA22" s="256"/>
      <c r="FB22" s="256"/>
      <c r="FC22" s="256"/>
      <c r="FD22" s="256"/>
      <c r="FE22" s="256"/>
      <c r="FF22" s="256"/>
      <c r="FG22" s="256"/>
      <c r="FH22" s="256"/>
      <c r="FI22" s="256"/>
      <c r="FK22" s="256"/>
      <c r="FL22" s="256"/>
      <c r="FM22" s="256"/>
      <c r="FN22" s="256"/>
      <c r="FO22" s="256"/>
      <c r="FP22" s="256"/>
      <c r="FQ22" s="256"/>
      <c r="FR22" s="256"/>
      <c r="FS22" s="256"/>
      <c r="FT22" s="256"/>
      <c r="FU22" s="256"/>
      <c r="FV22" s="256"/>
      <c r="FX22" s="256"/>
      <c r="FY22" s="256"/>
      <c r="FZ22" s="256"/>
      <c r="GA22" s="256"/>
      <c r="GB22" s="256"/>
      <c r="GC22" s="256"/>
      <c r="GD22" s="256"/>
      <c r="GE22" s="256"/>
      <c r="GF22" s="256"/>
      <c r="GG22" s="256"/>
      <c r="GH22" s="256"/>
      <c r="GI22" s="256"/>
      <c r="GK22" s="256"/>
      <c r="GL22" s="256"/>
      <c r="GM22" s="256"/>
      <c r="GN22" s="256"/>
      <c r="GO22" s="256"/>
      <c r="GP22" s="256"/>
      <c r="GQ22" s="256"/>
      <c r="GR22" s="256"/>
      <c r="GS22" s="256"/>
      <c r="GT22" s="256"/>
      <c r="GU22" s="256"/>
      <c r="GV22" s="256"/>
      <c r="GX22" s="256"/>
      <c r="GY22" s="256"/>
      <c r="GZ22" s="256"/>
      <c r="HA22" s="256"/>
      <c r="HB22" s="256"/>
      <c r="HC22" s="256"/>
      <c r="HD22" s="256"/>
      <c r="HE22" s="256"/>
      <c r="HF22" s="256"/>
      <c r="HG22" s="256"/>
      <c r="HH22" s="256"/>
      <c r="HI22" s="256"/>
      <c r="HK22" s="256"/>
      <c r="HL22" s="256"/>
      <c r="HM22" s="256"/>
      <c r="HN22" s="256"/>
      <c r="HO22" s="256"/>
      <c r="HP22" s="256"/>
      <c r="HQ22" s="256"/>
      <c r="HR22" s="256"/>
      <c r="HS22" s="256"/>
      <c r="HT22" s="256"/>
      <c r="HU22" s="256"/>
      <c r="HV22" s="256"/>
      <c r="HX22" s="256"/>
      <c r="HY22" s="256"/>
      <c r="HZ22" s="256"/>
      <c r="IA22" s="256"/>
      <c r="IB22" s="256"/>
      <c r="IC22" s="256"/>
      <c r="ID22" s="256"/>
      <c r="IE22" s="256"/>
      <c r="IF22" s="256"/>
      <c r="IG22" s="256"/>
      <c r="IH22" s="256"/>
      <c r="II22" s="256"/>
      <c r="IK22" s="256"/>
      <c r="IL22" s="257"/>
      <c r="IM22" s="257"/>
      <c r="IN22" s="257"/>
      <c r="IO22" s="257"/>
      <c r="IP22" s="257"/>
      <c r="IQ22" s="257"/>
      <c r="IR22" s="257"/>
      <c r="IS22" s="257"/>
      <c r="IT22" s="257"/>
      <c r="IU22" s="257"/>
      <c r="IV22" s="257"/>
      <c r="IW22" s="257"/>
      <c r="IY22" s="256"/>
    </row>
    <row r="23" spans="1:259" s="352" customFormat="1" ht="19.5" customHeight="1" thickBot="1" x14ac:dyDescent="0.55000000000000004">
      <c r="A23" s="349">
        <v>2</v>
      </c>
      <c r="B23" s="265" t="s">
        <v>94</v>
      </c>
      <c r="C23" s="349" t="s">
        <v>95</v>
      </c>
      <c r="D23" s="349" t="s">
        <v>99</v>
      </c>
      <c r="E23" s="271">
        <f>VLOOKUP(D6,[4]ک.ج2!$E$4:$R$20,14,FALSE)</f>
        <v>2500000</v>
      </c>
      <c r="F23" s="271">
        <f t="shared" si="14"/>
        <v>2728078.2839313848</v>
      </c>
      <c r="G23" s="271">
        <f t="shared" si="10"/>
        <v>-228078.28393138479</v>
      </c>
      <c r="H23" s="349"/>
      <c r="I23" s="349"/>
      <c r="J23" s="349"/>
      <c r="K23" s="349"/>
      <c r="L23" s="349">
        <v>1</v>
      </c>
      <c r="M23" s="349">
        <v>0</v>
      </c>
      <c r="N23" s="349">
        <v>0</v>
      </c>
      <c r="O23" s="349">
        <v>0</v>
      </c>
      <c r="P23" s="349">
        <f t="shared" si="11"/>
        <v>0</v>
      </c>
      <c r="Q23" s="350">
        <f t="shared" ref="Q23:T25" si="15">$S$33*Q6</f>
        <v>0</v>
      </c>
      <c r="R23" s="350">
        <f>$S$33*R6</f>
        <v>2728078.2839313848</v>
      </c>
      <c r="S23" s="350">
        <f t="shared" si="15"/>
        <v>0</v>
      </c>
      <c r="T23" s="350">
        <f t="shared" si="15"/>
        <v>2728078.2839313848</v>
      </c>
      <c r="U23" s="349">
        <v>0</v>
      </c>
      <c r="V23" s="349">
        <v>0</v>
      </c>
      <c r="W23" s="349">
        <v>0</v>
      </c>
      <c r="X23" s="349">
        <f t="shared" ref="X23:X29" si="16">SUM(U23:W23)</f>
        <v>0</v>
      </c>
      <c r="Y23" s="349"/>
      <c r="Z23" s="349"/>
      <c r="AA23" s="349"/>
      <c r="AB23" s="349">
        <f t="shared" ref="AB23:AB29" si="17">SUM(Y23:AA23)</f>
        <v>0</v>
      </c>
      <c r="AC23" s="349">
        <v>0</v>
      </c>
      <c r="AD23" s="349">
        <v>0</v>
      </c>
      <c r="AE23" s="349">
        <v>0</v>
      </c>
      <c r="AF23" s="349">
        <f t="shared" ref="AF23:AF29" si="18">SUM(AC23:AE23)</f>
        <v>0</v>
      </c>
      <c r="AG23" s="349"/>
      <c r="AH23" s="349"/>
      <c r="AI23" s="349"/>
      <c r="AJ23" s="349"/>
      <c r="AK23" s="349">
        <v>1</v>
      </c>
      <c r="AL23" s="349">
        <v>0</v>
      </c>
      <c r="AM23" s="349">
        <v>0</v>
      </c>
      <c r="AN23" s="349"/>
      <c r="AO23" s="349"/>
      <c r="AP23" s="349">
        <v>83052</v>
      </c>
      <c r="AQ23" s="351" t="s">
        <v>133</v>
      </c>
      <c r="AR23" s="1194" t="s">
        <v>134</v>
      </c>
      <c r="AS23" s="275">
        <f t="shared" ref="AS23:AS31" si="19">M23+Q23+U23+Y23+AC23</f>
        <v>0</v>
      </c>
      <c r="AT23" s="275">
        <f t="shared" si="12"/>
        <v>2728078.2839313848</v>
      </c>
      <c r="AU23" s="275">
        <f t="shared" si="12"/>
        <v>0</v>
      </c>
      <c r="AV23" s="276">
        <f t="shared" si="12"/>
        <v>2728078.2839313848</v>
      </c>
      <c r="AX23" s="353">
        <v>0</v>
      </c>
      <c r="AY23" s="353">
        <v>0</v>
      </c>
      <c r="AZ23" s="353">
        <v>0</v>
      </c>
      <c r="BA23" s="353">
        <v>0</v>
      </c>
      <c r="BB23" s="353">
        <v>0</v>
      </c>
      <c r="BC23" s="353">
        <v>0</v>
      </c>
      <c r="BD23" s="353">
        <v>0</v>
      </c>
      <c r="BE23" s="353">
        <v>0</v>
      </c>
      <c r="BF23" s="353">
        <v>0</v>
      </c>
      <c r="BG23" s="353">
        <v>0</v>
      </c>
      <c r="BH23" s="353">
        <v>0</v>
      </c>
      <c r="BI23" s="353">
        <v>0</v>
      </c>
      <c r="BJ23" s="354">
        <f t="shared" ref="BJ23:BJ29" si="20">ROUNDUP(SUM(AX23:BI23)*1,-1)/1000</f>
        <v>0</v>
      </c>
      <c r="BK23" s="353">
        <v>0</v>
      </c>
      <c r="BL23" s="355">
        <v>0</v>
      </c>
      <c r="BM23" s="356">
        <v>0</v>
      </c>
      <c r="BN23" s="353">
        <v>0</v>
      </c>
      <c r="BO23" s="355">
        <v>0</v>
      </c>
      <c r="BP23" s="357">
        <v>0</v>
      </c>
      <c r="BQ23" s="358">
        <v>0</v>
      </c>
      <c r="BR23" s="355">
        <v>0</v>
      </c>
      <c r="BS23" s="356">
        <v>0</v>
      </c>
      <c r="BT23" s="353">
        <v>0</v>
      </c>
      <c r="BU23" s="355">
        <v>0</v>
      </c>
      <c r="BV23" s="356">
        <v>0</v>
      </c>
      <c r="BW23" s="354">
        <f t="shared" ref="BW23:BW29" si="21">ROUNDUP(SUM(BK23:BV23)*1,-1)/1000</f>
        <v>0</v>
      </c>
      <c r="BX23" s="353">
        <v>0</v>
      </c>
      <c r="BY23" s="355">
        <v>0</v>
      </c>
      <c r="BZ23" s="356">
        <v>0</v>
      </c>
      <c r="CA23" s="353">
        <v>0</v>
      </c>
      <c r="CB23" s="355">
        <v>0</v>
      </c>
      <c r="CC23" s="357">
        <v>0</v>
      </c>
      <c r="CD23" s="358">
        <v>0</v>
      </c>
      <c r="CE23" s="355">
        <v>0</v>
      </c>
      <c r="CF23" s="356">
        <v>0</v>
      </c>
      <c r="CG23" s="353">
        <v>0</v>
      </c>
      <c r="CH23" s="355">
        <v>0</v>
      </c>
      <c r="CI23" s="356">
        <v>0</v>
      </c>
      <c r="CJ23" s="354">
        <f t="shared" ref="CJ23:CJ29" si="22">ROUNDUP(SUM(BX23:CI23)*1,-1)/1000</f>
        <v>0</v>
      </c>
      <c r="CK23" s="353">
        <v>0</v>
      </c>
      <c r="CL23" s="353">
        <v>0</v>
      </c>
      <c r="CM23" s="353">
        <v>0</v>
      </c>
      <c r="CN23" s="353">
        <v>0</v>
      </c>
      <c r="CO23" s="353">
        <v>0</v>
      </c>
      <c r="CP23" s="353">
        <v>0</v>
      </c>
      <c r="CQ23" s="353">
        <v>0</v>
      </c>
      <c r="CR23" s="353">
        <v>0</v>
      </c>
      <c r="CS23" s="353">
        <v>0</v>
      </c>
      <c r="CT23" s="353">
        <v>0</v>
      </c>
      <c r="CU23" s="353">
        <v>0</v>
      </c>
      <c r="CV23" s="353">
        <v>0</v>
      </c>
      <c r="CW23" s="354">
        <f t="shared" ref="CW23:CW29" si="23">ROUNDUP(SUM(CK23:CV23)*1,-1)/1000</f>
        <v>0</v>
      </c>
      <c r="CX23" s="353">
        <v>0</v>
      </c>
      <c r="CY23" s="353">
        <v>7851.3499253330601</v>
      </c>
      <c r="CZ23" s="353">
        <v>26702.14941153234</v>
      </c>
      <c r="DA23" s="353">
        <v>41708.51690873655</v>
      </c>
      <c r="DB23" s="353">
        <v>38569.121447681035</v>
      </c>
      <c r="DC23" s="353">
        <v>30307.974045303199</v>
      </c>
      <c r="DD23" s="353">
        <v>13603.310416770571</v>
      </c>
      <c r="DE23" s="353">
        <v>6948.603145149249</v>
      </c>
      <c r="DF23" s="353">
        <v>187.23924588973981</v>
      </c>
      <c r="DG23" s="353">
        <v>0</v>
      </c>
      <c r="DH23" s="353">
        <v>0</v>
      </c>
      <c r="DI23" s="353">
        <v>0</v>
      </c>
      <c r="DJ23" s="354">
        <f t="shared" ref="DJ23:DJ29" si="24">ROUNDUP(SUM(CX23:DI23)*1,-1)/1000</f>
        <v>165.88</v>
      </c>
      <c r="DK23" s="353">
        <v>0</v>
      </c>
      <c r="DL23" s="353">
        <v>0</v>
      </c>
      <c r="DM23" s="353">
        <v>0</v>
      </c>
      <c r="DN23" s="353">
        <v>0</v>
      </c>
      <c r="DO23" s="353">
        <v>0</v>
      </c>
      <c r="DP23" s="353">
        <v>0</v>
      </c>
      <c r="DQ23" s="353">
        <v>0</v>
      </c>
      <c r="DR23" s="353">
        <v>0</v>
      </c>
      <c r="DS23" s="353">
        <v>0</v>
      </c>
      <c r="DT23" s="353">
        <v>0</v>
      </c>
      <c r="DU23" s="353">
        <v>0</v>
      </c>
      <c r="DV23" s="353">
        <v>0</v>
      </c>
      <c r="DW23" s="354">
        <f t="shared" ref="DW23:DW29" si="25">ROUNDUP(SUM(DK23:DV23)*1,-1)/1000</f>
        <v>0</v>
      </c>
      <c r="DX23" s="353">
        <v>0</v>
      </c>
      <c r="DY23" s="355">
        <v>0</v>
      </c>
      <c r="DZ23" s="356">
        <v>0</v>
      </c>
      <c r="EA23" s="353">
        <v>0</v>
      </c>
      <c r="EB23" s="355">
        <v>0</v>
      </c>
      <c r="EC23" s="357">
        <v>0</v>
      </c>
      <c r="ED23" s="358">
        <v>0</v>
      </c>
      <c r="EE23" s="355">
        <v>0</v>
      </c>
      <c r="EF23" s="356">
        <v>0</v>
      </c>
      <c r="EG23" s="353">
        <v>0</v>
      </c>
      <c r="EH23" s="355">
        <v>0</v>
      </c>
      <c r="EI23" s="356">
        <v>0</v>
      </c>
      <c r="EJ23" s="354">
        <f t="shared" ref="EJ23:EJ29" si="26">ROUNDUP(SUM(DX23:EI23)*1,-1)/1000</f>
        <v>0</v>
      </c>
      <c r="EK23" s="353">
        <v>0</v>
      </c>
      <c r="EL23" s="355">
        <v>0</v>
      </c>
      <c r="EM23" s="356">
        <v>0</v>
      </c>
      <c r="EN23" s="353">
        <v>0</v>
      </c>
      <c r="EO23" s="355">
        <v>0</v>
      </c>
      <c r="EP23" s="357">
        <v>0</v>
      </c>
      <c r="EQ23" s="358">
        <v>0</v>
      </c>
      <c r="ER23" s="355">
        <v>0</v>
      </c>
      <c r="ES23" s="356">
        <v>0</v>
      </c>
      <c r="ET23" s="353">
        <v>0</v>
      </c>
      <c r="EU23" s="355">
        <v>0</v>
      </c>
      <c r="EV23" s="356">
        <v>0</v>
      </c>
      <c r="EW23" s="354">
        <f t="shared" ref="EW23:EW29" si="27">ROUNDUP(SUM(EK23:EV23)*1,-1)/1000</f>
        <v>0</v>
      </c>
      <c r="EX23" s="353">
        <v>0</v>
      </c>
      <c r="EY23" s="353">
        <v>0</v>
      </c>
      <c r="EZ23" s="353">
        <v>0</v>
      </c>
      <c r="FA23" s="353">
        <v>0</v>
      </c>
      <c r="FB23" s="353">
        <v>0</v>
      </c>
      <c r="FC23" s="353">
        <v>0</v>
      </c>
      <c r="FD23" s="353">
        <v>0</v>
      </c>
      <c r="FE23" s="353">
        <v>0</v>
      </c>
      <c r="FF23" s="353">
        <v>0</v>
      </c>
      <c r="FG23" s="353">
        <v>0</v>
      </c>
      <c r="FH23" s="353">
        <v>0</v>
      </c>
      <c r="FI23" s="353">
        <v>0</v>
      </c>
      <c r="FJ23" s="354">
        <f t="shared" ref="FJ23:FJ29" si="28">ROUNDUP(SUM(EX23:FI23)*1,-1)/1000</f>
        <v>0</v>
      </c>
      <c r="FK23" s="353">
        <v>0</v>
      </c>
      <c r="FL23" s="355">
        <v>0</v>
      </c>
      <c r="FM23" s="356">
        <v>0</v>
      </c>
      <c r="FN23" s="353">
        <v>0</v>
      </c>
      <c r="FO23" s="355">
        <v>0</v>
      </c>
      <c r="FP23" s="357">
        <v>0</v>
      </c>
      <c r="FQ23" s="358">
        <v>0</v>
      </c>
      <c r="FR23" s="355">
        <v>0</v>
      </c>
      <c r="FS23" s="356">
        <v>0</v>
      </c>
      <c r="FT23" s="353">
        <v>0</v>
      </c>
      <c r="FU23" s="355">
        <v>0</v>
      </c>
      <c r="FV23" s="356">
        <v>0</v>
      </c>
      <c r="FW23" s="354">
        <f t="shared" ref="FW23:FW29" si="29">ROUNDUP(SUM(FK23:FV23)*1,-1)/1000</f>
        <v>0</v>
      </c>
      <c r="FX23" s="353">
        <v>0</v>
      </c>
      <c r="FY23" s="355">
        <v>0</v>
      </c>
      <c r="FZ23" s="356">
        <v>0</v>
      </c>
      <c r="GA23" s="353">
        <v>0</v>
      </c>
      <c r="GB23" s="355">
        <v>0</v>
      </c>
      <c r="GC23" s="357">
        <v>0</v>
      </c>
      <c r="GD23" s="358">
        <v>0</v>
      </c>
      <c r="GE23" s="355">
        <v>0</v>
      </c>
      <c r="GF23" s="356">
        <v>0</v>
      </c>
      <c r="GG23" s="353">
        <v>0</v>
      </c>
      <c r="GH23" s="355">
        <v>0</v>
      </c>
      <c r="GI23" s="356">
        <v>0</v>
      </c>
      <c r="GJ23" s="354">
        <f t="shared" ref="GJ23:GJ29" si="30">ROUNDUP(SUM(FX23:GI23)*1,-1)/1000</f>
        <v>0</v>
      </c>
      <c r="GK23" s="353">
        <v>0</v>
      </c>
      <c r="GL23" s="355">
        <v>0</v>
      </c>
      <c r="GM23" s="356">
        <v>0</v>
      </c>
      <c r="GN23" s="353">
        <v>0</v>
      </c>
      <c r="GO23" s="355">
        <v>0</v>
      </c>
      <c r="GP23" s="357">
        <v>0</v>
      </c>
      <c r="GQ23" s="358">
        <v>0</v>
      </c>
      <c r="GR23" s="355">
        <v>0</v>
      </c>
      <c r="GS23" s="356">
        <v>0</v>
      </c>
      <c r="GT23" s="353">
        <v>0</v>
      </c>
      <c r="GU23" s="355">
        <v>0</v>
      </c>
      <c r="GV23" s="356">
        <v>0</v>
      </c>
      <c r="GW23" s="354">
        <f t="shared" ref="GW23:GW29" si="31">ROUNDUP(SUM(GK23:GV23)*1,-1)/1000</f>
        <v>0</v>
      </c>
      <c r="GX23" s="353">
        <v>0</v>
      </c>
      <c r="GY23" s="355">
        <v>0</v>
      </c>
      <c r="GZ23" s="356">
        <v>0</v>
      </c>
      <c r="HA23" s="353">
        <v>0</v>
      </c>
      <c r="HB23" s="355">
        <v>0</v>
      </c>
      <c r="HC23" s="357">
        <v>0</v>
      </c>
      <c r="HD23" s="358">
        <v>0</v>
      </c>
      <c r="HE23" s="355">
        <v>0</v>
      </c>
      <c r="HF23" s="356">
        <v>0</v>
      </c>
      <c r="HG23" s="353">
        <v>0</v>
      </c>
      <c r="HH23" s="355">
        <v>0</v>
      </c>
      <c r="HI23" s="356">
        <v>0</v>
      </c>
      <c r="HJ23" s="354">
        <f t="shared" ref="HJ23:HJ29" si="32">ROUNDUP(SUM(GX23:HI23)*1,-1)/1000</f>
        <v>0</v>
      </c>
      <c r="HK23" s="353">
        <v>0</v>
      </c>
      <c r="HL23" s="355">
        <v>0</v>
      </c>
      <c r="HM23" s="356">
        <v>0</v>
      </c>
      <c r="HN23" s="353">
        <v>0</v>
      </c>
      <c r="HO23" s="355">
        <v>0</v>
      </c>
      <c r="HP23" s="357">
        <v>0</v>
      </c>
      <c r="HQ23" s="358">
        <v>0</v>
      </c>
      <c r="HR23" s="355">
        <v>0</v>
      </c>
      <c r="HS23" s="356">
        <v>0</v>
      </c>
      <c r="HT23" s="353">
        <v>0</v>
      </c>
      <c r="HU23" s="355">
        <v>0</v>
      </c>
      <c r="HV23" s="356">
        <v>0</v>
      </c>
      <c r="HW23" s="354">
        <f t="shared" ref="HW23:HW29" si="33">ROUNDUP(SUM(HK23:HV23)*1,-1)/1000</f>
        <v>0</v>
      </c>
      <c r="HX23" s="353">
        <v>0</v>
      </c>
      <c r="HY23" s="355">
        <v>0</v>
      </c>
      <c r="HZ23" s="356">
        <v>0</v>
      </c>
      <c r="IA23" s="353">
        <v>0</v>
      </c>
      <c r="IB23" s="355">
        <v>0</v>
      </c>
      <c r="IC23" s="357">
        <v>0</v>
      </c>
      <c r="ID23" s="358">
        <v>0</v>
      </c>
      <c r="IE23" s="355">
        <v>0</v>
      </c>
      <c r="IF23" s="356">
        <v>0</v>
      </c>
      <c r="IG23" s="353">
        <v>0</v>
      </c>
      <c r="IH23" s="355">
        <v>0</v>
      </c>
      <c r="II23" s="356">
        <v>0</v>
      </c>
      <c r="IJ23" s="354">
        <f t="shared" ref="IJ23:IJ29" si="34">ROUNDUP(SUM(HX23:II23)*1,-1)/1000</f>
        <v>0</v>
      </c>
      <c r="IK23" s="255"/>
      <c r="IL23" s="359">
        <f t="shared" ref="IL23:IL29" si="35">HX23+HK23+GX23+GK23+FX23+FK23+EX23+EK23+DX23+DK23+CX23+CK23+BX23+BK23+AX23</f>
        <v>0</v>
      </c>
      <c r="IM23" s="360">
        <f t="shared" si="13"/>
        <v>7851.3499253330601</v>
      </c>
      <c r="IN23" s="360">
        <f t="shared" si="13"/>
        <v>26702.14941153234</v>
      </c>
      <c r="IO23" s="360">
        <f t="shared" si="13"/>
        <v>41708.51690873655</v>
      </c>
      <c r="IP23" s="360">
        <f t="shared" si="13"/>
        <v>38569.121447681035</v>
      </c>
      <c r="IQ23" s="360">
        <f t="shared" si="13"/>
        <v>30307.974045303199</v>
      </c>
      <c r="IR23" s="360">
        <f t="shared" si="13"/>
        <v>13603.310416770571</v>
      </c>
      <c r="IS23" s="360">
        <f t="shared" si="13"/>
        <v>6948.603145149249</v>
      </c>
      <c r="IT23" s="360">
        <f t="shared" si="13"/>
        <v>187.23924588973981</v>
      </c>
      <c r="IU23" s="360">
        <f t="shared" si="13"/>
        <v>0</v>
      </c>
      <c r="IV23" s="360">
        <f t="shared" si="13"/>
        <v>0</v>
      </c>
      <c r="IW23" s="360">
        <f t="shared" si="13"/>
        <v>0</v>
      </c>
      <c r="IX23" s="361">
        <f t="shared" ref="IX23:IX29" si="36">SUM(IL23:IW23)</f>
        <v>165878.26454639577</v>
      </c>
    </row>
    <row r="24" spans="1:259" s="352" customFormat="1" ht="19.5" customHeight="1" thickBot="1" x14ac:dyDescent="0.55000000000000004">
      <c r="A24" s="349">
        <v>3</v>
      </c>
      <c r="B24" s="265" t="s">
        <v>94</v>
      </c>
      <c r="C24" s="349" t="s">
        <v>95</v>
      </c>
      <c r="D24" s="349" t="s">
        <v>100</v>
      </c>
      <c r="E24" s="271">
        <f>VLOOKUP(D7,[4]ک.ج2!$E$4:$R$20,14,FALSE)</f>
        <v>2500000</v>
      </c>
      <c r="F24" s="271">
        <f t="shared" si="14"/>
        <v>1802459.2322717481</v>
      </c>
      <c r="G24" s="271">
        <f t="shared" si="10"/>
        <v>697540.76772825187</v>
      </c>
      <c r="H24" s="349"/>
      <c r="I24" s="349"/>
      <c r="J24" s="349"/>
      <c r="K24" s="349"/>
      <c r="L24" s="349">
        <v>1</v>
      </c>
      <c r="M24" s="349">
        <v>0</v>
      </c>
      <c r="N24" s="349">
        <v>0</v>
      </c>
      <c r="O24" s="349">
        <v>0</v>
      </c>
      <c r="P24" s="349">
        <f t="shared" si="11"/>
        <v>0</v>
      </c>
      <c r="Q24" s="350">
        <f t="shared" si="15"/>
        <v>0</v>
      </c>
      <c r="R24" s="350">
        <f t="shared" si="15"/>
        <v>1802084.2322717481</v>
      </c>
      <c r="S24" s="350">
        <f t="shared" si="15"/>
        <v>0</v>
      </c>
      <c r="T24" s="350">
        <f t="shared" si="15"/>
        <v>1802084.2322717481</v>
      </c>
      <c r="U24" s="349">
        <v>0</v>
      </c>
      <c r="V24" s="349">
        <v>0</v>
      </c>
      <c r="W24" s="349">
        <v>0</v>
      </c>
      <c r="X24" s="349">
        <f t="shared" si="16"/>
        <v>0</v>
      </c>
      <c r="Y24" s="349">
        <v>0</v>
      </c>
      <c r="Z24" s="349">
        <v>375</v>
      </c>
      <c r="AA24" s="349">
        <v>0</v>
      </c>
      <c r="AB24" s="349">
        <f t="shared" si="17"/>
        <v>375</v>
      </c>
      <c r="AC24" s="349">
        <v>0</v>
      </c>
      <c r="AD24" s="349">
        <v>0</v>
      </c>
      <c r="AE24" s="349">
        <v>0</v>
      </c>
      <c r="AF24" s="349">
        <f t="shared" si="18"/>
        <v>0</v>
      </c>
      <c r="AG24" s="349"/>
      <c r="AH24" s="349"/>
      <c r="AI24" s="349"/>
      <c r="AJ24" s="349"/>
      <c r="AK24" s="349">
        <v>1</v>
      </c>
      <c r="AL24" s="349">
        <v>0</v>
      </c>
      <c r="AM24" s="349">
        <v>0</v>
      </c>
      <c r="AN24" s="349">
        <v>0</v>
      </c>
      <c r="AO24" s="349">
        <v>0</v>
      </c>
      <c r="AP24" s="349">
        <v>80013</v>
      </c>
      <c r="AQ24" s="349" t="s">
        <v>135</v>
      </c>
      <c r="AR24" s="1195"/>
      <c r="AS24" s="275">
        <f t="shared" si="19"/>
        <v>0</v>
      </c>
      <c r="AT24" s="275">
        <f t="shared" si="12"/>
        <v>1802459.2322717481</v>
      </c>
      <c r="AU24" s="275">
        <f t="shared" si="12"/>
        <v>0</v>
      </c>
      <c r="AV24" s="276">
        <f t="shared" si="12"/>
        <v>1802459.2322717481</v>
      </c>
      <c r="AX24" s="353">
        <v>0</v>
      </c>
      <c r="AY24" s="353">
        <v>0</v>
      </c>
      <c r="AZ24" s="353">
        <v>0</v>
      </c>
      <c r="BA24" s="353">
        <v>0</v>
      </c>
      <c r="BB24" s="353">
        <v>0</v>
      </c>
      <c r="BC24" s="353">
        <v>0</v>
      </c>
      <c r="BD24" s="353">
        <v>0</v>
      </c>
      <c r="BE24" s="353">
        <v>0</v>
      </c>
      <c r="BF24" s="353">
        <v>0</v>
      </c>
      <c r="BG24" s="353">
        <v>0</v>
      </c>
      <c r="BH24" s="353">
        <v>0</v>
      </c>
      <c r="BI24" s="353">
        <v>0</v>
      </c>
      <c r="BJ24" s="354">
        <f t="shared" si="20"/>
        <v>0</v>
      </c>
      <c r="BK24" s="353">
        <v>0</v>
      </c>
      <c r="BL24" s="355">
        <v>0</v>
      </c>
      <c r="BM24" s="356">
        <v>0</v>
      </c>
      <c r="BN24" s="353">
        <v>0</v>
      </c>
      <c r="BO24" s="355">
        <v>0</v>
      </c>
      <c r="BP24" s="357">
        <v>0</v>
      </c>
      <c r="BQ24" s="358">
        <v>0</v>
      </c>
      <c r="BR24" s="355">
        <v>0</v>
      </c>
      <c r="BS24" s="356">
        <v>0</v>
      </c>
      <c r="BT24" s="353">
        <v>0</v>
      </c>
      <c r="BU24" s="355">
        <v>0</v>
      </c>
      <c r="BV24" s="356">
        <v>0</v>
      </c>
      <c r="BW24" s="354">
        <f t="shared" si="21"/>
        <v>0</v>
      </c>
      <c r="BX24" s="353">
        <v>0</v>
      </c>
      <c r="BY24" s="355">
        <v>0</v>
      </c>
      <c r="BZ24" s="356">
        <v>0</v>
      </c>
      <c r="CA24" s="353">
        <v>0</v>
      </c>
      <c r="CB24" s="355">
        <v>0</v>
      </c>
      <c r="CC24" s="357">
        <v>0</v>
      </c>
      <c r="CD24" s="358">
        <v>0</v>
      </c>
      <c r="CE24" s="355">
        <v>0</v>
      </c>
      <c r="CF24" s="356">
        <v>0</v>
      </c>
      <c r="CG24" s="353">
        <v>0</v>
      </c>
      <c r="CH24" s="355">
        <v>0</v>
      </c>
      <c r="CI24" s="356">
        <v>0</v>
      </c>
      <c r="CJ24" s="354">
        <f t="shared" si="22"/>
        <v>0</v>
      </c>
      <c r="CK24" s="353">
        <v>0</v>
      </c>
      <c r="CL24" s="353">
        <v>0</v>
      </c>
      <c r="CM24" s="353">
        <v>0</v>
      </c>
      <c r="CN24" s="353">
        <v>0</v>
      </c>
      <c r="CO24" s="353">
        <v>0</v>
      </c>
      <c r="CP24" s="353">
        <v>0</v>
      </c>
      <c r="CQ24" s="353">
        <v>0</v>
      </c>
      <c r="CR24" s="353">
        <v>0</v>
      </c>
      <c r="CS24" s="353">
        <v>0</v>
      </c>
      <c r="CT24" s="353">
        <v>0</v>
      </c>
      <c r="CU24" s="353">
        <v>0</v>
      </c>
      <c r="CV24" s="353">
        <v>0</v>
      </c>
      <c r="CW24" s="354">
        <f t="shared" si="23"/>
        <v>0</v>
      </c>
      <c r="CX24" s="353">
        <v>0</v>
      </c>
      <c r="CY24" s="353">
        <v>5186.3591986448064</v>
      </c>
      <c r="CZ24" s="353">
        <v>17638.6149568049</v>
      </c>
      <c r="DA24" s="353">
        <v>27551.35771410443</v>
      </c>
      <c r="DB24" s="353">
        <v>25477.570061984425</v>
      </c>
      <c r="DC24" s="353">
        <v>20020.511310413698</v>
      </c>
      <c r="DD24" s="353">
        <v>8985.9265964439746</v>
      </c>
      <c r="DE24" s="353">
        <v>4590.032565393305</v>
      </c>
      <c r="DF24" s="353">
        <v>123.68446120765333</v>
      </c>
      <c r="DG24" s="353">
        <v>0</v>
      </c>
      <c r="DH24" s="353">
        <v>0</v>
      </c>
      <c r="DI24" s="353">
        <v>0</v>
      </c>
      <c r="DJ24" s="354">
        <f t="shared" si="24"/>
        <v>109.58</v>
      </c>
      <c r="DK24" s="353">
        <v>0</v>
      </c>
      <c r="DL24" s="353">
        <v>0</v>
      </c>
      <c r="DM24" s="353">
        <v>0</v>
      </c>
      <c r="DN24" s="353">
        <v>0</v>
      </c>
      <c r="DO24" s="353">
        <v>0</v>
      </c>
      <c r="DP24" s="353">
        <v>0</v>
      </c>
      <c r="DQ24" s="353">
        <v>0</v>
      </c>
      <c r="DR24" s="353">
        <v>0</v>
      </c>
      <c r="DS24" s="353">
        <v>0</v>
      </c>
      <c r="DT24" s="353">
        <v>0</v>
      </c>
      <c r="DU24" s="353">
        <v>0</v>
      </c>
      <c r="DV24" s="353">
        <v>0</v>
      </c>
      <c r="DW24" s="354">
        <f t="shared" si="25"/>
        <v>0</v>
      </c>
      <c r="DX24" s="353">
        <v>0</v>
      </c>
      <c r="DY24" s="355">
        <v>0</v>
      </c>
      <c r="DZ24" s="356">
        <v>0</v>
      </c>
      <c r="EA24" s="353">
        <v>0</v>
      </c>
      <c r="EB24" s="355">
        <v>0</v>
      </c>
      <c r="EC24" s="357">
        <v>0</v>
      </c>
      <c r="ED24" s="358">
        <v>0</v>
      </c>
      <c r="EE24" s="355">
        <v>0</v>
      </c>
      <c r="EF24" s="356">
        <v>0</v>
      </c>
      <c r="EG24" s="353">
        <v>0</v>
      </c>
      <c r="EH24" s="355">
        <v>0</v>
      </c>
      <c r="EI24" s="356">
        <v>0</v>
      </c>
      <c r="EJ24" s="354">
        <f t="shared" si="26"/>
        <v>0</v>
      </c>
      <c r="EK24" s="353">
        <v>0</v>
      </c>
      <c r="EL24" s="355">
        <v>0</v>
      </c>
      <c r="EM24" s="356">
        <v>0</v>
      </c>
      <c r="EN24" s="353">
        <v>0</v>
      </c>
      <c r="EO24" s="355">
        <v>0</v>
      </c>
      <c r="EP24" s="357">
        <v>0</v>
      </c>
      <c r="EQ24" s="358">
        <v>0</v>
      </c>
      <c r="ER24" s="355">
        <v>0</v>
      </c>
      <c r="ES24" s="356">
        <v>0</v>
      </c>
      <c r="ET24" s="353">
        <v>0</v>
      </c>
      <c r="EU24" s="355">
        <v>0</v>
      </c>
      <c r="EV24" s="356">
        <v>0</v>
      </c>
      <c r="EW24" s="354">
        <f t="shared" si="27"/>
        <v>0</v>
      </c>
      <c r="EX24" s="353">
        <v>0</v>
      </c>
      <c r="EY24" s="353">
        <v>0</v>
      </c>
      <c r="EZ24" s="353">
        <v>0</v>
      </c>
      <c r="FA24" s="353">
        <v>0</v>
      </c>
      <c r="FB24" s="353">
        <v>0</v>
      </c>
      <c r="FC24" s="353">
        <v>0</v>
      </c>
      <c r="FD24" s="353">
        <v>0</v>
      </c>
      <c r="FE24" s="353">
        <v>0</v>
      </c>
      <c r="FF24" s="353">
        <v>0</v>
      </c>
      <c r="FG24" s="353">
        <v>0</v>
      </c>
      <c r="FH24" s="353">
        <v>0</v>
      </c>
      <c r="FI24" s="353">
        <v>0</v>
      </c>
      <c r="FJ24" s="354">
        <f t="shared" si="28"/>
        <v>0</v>
      </c>
      <c r="FK24" s="353">
        <v>0</v>
      </c>
      <c r="FL24" s="355">
        <v>0</v>
      </c>
      <c r="FM24" s="356">
        <v>0</v>
      </c>
      <c r="FN24" s="353">
        <v>0</v>
      </c>
      <c r="FO24" s="355">
        <v>0</v>
      </c>
      <c r="FP24" s="357">
        <v>0</v>
      </c>
      <c r="FQ24" s="358">
        <v>0</v>
      </c>
      <c r="FR24" s="355">
        <v>0</v>
      </c>
      <c r="FS24" s="356">
        <v>0</v>
      </c>
      <c r="FT24" s="353">
        <v>0</v>
      </c>
      <c r="FU24" s="355">
        <v>0</v>
      </c>
      <c r="FV24" s="356">
        <v>0</v>
      </c>
      <c r="FW24" s="354">
        <f t="shared" si="29"/>
        <v>0</v>
      </c>
      <c r="FX24" s="353">
        <v>18.318883928571431</v>
      </c>
      <c r="FY24" s="355">
        <v>48.285428571428568</v>
      </c>
      <c r="FZ24" s="356">
        <v>82.536830357142875</v>
      </c>
      <c r="GA24" s="353">
        <v>109.58351785714285</v>
      </c>
      <c r="GB24" s="355">
        <v>101.33517857142859</v>
      </c>
      <c r="GC24" s="357">
        <v>74.946000000000012</v>
      </c>
      <c r="GD24" s="358">
        <v>35.32038750000001</v>
      </c>
      <c r="GE24" s="355">
        <v>11.455071428571431</v>
      </c>
      <c r="GF24" s="356">
        <v>4.4303357142857154</v>
      </c>
      <c r="GG24" s="353">
        <v>1.7974727678571429</v>
      </c>
      <c r="GH24" s="355">
        <v>0</v>
      </c>
      <c r="GI24" s="356">
        <v>5.3527285714285719</v>
      </c>
      <c r="GJ24" s="354">
        <f t="shared" si="30"/>
        <v>0.5</v>
      </c>
      <c r="GK24" s="353">
        <v>0</v>
      </c>
      <c r="GL24" s="355">
        <v>0</v>
      </c>
      <c r="GM24" s="356">
        <v>0</v>
      </c>
      <c r="GN24" s="353">
        <v>0</v>
      </c>
      <c r="GO24" s="355">
        <v>0</v>
      </c>
      <c r="GP24" s="357">
        <v>0</v>
      </c>
      <c r="GQ24" s="358">
        <v>0</v>
      </c>
      <c r="GR24" s="355">
        <v>0</v>
      </c>
      <c r="GS24" s="356">
        <v>0</v>
      </c>
      <c r="GT24" s="353">
        <v>0</v>
      </c>
      <c r="GU24" s="355">
        <v>0</v>
      </c>
      <c r="GV24" s="356">
        <v>0</v>
      </c>
      <c r="GW24" s="354">
        <f t="shared" si="31"/>
        <v>0</v>
      </c>
      <c r="GX24" s="353">
        <v>0</v>
      </c>
      <c r="GY24" s="355">
        <v>0</v>
      </c>
      <c r="GZ24" s="356">
        <v>0</v>
      </c>
      <c r="HA24" s="353">
        <v>0</v>
      </c>
      <c r="HB24" s="355">
        <v>0</v>
      </c>
      <c r="HC24" s="357">
        <v>0</v>
      </c>
      <c r="HD24" s="358">
        <v>0</v>
      </c>
      <c r="HE24" s="355">
        <v>0</v>
      </c>
      <c r="HF24" s="356">
        <v>0</v>
      </c>
      <c r="HG24" s="353">
        <v>0</v>
      </c>
      <c r="HH24" s="355">
        <v>0</v>
      </c>
      <c r="HI24" s="356">
        <v>0</v>
      </c>
      <c r="HJ24" s="354">
        <f t="shared" si="32"/>
        <v>0</v>
      </c>
      <c r="HK24" s="353">
        <v>0</v>
      </c>
      <c r="HL24" s="355">
        <v>0</v>
      </c>
      <c r="HM24" s="356">
        <v>0</v>
      </c>
      <c r="HN24" s="353">
        <v>0</v>
      </c>
      <c r="HO24" s="355">
        <v>0</v>
      </c>
      <c r="HP24" s="357">
        <v>0</v>
      </c>
      <c r="HQ24" s="358">
        <v>0</v>
      </c>
      <c r="HR24" s="355">
        <v>0</v>
      </c>
      <c r="HS24" s="356">
        <v>0</v>
      </c>
      <c r="HT24" s="353">
        <v>0</v>
      </c>
      <c r="HU24" s="355">
        <v>0</v>
      </c>
      <c r="HV24" s="356">
        <v>0</v>
      </c>
      <c r="HW24" s="354">
        <f t="shared" si="33"/>
        <v>0</v>
      </c>
      <c r="HX24" s="353">
        <v>0</v>
      </c>
      <c r="HY24" s="355">
        <v>0</v>
      </c>
      <c r="HZ24" s="356">
        <v>0</v>
      </c>
      <c r="IA24" s="353">
        <v>0</v>
      </c>
      <c r="IB24" s="355">
        <v>0</v>
      </c>
      <c r="IC24" s="357">
        <v>0</v>
      </c>
      <c r="ID24" s="358">
        <v>0</v>
      </c>
      <c r="IE24" s="355">
        <v>0</v>
      </c>
      <c r="IF24" s="356">
        <v>0</v>
      </c>
      <c r="IG24" s="353">
        <v>0</v>
      </c>
      <c r="IH24" s="355">
        <v>0</v>
      </c>
      <c r="II24" s="356">
        <v>0</v>
      </c>
      <c r="IJ24" s="354">
        <f t="shared" si="34"/>
        <v>0</v>
      </c>
      <c r="IK24" s="255"/>
      <c r="IL24" s="359">
        <f t="shared" si="35"/>
        <v>18.318883928571431</v>
      </c>
      <c r="IM24" s="360">
        <f t="shared" si="13"/>
        <v>5234.6446272162348</v>
      </c>
      <c r="IN24" s="360">
        <f t="shared" si="13"/>
        <v>17721.151787162042</v>
      </c>
      <c r="IO24" s="360">
        <f t="shared" si="13"/>
        <v>27660.941231961573</v>
      </c>
      <c r="IP24" s="360">
        <f t="shared" si="13"/>
        <v>25578.905240555854</v>
      </c>
      <c r="IQ24" s="360">
        <f t="shared" si="13"/>
        <v>20095.457310413698</v>
      </c>
      <c r="IR24" s="360">
        <f t="shared" si="13"/>
        <v>9021.2469839439746</v>
      </c>
      <c r="IS24" s="360">
        <f t="shared" si="13"/>
        <v>4601.4876368218765</v>
      </c>
      <c r="IT24" s="360">
        <f t="shared" si="13"/>
        <v>128.11479692193905</v>
      </c>
      <c r="IU24" s="360">
        <f t="shared" si="13"/>
        <v>1.7974727678571429</v>
      </c>
      <c r="IV24" s="360">
        <f t="shared" si="13"/>
        <v>0</v>
      </c>
      <c r="IW24" s="360">
        <f t="shared" si="13"/>
        <v>5.3527285714285719</v>
      </c>
      <c r="IX24" s="361">
        <f t="shared" si="36"/>
        <v>110067.41870026504</v>
      </c>
    </row>
    <row r="25" spans="1:259" s="352" customFormat="1" ht="19.5" customHeight="1" x14ac:dyDescent="0.5">
      <c r="A25" s="349">
        <v>4</v>
      </c>
      <c r="B25" s="265" t="s">
        <v>94</v>
      </c>
      <c r="C25" s="349" t="s">
        <v>95</v>
      </c>
      <c r="D25" s="349" t="s">
        <v>168</v>
      </c>
      <c r="E25" s="271">
        <f>VLOOKUP(D8,[4]ک.ج2!$E$4:$R$20,14,FALSE)</f>
        <v>1890000</v>
      </c>
      <c r="F25" s="271">
        <f t="shared" si="14"/>
        <v>1885257.3506842905</v>
      </c>
      <c r="G25" s="271">
        <f t="shared" si="10"/>
        <v>4742.649315709481</v>
      </c>
      <c r="H25" s="349"/>
      <c r="I25" s="349"/>
      <c r="J25" s="349"/>
      <c r="K25" s="349"/>
      <c r="L25" s="349">
        <v>1</v>
      </c>
      <c r="M25" s="349">
        <v>0</v>
      </c>
      <c r="N25" s="349">
        <v>0</v>
      </c>
      <c r="O25" s="349">
        <v>0</v>
      </c>
      <c r="P25" s="349">
        <f t="shared" si="11"/>
        <v>0</v>
      </c>
      <c r="Q25" s="350">
        <f t="shared" si="15"/>
        <v>0</v>
      </c>
      <c r="R25" s="350">
        <f t="shared" si="15"/>
        <v>1885257.3506842905</v>
      </c>
      <c r="S25" s="350">
        <f t="shared" si="15"/>
        <v>0</v>
      </c>
      <c r="T25" s="350">
        <f t="shared" si="15"/>
        <v>1885257.3506842905</v>
      </c>
      <c r="U25" s="349">
        <v>0</v>
      </c>
      <c r="V25" s="349">
        <v>0</v>
      </c>
      <c r="W25" s="349">
        <v>0</v>
      </c>
      <c r="X25" s="349">
        <f t="shared" si="16"/>
        <v>0</v>
      </c>
      <c r="Y25" s="349">
        <v>0</v>
      </c>
      <c r="Z25" s="349">
        <v>0</v>
      </c>
      <c r="AA25" s="349">
        <v>0</v>
      </c>
      <c r="AB25" s="349">
        <f t="shared" si="17"/>
        <v>0</v>
      </c>
      <c r="AC25" s="349">
        <v>0</v>
      </c>
      <c r="AD25" s="349">
        <v>0</v>
      </c>
      <c r="AE25" s="349">
        <v>0</v>
      </c>
      <c r="AF25" s="349">
        <f t="shared" si="18"/>
        <v>0</v>
      </c>
      <c r="AG25" s="349"/>
      <c r="AH25" s="349"/>
      <c r="AI25" s="349">
        <v>1</v>
      </c>
      <c r="AJ25" s="349"/>
      <c r="AK25" s="349"/>
      <c r="AL25" s="349"/>
      <c r="AM25" s="349"/>
      <c r="AN25" s="349">
        <v>41167</v>
      </c>
      <c r="AO25" s="349"/>
      <c r="AP25" s="349"/>
      <c r="AQ25" s="351" t="s">
        <v>136</v>
      </c>
      <c r="AR25" s="1196"/>
      <c r="AS25" s="275">
        <f t="shared" si="19"/>
        <v>0</v>
      </c>
      <c r="AT25" s="275">
        <f t="shared" si="12"/>
        <v>1885257.3506842905</v>
      </c>
      <c r="AU25" s="275">
        <f t="shared" si="12"/>
        <v>0</v>
      </c>
      <c r="AV25" s="276">
        <f t="shared" si="12"/>
        <v>1885257.3506842905</v>
      </c>
      <c r="AX25" s="353">
        <v>0</v>
      </c>
      <c r="AY25" s="353">
        <v>0</v>
      </c>
      <c r="AZ25" s="353">
        <v>0</v>
      </c>
      <c r="BA25" s="353">
        <v>0</v>
      </c>
      <c r="BB25" s="353">
        <v>0</v>
      </c>
      <c r="BC25" s="353">
        <v>0</v>
      </c>
      <c r="BD25" s="353">
        <v>0</v>
      </c>
      <c r="BE25" s="353">
        <v>0</v>
      </c>
      <c r="BF25" s="353">
        <v>0</v>
      </c>
      <c r="BG25" s="353">
        <v>0</v>
      </c>
      <c r="BH25" s="353">
        <v>0</v>
      </c>
      <c r="BI25" s="353">
        <v>0</v>
      </c>
      <c r="BJ25" s="354">
        <f t="shared" si="20"/>
        <v>0</v>
      </c>
      <c r="BK25" s="353">
        <v>0</v>
      </c>
      <c r="BL25" s="355">
        <v>0</v>
      </c>
      <c r="BM25" s="356">
        <v>0</v>
      </c>
      <c r="BN25" s="353">
        <v>0</v>
      </c>
      <c r="BO25" s="355">
        <v>0</v>
      </c>
      <c r="BP25" s="357">
        <v>0</v>
      </c>
      <c r="BQ25" s="358">
        <v>0</v>
      </c>
      <c r="BR25" s="355">
        <v>0</v>
      </c>
      <c r="BS25" s="356">
        <v>0</v>
      </c>
      <c r="BT25" s="353">
        <v>0</v>
      </c>
      <c r="BU25" s="355">
        <v>0</v>
      </c>
      <c r="BV25" s="356">
        <v>0</v>
      </c>
      <c r="BW25" s="354">
        <f t="shared" si="21"/>
        <v>0</v>
      </c>
      <c r="BX25" s="353">
        <v>0</v>
      </c>
      <c r="BY25" s="355">
        <v>0</v>
      </c>
      <c r="BZ25" s="356">
        <v>0</v>
      </c>
      <c r="CA25" s="353">
        <v>0</v>
      </c>
      <c r="CB25" s="355">
        <v>0</v>
      </c>
      <c r="CC25" s="357">
        <v>0</v>
      </c>
      <c r="CD25" s="358">
        <v>0</v>
      </c>
      <c r="CE25" s="355">
        <v>0</v>
      </c>
      <c r="CF25" s="356">
        <v>0</v>
      </c>
      <c r="CG25" s="353">
        <v>0</v>
      </c>
      <c r="CH25" s="355">
        <v>0</v>
      </c>
      <c r="CI25" s="356">
        <v>0</v>
      </c>
      <c r="CJ25" s="354">
        <f t="shared" si="22"/>
        <v>0</v>
      </c>
      <c r="CK25" s="353">
        <v>0</v>
      </c>
      <c r="CL25" s="353">
        <v>0</v>
      </c>
      <c r="CM25" s="353">
        <v>0</v>
      </c>
      <c r="CN25" s="353">
        <v>0</v>
      </c>
      <c r="CO25" s="353">
        <v>0</v>
      </c>
      <c r="CP25" s="353">
        <v>0</v>
      </c>
      <c r="CQ25" s="353">
        <v>0</v>
      </c>
      <c r="CR25" s="353">
        <v>0</v>
      </c>
      <c r="CS25" s="353">
        <v>0</v>
      </c>
      <c r="CT25" s="353">
        <v>0</v>
      </c>
      <c r="CU25" s="353">
        <v>0</v>
      </c>
      <c r="CV25" s="353">
        <v>0</v>
      </c>
      <c r="CW25" s="354">
        <f t="shared" si="23"/>
        <v>0</v>
      </c>
      <c r="CX25" s="353">
        <v>0</v>
      </c>
      <c r="CY25" s="353">
        <v>5425.7296231976434</v>
      </c>
      <c r="CZ25" s="353">
        <v>18452.704877888202</v>
      </c>
      <c r="DA25" s="353">
        <v>28822.958839370793</v>
      </c>
      <c r="DB25" s="353">
        <v>26653.457910999092</v>
      </c>
      <c r="DC25" s="353">
        <v>20944.534909355873</v>
      </c>
      <c r="DD25" s="353">
        <v>9400.6616701260045</v>
      </c>
      <c r="DE25" s="353">
        <v>4801.8802222576114</v>
      </c>
      <c r="DF25" s="353">
        <v>129.39297480185272</v>
      </c>
      <c r="DG25" s="353">
        <v>0</v>
      </c>
      <c r="DH25" s="353">
        <v>0</v>
      </c>
      <c r="DI25" s="353">
        <v>0</v>
      </c>
      <c r="DJ25" s="354">
        <f t="shared" si="24"/>
        <v>114.64</v>
      </c>
      <c r="DK25" s="353">
        <v>0</v>
      </c>
      <c r="DL25" s="353">
        <v>0</v>
      </c>
      <c r="DM25" s="353">
        <v>0</v>
      </c>
      <c r="DN25" s="353">
        <v>0</v>
      </c>
      <c r="DO25" s="353">
        <v>0</v>
      </c>
      <c r="DP25" s="353">
        <v>0</v>
      </c>
      <c r="DQ25" s="353">
        <v>0</v>
      </c>
      <c r="DR25" s="353">
        <v>0</v>
      </c>
      <c r="DS25" s="353">
        <v>0</v>
      </c>
      <c r="DT25" s="353">
        <v>0</v>
      </c>
      <c r="DU25" s="353">
        <v>0</v>
      </c>
      <c r="DV25" s="353">
        <v>0</v>
      </c>
      <c r="DW25" s="354">
        <f t="shared" si="25"/>
        <v>0</v>
      </c>
      <c r="DX25" s="353">
        <v>0</v>
      </c>
      <c r="DY25" s="355">
        <v>0</v>
      </c>
      <c r="DZ25" s="356">
        <v>0</v>
      </c>
      <c r="EA25" s="353">
        <v>0</v>
      </c>
      <c r="EB25" s="355">
        <v>0</v>
      </c>
      <c r="EC25" s="357">
        <v>0</v>
      </c>
      <c r="ED25" s="358">
        <v>0</v>
      </c>
      <c r="EE25" s="355">
        <v>0</v>
      </c>
      <c r="EF25" s="356">
        <v>0</v>
      </c>
      <c r="EG25" s="353">
        <v>0</v>
      </c>
      <c r="EH25" s="355">
        <v>0</v>
      </c>
      <c r="EI25" s="356">
        <v>0</v>
      </c>
      <c r="EJ25" s="354">
        <f t="shared" si="26"/>
        <v>0</v>
      </c>
      <c r="EK25" s="353">
        <v>0</v>
      </c>
      <c r="EL25" s="355">
        <v>0</v>
      </c>
      <c r="EM25" s="356">
        <v>0</v>
      </c>
      <c r="EN25" s="353">
        <v>0</v>
      </c>
      <c r="EO25" s="355">
        <v>0</v>
      </c>
      <c r="EP25" s="357">
        <v>0</v>
      </c>
      <c r="EQ25" s="358">
        <v>0</v>
      </c>
      <c r="ER25" s="355">
        <v>0</v>
      </c>
      <c r="ES25" s="356">
        <v>0</v>
      </c>
      <c r="ET25" s="353">
        <v>0</v>
      </c>
      <c r="EU25" s="355">
        <v>0</v>
      </c>
      <c r="EV25" s="356">
        <v>0</v>
      </c>
      <c r="EW25" s="354">
        <f t="shared" si="27"/>
        <v>0</v>
      </c>
      <c r="EX25" s="353">
        <v>0</v>
      </c>
      <c r="EY25" s="353">
        <v>0</v>
      </c>
      <c r="EZ25" s="353">
        <v>0</v>
      </c>
      <c r="FA25" s="353">
        <v>0</v>
      </c>
      <c r="FB25" s="353">
        <v>0</v>
      </c>
      <c r="FC25" s="353">
        <v>0</v>
      </c>
      <c r="FD25" s="353">
        <v>0</v>
      </c>
      <c r="FE25" s="353">
        <v>0</v>
      </c>
      <c r="FF25" s="353">
        <v>0</v>
      </c>
      <c r="FG25" s="353">
        <v>0</v>
      </c>
      <c r="FH25" s="353">
        <v>0</v>
      </c>
      <c r="FI25" s="353">
        <v>0</v>
      </c>
      <c r="FJ25" s="354">
        <f t="shared" si="28"/>
        <v>0</v>
      </c>
      <c r="FK25" s="353">
        <v>0</v>
      </c>
      <c r="FL25" s="355">
        <v>0</v>
      </c>
      <c r="FM25" s="356">
        <v>0</v>
      </c>
      <c r="FN25" s="353">
        <v>0</v>
      </c>
      <c r="FO25" s="355">
        <v>0</v>
      </c>
      <c r="FP25" s="357">
        <v>0</v>
      </c>
      <c r="FQ25" s="358">
        <v>0</v>
      </c>
      <c r="FR25" s="355">
        <v>0</v>
      </c>
      <c r="FS25" s="356">
        <v>0</v>
      </c>
      <c r="FT25" s="353">
        <v>0</v>
      </c>
      <c r="FU25" s="355">
        <v>0</v>
      </c>
      <c r="FV25" s="356">
        <v>0</v>
      </c>
      <c r="FW25" s="354">
        <f t="shared" si="29"/>
        <v>0</v>
      </c>
      <c r="FX25" s="353">
        <v>0</v>
      </c>
      <c r="FY25" s="355">
        <v>0</v>
      </c>
      <c r="FZ25" s="356">
        <v>0</v>
      </c>
      <c r="GA25" s="353">
        <v>0</v>
      </c>
      <c r="GB25" s="355">
        <v>0</v>
      </c>
      <c r="GC25" s="357">
        <v>0</v>
      </c>
      <c r="GD25" s="358">
        <v>0</v>
      </c>
      <c r="GE25" s="355">
        <v>0</v>
      </c>
      <c r="GF25" s="356">
        <v>0</v>
      </c>
      <c r="GG25" s="353">
        <v>0</v>
      </c>
      <c r="GH25" s="355">
        <v>0</v>
      </c>
      <c r="GI25" s="356">
        <v>0</v>
      </c>
      <c r="GJ25" s="354">
        <f t="shared" si="30"/>
        <v>0</v>
      </c>
      <c r="GK25" s="353">
        <v>0</v>
      </c>
      <c r="GL25" s="355">
        <v>0</v>
      </c>
      <c r="GM25" s="356">
        <v>0</v>
      </c>
      <c r="GN25" s="353">
        <v>0</v>
      </c>
      <c r="GO25" s="355">
        <v>0</v>
      </c>
      <c r="GP25" s="357">
        <v>0</v>
      </c>
      <c r="GQ25" s="358">
        <v>0</v>
      </c>
      <c r="GR25" s="355">
        <v>0</v>
      </c>
      <c r="GS25" s="356">
        <v>0</v>
      </c>
      <c r="GT25" s="353">
        <v>0</v>
      </c>
      <c r="GU25" s="355">
        <v>0</v>
      </c>
      <c r="GV25" s="356">
        <v>0</v>
      </c>
      <c r="GW25" s="354">
        <f t="shared" si="31"/>
        <v>0</v>
      </c>
      <c r="GX25" s="353">
        <v>0</v>
      </c>
      <c r="GY25" s="355">
        <v>0</v>
      </c>
      <c r="GZ25" s="356">
        <v>0</v>
      </c>
      <c r="HA25" s="353">
        <v>0</v>
      </c>
      <c r="HB25" s="355">
        <v>0</v>
      </c>
      <c r="HC25" s="357">
        <v>0</v>
      </c>
      <c r="HD25" s="358">
        <v>0</v>
      </c>
      <c r="HE25" s="355">
        <v>0</v>
      </c>
      <c r="HF25" s="356">
        <v>0</v>
      </c>
      <c r="HG25" s="353">
        <v>0</v>
      </c>
      <c r="HH25" s="355">
        <v>0</v>
      </c>
      <c r="HI25" s="356">
        <v>0</v>
      </c>
      <c r="HJ25" s="354">
        <f t="shared" si="32"/>
        <v>0</v>
      </c>
      <c r="HK25" s="353">
        <v>0</v>
      </c>
      <c r="HL25" s="355">
        <v>0</v>
      </c>
      <c r="HM25" s="356">
        <v>0</v>
      </c>
      <c r="HN25" s="353">
        <v>0</v>
      </c>
      <c r="HO25" s="355">
        <v>0</v>
      </c>
      <c r="HP25" s="357">
        <v>0</v>
      </c>
      <c r="HQ25" s="358">
        <v>0</v>
      </c>
      <c r="HR25" s="355">
        <v>0</v>
      </c>
      <c r="HS25" s="356">
        <v>0</v>
      </c>
      <c r="HT25" s="353">
        <v>0</v>
      </c>
      <c r="HU25" s="355">
        <v>0</v>
      </c>
      <c r="HV25" s="356">
        <v>0</v>
      </c>
      <c r="HW25" s="354">
        <f t="shared" si="33"/>
        <v>0</v>
      </c>
      <c r="HX25" s="353">
        <v>0</v>
      </c>
      <c r="HY25" s="355">
        <v>0</v>
      </c>
      <c r="HZ25" s="356">
        <v>0</v>
      </c>
      <c r="IA25" s="353">
        <v>0</v>
      </c>
      <c r="IB25" s="355">
        <v>0</v>
      </c>
      <c r="IC25" s="357">
        <v>0</v>
      </c>
      <c r="ID25" s="358">
        <v>0</v>
      </c>
      <c r="IE25" s="355">
        <v>0</v>
      </c>
      <c r="IF25" s="356">
        <v>0</v>
      </c>
      <c r="IG25" s="353">
        <v>0</v>
      </c>
      <c r="IH25" s="355">
        <v>0</v>
      </c>
      <c r="II25" s="356">
        <v>0</v>
      </c>
      <c r="IJ25" s="354">
        <f t="shared" si="34"/>
        <v>0</v>
      </c>
      <c r="IK25" s="255"/>
      <c r="IL25" s="359">
        <f t="shared" si="35"/>
        <v>0</v>
      </c>
      <c r="IM25" s="360">
        <f t="shared" si="13"/>
        <v>5425.7296231976434</v>
      </c>
      <c r="IN25" s="360">
        <f t="shared" si="13"/>
        <v>18452.704877888202</v>
      </c>
      <c r="IO25" s="360">
        <f t="shared" si="13"/>
        <v>28822.958839370793</v>
      </c>
      <c r="IP25" s="360">
        <f t="shared" si="13"/>
        <v>26653.457910999092</v>
      </c>
      <c r="IQ25" s="360">
        <f t="shared" si="13"/>
        <v>20944.534909355873</v>
      </c>
      <c r="IR25" s="360">
        <f t="shared" si="13"/>
        <v>9400.6616701260045</v>
      </c>
      <c r="IS25" s="360">
        <f t="shared" si="13"/>
        <v>4801.8802222576114</v>
      </c>
      <c r="IT25" s="360">
        <f t="shared" si="13"/>
        <v>129.39297480185272</v>
      </c>
      <c r="IU25" s="360">
        <f t="shared" si="13"/>
        <v>0</v>
      </c>
      <c r="IV25" s="360">
        <f t="shared" si="13"/>
        <v>0</v>
      </c>
      <c r="IW25" s="360">
        <f t="shared" si="13"/>
        <v>0</v>
      </c>
      <c r="IX25" s="361">
        <f t="shared" si="36"/>
        <v>114631.32102799707</v>
      </c>
    </row>
    <row r="26" spans="1:259" ht="19.5" customHeight="1" thickBot="1" x14ac:dyDescent="0.55000000000000004">
      <c r="A26" s="265"/>
      <c r="B26" s="265"/>
      <c r="C26" s="265"/>
      <c r="D26" s="201" t="s">
        <v>111</v>
      </c>
      <c r="E26" s="271">
        <f>VLOOKUP(D9,[4]ک.ج2!$E$4:$R$20,14,FALSE)</f>
        <v>1210000</v>
      </c>
      <c r="F26" s="271">
        <f t="shared" si="14"/>
        <v>0</v>
      </c>
      <c r="G26" s="271">
        <f t="shared" si="10"/>
        <v>1210000</v>
      </c>
      <c r="H26" s="265"/>
      <c r="I26" s="265"/>
      <c r="J26" s="265"/>
      <c r="K26" s="265"/>
      <c r="L26" s="265"/>
      <c r="M26" s="265"/>
      <c r="N26" s="265"/>
      <c r="O26" s="265"/>
      <c r="P26" s="265"/>
      <c r="Q26" s="272"/>
      <c r="R26" s="272"/>
      <c r="S26" s="272"/>
      <c r="T26" s="273"/>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74"/>
      <c r="AR26" s="277"/>
      <c r="AS26" s="275"/>
      <c r="AT26" s="275"/>
      <c r="AU26" s="275"/>
      <c r="AV26" s="276"/>
      <c r="AX26" s="256"/>
      <c r="AY26" s="256"/>
      <c r="AZ26" s="256"/>
      <c r="BA26" s="256"/>
      <c r="BB26" s="256"/>
      <c r="BC26" s="256"/>
      <c r="BD26" s="256"/>
      <c r="BE26" s="256"/>
      <c r="BF26" s="256"/>
      <c r="BG26" s="256"/>
      <c r="BH26" s="256"/>
      <c r="BI26" s="256"/>
      <c r="BK26" s="256"/>
      <c r="BL26" s="256"/>
      <c r="BM26" s="256"/>
      <c r="BN26" s="256"/>
      <c r="BO26" s="256"/>
      <c r="BP26" s="256"/>
      <c r="BQ26" s="256"/>
      <c r="BR26" s="256"/>
      <c r="BS26" s="256"/>
      <c r="BT26" s="256"/>
      <c r="BU26" s="256"/>
      <c r="BV26" s="256"/>
      <c r="BX26" s="256"/>
      <c r="BY26" s="256"/>
      <c r="BZ26" s="256"/>
      <c r="CA26" s="256"/>
      <c r="CB26" s="256"/>
      <c r="CC26" s="256"/>
      <c r="CD26" s="256"/>
      <c r="CE26" s="256"/>
      <c r="CF26" s="256"/>
      <c r="CG26" s="256"/>
      <c r="CH26" s="256"/>
      <c r="CI26" s="256"/>
      <c r="CK26" s="256"/>
      <c r="CL26" s="256"/>
      <c r="CM26" s="256"/>
      <c r="CN26" s="256"/>
      <c r="CO26" s="256"/>
      <c r="CP26" s="256"/>
      <c r="CQ26" s="256"/>
      <c r="CR26" s="256"/>
      <c r="CS26" s="256"/>
      <c r="CT26" s="256"/>
      <c r="CU26" s="256"/>
      <c r="CV26" s="256"/>
      <c r="CX26" s="256"/>
      <c r="CY26" s="256"/>
      <c r="CZ26" s="256"/>
      <c r="DA26" s="256"/>
      <c r="DB26" s="256"/>
      <c r="DC26" s="256"/>
      <c r="DD26" s="256"/>
      <c r="DE26" s="256"/>
      <c r="DF26" s="256"/>
      <c r="DG26" s="256"/>
      <c r="DH26" s="256"/>
      <c r="DI26" s="256"/>
      <c r="DK26" s="256"/>
      <c r="DL26" s="256"/>
      <c r="DM26" s="256"/>
      <c r="DN26" s="256"/>
      <c r="DO26" s="256"/>
      <c r="DP26" s="256"/>
      <c r="DQ26" s="256"/>
      <c r="DR26" s="256"/>
      <c r="DS26" s="256"/>
      <c r="DT26" s="256"/>
      <c r="DU26" s="256"/>
      <c r="DV26" s="256"/>
      <c r="DX26" s="256"/>
      <c r="DY26" s="256"/>
      <c r="DZ26" s="256"/>
      <c r="EA26" s="256"/>
      <c r="EB26" s="256"/>
      <c r="EC26" s="256"/>
      <c r="ED26" s="256"/>
      <c r="EE26" s="256"/>
      <c r="EF26" s="256"/>
      <c r="EG26" s="256"/>
      <c r="EH26" s="256"/>
      <c r="EI26" s="256"/>
      <c r="EK26" s="256"/>
      <c r="EL26" s="256"/>
      <c r="EM26" s="256"/>
      <c r="EN26" s="256"/>
      <c r="EO26" s="256"/>
      <c r="EP26" s="256"/>
      <c r="EQ26" s="256"/>
      <c r="ER26" s="256"/>
      <c r="ES26" s="256"/>
      <c r="ET26" s="256"/>
      <c r="EU26" s="256"/>
      <c r="EV26" s="256"/>
      <c r="EX26" s="256"/>
      <c r="EY26" s="256"/>
      <c r="EZ26" s="256"/>
      <c r="FA26" s="256"/>
      <c r="FB26" s="256"/>
      <c r="FC26" s="256"/>
      <c r="FD26" s="256"/>
      <c r="FE26" s="256"/>
      <c r="FF26" s="256"/>
      <c r="FG26" s="256"/>
      <c r="FH26" s="256"/>
      <c r="FI26" s="256"/>
      <c r="FK26" s="256"/>
      <c r="FL26" s="256"/>
      <c r="FM26" s="256"/>
      <c r="FN26" s="256"/>
      <c r="FO26" s="256"/>
      <c r="FP26" s="256"/>
      <c r="FQ26" s="256"/>
      <c r="FR26" s="256"/>
      <c r="FS26" s="256"/>
      <c r="FT26" s="256"/>
      <c r="FU26" s="256"/>
      <c r="FV26" s="256"/>
      <c r="FX26" s="256"/>
      <c r="FY26" s="256"/>
      <c r="FZ26" s="256"/>
      <c r="GA26" s="256"/>
      <c r="GB26" s="256"/>
      <c r="GC26" s="256"/>
      <c r="GD26" s="256"/>
      <c r="GE26" s="256"/>
      <c r="GF26" s="256"/>
      <c r="GG26" s="256"/>
      <c r="GH26" s="256"/>
      <c r="GI26" s="256"/>
      <c r="GK26" s="256"/>
      <c r="GL26" s="256"/>
      <c r="GM26" s="256"/>
      <c r="GN26" s="256"/>
      <c r="GO26" s="256"/>
      <c r="GP26" s="256"/>
      <c r="GQ26" s="256"/>
      <c r="GR26" s="256"/>
      <c r="GS26" s="256"/>
      <c r="GT26" s="256"/>
      <c r="GU26" s="256"/>
      <c r="GV26" s="256"/>
      <c r="GX26" s="256"/>
      <c r="GY26" s="256"/>
      <c r="GZ26" s="256"/>
      <c r="HA26" s="256"/>
      <c r="HB26" s="256"/>
      <c r="HC26" s="256"/>
      <c r="HD26" s="256"/>
      <c r="HE26" s="256"/>
      <c r="HF26" s="256"/>
      <c r="HG26" s="256"/>
      <c r="HH26" s="256"/>
      <c r="HI26" s="256"/>
      <c r="HK26" s="256"/>
      <c r="HL26" s="256"/>
      <c r="HM26" s="256"/>
      <c r="HN26" s="256"/>
      <c r="HO26" s="256"/>
      <c r="HP26" s="256"/>
      <c r="HQ26" s="256"/>
      <c r="HR26" s="256"/>
      <c r="HS26" s="256"/>
      <c r="HT26" s="256"/>
      <c r="HU26" s="256"/>
      <c r="HV26" s="256"/>
      <c r="HX26" s="256"/>
      <c r="HY26" s="256"/>
      <c r="HZ26" s="256"/>
      <c r="IA26" s="256"/>
      <c r="IB26" s="256"/>
      <c r="IC26" s="256"/>
      <c r="ID26" s="256"/>
      <c r="IE26" s="256"/>
      <c r="IF26" s="256"/>
      <c r="IG26" s="256"/>
      <c r="IH26" s="256"/>
      <c r="II26" s="256"/>
      <c r="IK26" s="256"/>
      <c r="IL26" s="257"/>
      <c r="IM26" s="257"/>
      <c r="IN26" s="257"/>
      <c r="IO26" s="257"/>
      <c r="IP26" s="257"/>
      <c r="IQ26" s="257"/>
      <c r="IR26" s="257"/>
      <c r="IS26" s="257"/>
      <c r="IT26" s="257"/>
      <c r="IU26" s="257"/>
      <c r="IV26" s="257"/>
      <c r="IW26" s="257"/>
      <c r="IY26" s="256"/>
    </row>
    <row r="27" spans="1:259" s="352" customFormat="1" ht="19.5" customHeight="1" thickBot="1" x14ac:dyDescent="0.55000000000000004">
      <c r="A27" s="349">
        <v>5</v>
      </c>
      <c r="B27" s="265" t="s">
        <v>94</v>
      </c>
      <c r="C27" s="349" t="s">
        <v>95</v>
      </c>
      <c r="D27" s="207" t="s">
        <v>137</v>
      </c>
      <c r="E27" s="271">
        <f>VLOOKUP(D10,[4]ک.ج2!$E$4:$R$20,14,FALSE)</f>
        <v>2875000</v>
      </c>
      <c r="F27" s="271">
        <f t="shared" si="14"/>
        <v>3726155.7048818916</v>
      </c>
      <c r="G27" s="271">
        <f t="shared" si="10"/>
        <v>-851155.70488189161</v>
      </c>
      <c r="H27" s="349"/>
      <c r="I27" s="349"/>
      <c r="J27" s="349"/>
      <c r="K27" s="349"/>
      <c r="L27" s="349">
        <v>1</v>
      </c>
      <c r="M27" s="349">
        <v>0</v>
      </c>
      <c r="N27" s="349">
        <v>0</v>
      </c>
      <c r="O27" s="349">
        <v>0</v>
      </c>
      <c r="P27" s="349">
        <f t="shared" si="11"/>
        <v>0</v>
      </c>
      <c r="Q27" s="350">
        <f t="shared" ref="Q27:T29" si="37">$S$33*Q10</f>
        <v>0</v>
      </c>
      <c r="R27" s="350">
        <f t="shared" si="37"/>
        <v>3726155.7048818916</v>
      </c>
      <c r="S27" s="350">
        <f t="shared" si="37"/>
        <v>0</v>
      </c>
      <c r="T27" s="350">
        <f t="shared" si="37"/>
        <v>3726155.7048818916</v>
      </c>
      <c r="U27" s="349">
        <v>0</v>
      </c>
      <c r="V27" s="349">
        <v>0</v>
      </c>
      <c r="W27" s="349">
        <v>0</v>
      </c>
      <c r="X27" s="349">
        <f t="shared" si="16"/>
        <v>0</v>
      </c>
      <c r="Y27" s="349">
        <v>0</v>
      </c>
      <c r="Z27" s="349">
        <v>0</v>
      </c>
      <c r="AA27" s="349">
        <v>0</v>
      </c>
      <c r="AB27" s="349">
        <f t="shared" si="17"/>
        <v>0</v>
      </c>
      <c r="AC27" s="349">
        <v>0</v>
      </c>
      <c r="AD27" s="349">
        <v>0</v>
      </c>
      <c r="AE27" s="349">
        <v>0</v>
      </c>
      <c r="AF27" s="349">
        <f t="shared" si="18"/>
        <v>0</v>
      </c>
      <c r="AG27" s="349"/>
      <c r="AH27" s="349"/>
      <c r="AI27" s="349"/>
      <c r="AJ27" s="349"/>
      <c r="AK27" s="349">
        <v>1</v>
      </c>
      <c r="AL27" s="349">
        <v>0</v>
      </c>
      <c r="AM27" s="349">
        <v>0</v>
      </c>
      <c r="AN27" s="349">
        <v>0</v>
      </c>
      <c r="AO27" s="349">
        <v>0</v>
      </c>
      <c r="AP27" s="349">
        <v>0</v>
      </c>
      <c r="AQ27" s="351"/>
      <c r="AR27" s="349" t="s">
        <v>98</v>
      </c>
      <c r="AS27" s="275">
        <f t="shared" si="19"/>
        <v>0</v>
      </c>
      <c r="AT27" s="275">
        <f t="shared" si="12"/>
        <v>3726155.7048818916</v>
      </c>
      <c r="AU27" s="275">
        <f t="shared" si="12"/>
        <v>0</v>
      </c>
      <c r="AV27" s="276">
        <f t="shared" si="12"/>
        <v>3726155.7048818916</v>
      </c>
      <c r="AX27" s="353">
        <v>0</v>
      </c>
      <c r="AY27" s="353">
        <v>0</v>
      </c>
      <c r="AZ27" s="353">
        <v>0</v>
      </c>
      <c r="BA27" s="353">
        <v>0</v>
      </c>
      <c r="BB27" s="353">
        <v>0</v>
      </c>
      <c r="BC27" s="353">
        <v>0</v>
      </c>
      <c r="BD27" s="353">
        <v>0</v>
      </c>
      <c r="BE27" s="353">
        <v>0</v>
      </c>
      <c r="BF27" s="353">
        <v>0</v>
      </c>
      <c r="BG27" s="353">
        <v>0</v>
      </c>
      <c r="BH27" s="353">
        <v>0</v>
      </c>
      <c r="BI27" s="353">
        <v>0</v>
      </c>
      <c r="BJ27" s="354">
        <f t="shared" si="20"/>
        <v>0</v>
      </c>
      <c r="BK27" s="353">
        <v>0</v>
      </c>
      <c r="BL27" s="355">
        <v>0</v>
      </c>
      <c r="BM27" s="356">
        <v>0</v>
      </c>
      <c r="BN27" s="353">
        <v>0</v>
      </c>
      <c r="BO27" s="355">
        <v>0</v>
      </c>
      <c r="BP27" s="357">
        <v>0</v>
      </c>
      <c r="BQ27" s="358">
        <v>0</v>
      </c>
      <c r="BR27" s="355">
        <v>0</v>
      </c>
      <c r="BS27" s="356">
        <v>0</v>
      </c>
      <c r="BT27" s="353">
        <v>0</v>
      </c>
      <c r="BU27" s="355">
        <v>0</v>
      </c>
      <c r="BV27" s="356">
        <v>0</v>
      </c>
      <c r="BW27" s="354">
        <f t="shared" si="21"/>
        <v>0</v>
      </c>
      <c r="BX27" s="353">
        <v>0</v>
      </c>
      <c r="BY27" s="355">
        <v>0</v>
      </c>
      <c r="BZ27" s="356">
        <v>0</v>
      </c>
      <c r="CA27" s="353">
        <v>0</v>
      </c>
      <c r="CB27" s="355">
        <v>0</v>
      </c>
      <c r="CC27" s="357">
        <v>0</v>
      </c>
      <c r="CD27" s="358">
        <v>0</v>
      </c>
      <c r="CE27" s="355">
        <v>0</v>
      </c>
      <c r="CF27" s="356">
        <v>0</v>
      </c>
      <c r="CG27" s="353">
        <v>0</v>
      </c>
      <c r="CH27" s="355">
        <v>0</v>
      </c>
      <c r="CI27" s="356">
        <v>0</v>
      </c>
      <c r="CJ27" s="354">
        <f t="shared" si="22"/>
        <v>0</v>
      </c>
      <c r="CK27" s="353">
        <v>0</v>
      </c>
      <c r="CL27" s="353">
        <v>0</v>
      </c>
      <c r="CM27" s="353">
        <v>0</v>
      </c>
      <c r="CN27" s="353">
        <v>0</v>
      </c>
      <c r="CO27" s="353">
        <v>0</v>
      </c>
      <c r="CP27" s="353">
        <v>0</v>
      </c>
      <c r="CQ27" s="353">
        <v>0</v>
      </c>
      <c r="CR27" s="353">
        <v>0</v>
      </c>
      <c r="CS27" s="353">
        <v>0</v>
      </c>
      <c r="CT27" s="353">
        <v>0</v>
      </c>
      <c r="CU27" s="353">
        <v>0</v>
      </c>
      <c r="CV27" s="353">
        <v>0</v>
      </c>
      <c r="CW27" s="354">
        <f t="shared" si="23"/>
        <v>0</v>
      </c>
      <c r="CX27" s="353">
        <v>0</v>
      </c>
      <c r="CY27" s="353">
        <v>10723.795019967107</v>
      </c>
      <c r="CZ27" s="353">
        <v>36471.228464531974</v>
      </c>
      <c r="DA27" s="353">
        <v>56967.730411932855</v>
      </c>
      <c r="DB27" s="353">
        <v>52679.775635857026</v>
      </c>
      <c r="DC27" s="353">
        <v>41396.257232609249</v>
      </c>
      <c r="DD27" s="353">
        <v>18580.131300954927</v>
      </c>
      <c r="DE27" s="353">
        <v>9490.7750275209255</v>
      </c>
      <c r="DF27" s="353">
        <v>255.74140902013244</v>
      </c>
      <c r="DG27" s="353">
        <v>0</v>
      </c>
      <c r="DH27" s="353">
        <v>0</v>
      </c>
      <c r="DI27" s="353">
        <v>0</v>
      </c>
      <c r="DJ27" s="354">
        <f t="shared" si="24"/>
        <v>226.57</v>
      </c>
      <c r="DK27" s="353">
        <v>0</v>
      </c>
      <c r="DL27" s="353">
        <v>0</v>
      </c>
      <c r="DM27" s="353">
        <v>0</v>
      </c>
      <c r="DN27" s="353">
        <v>0</v>
      </c>
      <c r="DO27" s="353">
        <v>0</v>
      </c>
      <c r="DP27" s="353">
        <v>0</v>
      </c>
      <c r="DQ27" s="353">
        <v>0</v>
      </c>
      <c r="DR27" s="353">
        <v>0</v>
      </c>
      <c r="DS27" s="353">
        <v>0</v>
      </c>
      <c r="DT27" s="353">
        <v>0</v>
      </c>
      <c r="DU27" s="353">
        <v>0</v>
      </c>
      <c r="DV27" s="353">
        <v>0</v>
      </c>
      <c r="DW27" s="354">
        <f t="shared" si="25"/>
        <v>0</v>
      </c>
      <c r="DX27" s="353">
        <v>0</v>
      </c>
      <c r="DY27" s="355">
        <v>0</v>
      </c>
      <c r="DZ27" s="356">
        <v>0</v>
      </c>
      <c r="EA27" s="353">
        <v>0</v>
      </c>
      <c r="EB27" s="355">
        <v>0</v>
      </c>
      <c r="EC27" s="357">
        <v>0</v>
      </c>
      <c r="ED27" s="358">
        <v>0</v>
      </c>
      <c r="EE27" s="355">
        <v>0</v>
      </c>
      <c r="EF27" s="356">
        <v>0</v>
      </c>
      <c r="EG27" s="353">
        <v>0</v>
      </c>
      <c r="EH27" s="355">
        <v>0</v>
      </c>
      <c r="EI27" s="356">
        <v>0</v>
      </c>
      <c r="EJ27" s="354">
        <f t="shared" si="26"/>
        <v>0</v>
      </c>
      <c r="EK27" s="353">
        <v>0</v>
      </c>
      <c r="EL27" s="355">
        <v>0</v>
      </c>
      <c r="EM27" s="356">
        <v>0</v>
      </c>
      <c r="EN27" s="353">
        <v>0</v>
      </c>
      <c r="EO27" s="355">
        <v>0</v>
      </c>
      <c r="EP27" s="357">
        <v>0</v>
      </c>
      <c r="EQ27" s="358">
        <v>0</v>
      </c>
      <c r="ER27" s="355">
        <v>0</v>
      </c>
      <c r="ES27" s="356">
        <v>0</v>
      </c>
      <c r="ET27" s="353">
        <v>0</v>
      </c>
      <c r="EU27" s="355">
        <v>0</v>
      </c>
      <c r="EV27" s="356">
        <v>0</v>
      </c>
      <c r="EW27" s="354">
        <f t="shared" si="27"/>
        <v>0</v>
      </c>
      <c r="EX27" s="353">
        <v>0</v>
      </c>
      <c r="EY27" s="353">
        <v>0</v>
      </c>
      <c r="EZ27" s="353">
        <v>0</v>
      </c>
      <c r="FA27" s="353">
        <v>0</v>
      </c>
      <c r="FB27" s="353">
        <v>0</v>
      </c>
      <c r="FC27" s="353">
        <v>0</v>
      </c>
      <c r="FD27" s="353">
        <v>0</v>
      </c>
      <c r="FE27" s="353">
        <v>0</v>
      </c>
      <c r="FF27" s="353">
        <v>0</v>
      </c>
      <c r="FG27" s="353">
        <v>0</v>
      </c>
      <c r="FH27" s="353">
        <v>0</v>
      </c>
      <c r="FI27" s="353">
        <v>0</v>
      </c>
      <c r="FJ27" s="354">
        <f t="shared" si="28"/>
        <v>0</v>
      </c>
      <c r="FK27" s="353">
        <v>0</v>
      </c>
      <c r="FL27" s="355">
        <v>0</v>
      </c>
      <c r="FM27" s="356">
        <v>0</v>
      </c>
      <c r="FN27" s="353">
        <v>0</v>
      </c>
      <c r="FO27" s="355">
        <v>0</v>
      </c>
      <c r="FP27" s="357">
        <v>0</v>
      </c>
      <c r="FQ27" s="358">
        <v>0</v>
      </c>
      <c r="FR27" s="355">
        <v>0</v>
      </c>
      <c r="FS27" s="356">
        <v>0</v>
      </c>
      <c r="FT27" s="353">
        <v>0</v>
      </c>
      <c r="FU27" s="355">
        <v>0</v>
      </c>
      <c r="FV27" s="356">
        <v>0</v>
      </c>
      <c r="FW27" s="354">
        <f t="shared" si="29"/>
        <v>0</v>
      </c>
      <c r="FX27" s="353">
        <v>0</v>
      </c>
      <c r="FY27" s="355">
        <v>0</v>
      </c>
      <c r="FZ27" s="356">
        <v>0</v>
      </c>
      <c r="GA27" s="353">
        <v>0</v>
      </c>
      <c r="GB27" s="355">
        <v>0</v>
      </c>
      <c r="GC27" s="357">
        <v>0</v>
      </c>
      <c r="GD27" s="358">
        <v>0</v>
      </c>
      <c r="GE27" s="355">
        <v>0</v>
      </c>
      <c r="GF27" s="356">
        <v>0</v>
      </c>
      <c r="GG27" s="353">
        <v>0</v>
      </c>
      <c r="GH27" s="355">
        <v>0</v>
      </c>
      <c r="GI27" s="356">
        <v>0</v>
      </c>
      <c r="GJ27" s="354">
        <f t="shared" si="30"/>
        <v>0</v>
      </c>
      <c r="GK27" s="353">
        <v>0</v>
      </c>
      <c r="GL27" s="355">
        <v>0</v>
      </c>
      <c r="GM27" s="356">
        <v>0</v>
      </c>
      <c r="GN27" s="353">
        <v>0</v>
      </c>
      <c r="GO27" s="355">
        <v>0</v>
      </c>
      <c r="GP27" s="357">
        <v>0</v>
      </c>
      <c r="GQ27" s="358">
        <v>0</v>
      </c>
      <c r="GR27" s="355">
        <v>0</v>
      </c>
      <c r="GS27" s="356">
        <v>0</v>
      </c>
      <c r="GT27" s="353">
        <v>0</v>
      </c>
      <c r="GU27" s="355">
        <v>0</v>
      </c>
      <c r="GV27" s="356">
        <v>0</v>
      </c>
      <c r="GW27" s="354">
        <f t="shared" si="31"/>
        <v>0</v>
      </c>
      <c r="GX27" s="353">
        <v>0</v>
      </c>
      <c r="GY27" s="355">
        <v>0</v>
      </c>
      <c r="GZ27" s="356">
        <v>0</v>
      </c>
      <c r="HA27" s="353">
        <v>0</v>
      </c>
      <c r="HB27" s="355">
        <v>0</v>
      </c>
      <c r="HC27" s="357">
        <v>0</v>
      </c>
      <c r="HD27" s="358">
        <v>0</v>
      </c>
      <c r="HE27" s="355">
        <v>0</v>
      </c>
      <c r="HF27" s="356">
        <v>0</v>
      </c>
      <c r="HG27" s="353">
        <v>0</v>
      </c>
      <c r="HH27" s="355">
        <v>0</v>
      </c>
      <c r="HI27" s="356">
        <v>0</v>
      </c>
      <c r="HJ27" s="354">
        <f t="shared" si="32"/>
        <v>0</v>
      </c>
      <c r="HK27" s="353">
        <v>0</v>
      </c>
      <c r="HL27" s="355">
        <v>0</v>
      </c>
      <c r="HM27" s="356">
        <v>0</v>
      </c>
      <c r="HN27" s="353">
        <v>0</v>
      </c>
      <c r="HO27" s="355">
        <v>0</v>
      </c>
      <c r="HP27" s="357">
        <v>0</v>
      </c>
      <c r="HQ27" s="358">
        <v>0</v>
      </c>
      <c r="HR27" s="355">
        <v>0</v>
      </c>
      <c r="HS27" s="356">
        <v>0</v>
      </c>
      <c r="HT27" s="353">
        <v>0</v>
      </c>
      <c r="HU27" s="355">
        <v>0</v>
      </c>
      <c r="HV27" s="356">
        <v>0</v>
      </c>
      <c r="HW27" s="354">
        <f t="shared" si="33"/>
        <v>0</v>
      </c>
      <c r="HX27" s="353">
        <v>0</v>
      </c>
      <c r="HY27" s="355">
        <v>0</v>
      </c>
      <c r="HZ27" s="356">
        <v>0</v>
      </c>
      <c r="IA27" s="353">
        <v>0</v>
      </c>
      <c r="IB27" s="355">
        <v>0</v>
      </c>
      <c r="IC27" s="357">
        <v>0</v>
      </c>
      <c r="ID27" s="358">
        <v>0</v>
      </c>
      <c r="IE27" s="355">
        <v>0</v>
      </c>
      <c r="IF27" s="356">
        <v>0</v>
      </c>
      <c r="IG27" s="353">
        <v>0</v>
      </c>
      <c r="IH27" s="355">
        <v>0</v>
      </c>
      <c r="II27" s="356">
        <v>0</v>
      </c>
      <c r="IJ27" s="354">
        <f t="shared" si="34"/>
        <v>0</v>
      </c>
      <c r="IK27" s="255"/>
      <c r="IL27" s="359">
        <f t="shared" si="35"/>
        <v>0</v>
      </c>
      <c r="IM27" s="360">
        <f t="shared" si="13"/>
        <v>10723.795019967107</v>
      </c>
      <c r="IN27" s="360">
        <f t="shared" si="13"/>
        <v>36471.228464531974</v>
      </c>
      <c r="IO27" s="360">
        <f t="shared" si="13"/>
        <v>56967.730411932855</v>
      </c>
      <c r="IP27" s="360">
        <f t="shared" si="13"/>
        <v>52679.775635857026</v>
      </c>
      <c r="IQ27" s="360">
        <f t="shared" si="13"/>
        <v>41396.257232609249</v>
      </c>
      <c r="IR27" s="360">
        <f t="shared" si="13"/>
        <v>18580.131300954927</v>
      </c>
      <c r="IS27" s="360">
        <f t="shared" si="13"/>
        <v>9490.7750275209255</v>
      </c>
      <c r="IT27" s="360">
        <f t="shared" si="13"/>
        <v>255.74140902013244</v>
      </c>
      <c r="IU27" s="360">
        <f t="shared" si="13"/>
        <v>0</v>
      </c>
      <c r="IV27" s="360">
        <f t="shared" si="13"/>
        <v>0</v>
      </c>
      <c r="IW27" s="360">
        <f t="shared" si="13"/>
        <v>0</v>
      </c>
      <c r="IX27" s="361">
        <f t="shared" si="36"/>
        <v>226565.4345023942</v>
      </c>
    </row>
    <row r="28" spans="1:259" s="352" customFormat="1" ht="19.5" customHeight="1" thickBot="1" x14ac:dyDescent="0.55000000000000004">
      <c r="A28" s="349">
        <v>6</v>
      </c>
      <c r="B28" s="265" t="s">
        <v>105</v>
      </c>
      <c r="C28" s="349"/>
      <c r="D28" s="349" t="s">
        <v>106</v>
      </c>
      <c r="E28" s="271">
        <f>VLOOKUP(D11,[4]ک.ج2!$E$4:$R$20,14,FALSE)</f>
        <v>2050000</v>
      </c>
      <c r="F28" s="271">
        <f t="shared" si="14"/>
        <v>1264231.3998706418</v>
      </c>
      <c r="G28" s="271">
        <f t="shared" si="10"/>
        <v>785768.60012935824</v>
      </c>
      <c r="H28" s="349"/>
      <c r="I28" s="349"/>
      <c r="J28" s="349"/>
      <c r="K28" s="349"/>
      <c r="L28" s="349">
        <v>1</v>
      </c>
      <c r="M28" s="349">
        <v>0</v>
      </c>
      <c r="N28" s="349">
        <v>0</v>
      </c>
      <c r="O28" s="349">
        <v>0</v>
      </c>
      <c r="P28" s="349">
        <f t="shared" si="11"/>
        <v>0</v>
      </c>
      <c r="Q28" s="350">
        <f t="shared" si="37"/>
        <v>842820.93324709451</v>
      </c>
      <c r="R28" s="350">
        <f t="shared" si="37"/>
        <v>421410.46662354725</v>
      </c>
      <c r="S28" s="350">
        <f t="shared" si="37"/>
        <v>0</v>
      </c>
      <c r="T28" s="350">
        <f t="shared" si="37"/>
        <v>1264231.3998706418</v>
      </c>
      <c r="U28" s="349">
        <v>0</v>
      </c>
      <c r="V28" s="349">
        <v>0</v>
      </c>
      <c r="W28" s="349">
        <v>0</v>
      </c>
      <c r="X28" s="349">
        <f t="shared" si="16"/>
        <v>0</v>
      </c>
      <c r="Y28" s="349">
        <v>0</v>
      </c>
      <c r="Z28" s="349">
        <v>0</v>
      </c>
      <c r="AA28" s="349">
        <v>0</v>
      </c>
      <c r="AB28" s="349">
        <f t="shared" si="17"/>
        <v>0</v>
      </c>
      <c r="AC28" s="349">
        <v>0</v>
      </c>
      <c r="AD28" s="349">
        <v>0</v>
      </c>
      <c r="AE28" s="349">
        <v>0</v>
      </c>
      <c r="AF28" s="349">
        <f t="shared" si="18"/>
        <v>0</v>
      </c>
      <c r="AG28" s="349"/>
      <c r="AH28" s="349"/>
      <c r="AI28" s="349">
        <v>1</v>
      </c>
      <c r="AJ28" s="349"/>
      <c r="AK28" s="349"/>
      <c r="AL28" s="349">
        <v>0</v>
      </c>
      <c r="AM28" s="349">
        <v>0</v>
      </c>
      <c r="AN28" s="349">
        <v>131795</v>
      </c>
      <c r="AO28" s="349">
        <v>0</v>
      </c>
      <c r="AP28" s="349">
        <v>0</v>
      </c>
      <c r="AQ28" s="351" t="s">
        <v>138</v>
      </c>
      <c r="AR28" s="349"/>
      <c r="AS28" s="275">
        <f t="shared" si="19"/>
        <v>842820.93324709451</v>
      </c>
      <c r="AT28" s="275">
        <f t="shared" si="12"/>
        <v>421410.46662354725</v>
      </c>
      <c r="AU28" s="275">
        <f t="shared" si="12"/>
        <v>0</v>
      </c>
      <c r="AV28" s="276">
        <f t="shared" si="12"/>
        <v>1264231.3998706418</v>
      </c>
      <c r="AX28" s="353">
        <v>0</v>
      </c>
      <c r="AY28" s="353">
        <v>0</v>
      </c>
      <c r="AZ28" s="353">
        <v>0</v>
      </c>
      <c r="BA28" s="353">
        <v>0</v>
      </c>
      <c r="BB28" s="353">
        <v>0</v>
      </c>
      <c r="BC28" s="353">
        <v>0</v>
      </c>
      <c r="BD28" s="353">
        <v>0</v>
      </c>
      <c r="BE28" s="353">
        <v>0</v>
      </c>
      <c r="BF28" s="353">
        <v>0</v>
      </c>
      <c r="BG28" s="353">
        <v>0</v>
      </c>
      <c r="BH28" s="353">
        <v>0</v>
      </c>
      <c r="BI28" s="353">
        <v>0</v>
      </c>
      <c r="BJ28" s="354">
        <f t="shared" si="20"/>
        <v>0</v>
      </c>
      <c r="BK28" s="353">
        <v>0</v>
      </c>
      <c r="BL28" s="355">
        <v>0</v>
      </c>
      <c r="BM28" s="356">
        <v>0</v>
      </c>
      <c r="BN28" s="353">
        <v>0</v>
      </c>
      <c r="BO28" s="355">
        <v>0</v>
      </c>
      <c r="BP28" s="357">
        <v>0</v>
      </c>
      <c r="BQ28" s="358">
        <v>0</v>
      </c>
      <c r="BR28" s="355">
        <v>0</v>
      </c>
      <c r="BS28" s="356">
        <v>0</v>
      </c>
      <c r="BT28" s="353">
        <v>0</v>
      </c>
      <c r="BU28" s="355">
        <v>0</v>
      </c>
      <c r="BV28" s="356">
        <v>0</v>
      </c>
      <c r="BW28" s="354">
        <f t="shared" si="21"/>
        <v>0</v>
      </c>
      <c r="BX28" s="353">
        <v>0</v>
      </c>
      <c r="BY28" s="355">
        <v>0</v>
      </c>
      <c r="BZ28" s="356">
        <v>0</v>
      </c>
      <c r="CA28" s="353">
        <v>0</v>
      </c>
      <c r="CB28" s="355">
        <v>0</v>
      </c>
      <c r="CC28" s="357">
        <v>0</v>
      </c>
      <c r="CD28" s="358">
        <v>0</v>
      </c>
      <c r="CE28" s="355">
        <v>0</v>
      </c>
      <c r="CF28" s="356">
        <v>0</v>
      </c>
      <c r="CG28" s="353">
        <v>0</v>
      </c>
      <c r="CH28" s="355">
        <v>0</v>
      </c>
      <c r="CI28" s="356">
        <v>0</v>
      </c>
      <c r="CJ28" s="354">
        <f t="shared" si="22"/>
        <v>0</v>
      </c>
      <c r="CK28" s="353">
        <v>0</v>
      </c>
      <c r="CL28" s="353">
        <v>2425.6203021354172</v>
      </c>
      <c r="CM28" s="353">
        <v>8249.4445336441368</v>
      </c>
      <c r="CN28" s="353">
        <v>12885.558069365765</v>
      </c>
      <c r="CO28" s="353">
        <v>11915.663536681946</v>
      </c>
      <c r="CP28" s="353">
        <v>9363.4391359473302</v>
      </c>
      <c r="CQ28" s="353">
        <v>4202.6487466445669</v>
      </c>
      <c r="CR28" s="353">
        <v>2146.7229228916381</v>
      </c>
      <c r="CS28" s="353">
        <v>57.846271087887096</v>
      </c>
      <c r="CT28" s="353">
        <v>0</v>
      </c>
      <c r="CU28" s="353">
        <v>0</v>
      </c>
      <c r="CV28" s="353">
        <v>0</v>
      </c>
      <c r="CW28" s="354">
        <f t="shared" si="23"/>
        <v>51.25</v>
      </c>
      <c r="CX28" s="353">
        <v>0</v>
      </c>
      <c r="CY28" s="353">
        <v>1212.8101510677086</v>
      </c>
      <c r="CZ28" s="353">
        <v>4124.7222668220684</v>
      </c>
      <c r="DA28" s="353">
        <v>6442.7790346828824</v>
      </c>
      <c r="DB28" s="353">
        <v>5957.8317683409732</v>
      </c>
      <c r="DC28" s="353">
        <v>4681.7195679736651</v>
      </c>
      <c r="DD28" s="353">
        <v>2101.3243733222835</v>
      </c>
      <c r="DE28" s="353">
        <v>1073.361461445819</v>
      </c>
      <c r="DF28" s="353">
        <v>28.923135543943548</v>
      </c>
      <c r="DG28" s="353">
        <v>0</v>
      </c>
      <c r="DH28" s="353">
        <v>0</v>
      </c>
      <c r="DI28" s="353">
        <v>0</v>
      </c>
      <c r="DJ28" s="354">
        <f t="shared" si="24"/>
        <v>25.63</v>
      </c>
      <c r="DK28" s="353">
        <v>0</v>
      </c>
      <c r="DL28" s="353">
        <v>0</v>
      </c>
      <c r="DM28" s="353">
        <v>0</v>
      </c>
      <c r="DN28" s="353">
        <v>0</v>
      </c>
      <c r="DO28" s="353">
        <v>0</v>
      </c>
      <c r="DP28" s="353">
        <v>0</v>
      </c>
      <c r="DQ28" s="353">
        <v>0</v>
      </c>
      <c r="DR28" s="353">
        <v>0</v>
      </c>
      <c r="DS28" s="353">
        <v>0</v>
      </c>
      <c r="DT28" s="353">
        <v>0</v>
      </c>
      <c r="DU28" s="353">
        <v>0</v>
      </c>
      <c r="DV28" s="353">
        <v>0</v>
      </c>
      <c r="DW28" s="354">
        <f t="shared" si="25"/>
        <v>0</v>
      </c>
      <c r="DX28" s="353">
        <v>0</v>
      </c>
      <c r="DY28" s="355">
        <v>0</v>
      </c>
      <c r="DZ28" s="356">
        <v>0</v>
      </c>
      <c r="EA28" s="353">
        <v>0</v>
      </c>
      <c r="EB28" s="355">
        <v>0</v>
      </c>
      <c r="EC28" s="357">
        <v>0</v>
      </c>
      <c r="ED28" s="358">
        <v>0</v>
      </c>
      <c r="EE28" s="355">
        <v>0</v>
      </c>
      <c r="EF28" s="356">
        <v>0</v>
      </c>
      <c r="EG28" s="353">
        <v>0</v>
      </c>
      <c r="EH28" s="355">
        <v>0</v>
      </c>
      <c r="EI28" s="356">
        <v>0</v>
      </c>
      <c r="EJ28" s="354">
        <f t="shared" si="26"/>
        <v>0</v>
      </c>
      <c r="EK28" s="353">
        <v>0</v>
      </c>
      <c r="EL28" s="355">
        <v>0</v>
      </c>
      <c r="EM28" s="356">
        <v>0</v>
      </c>
      <c r="EN28" s="353">
        <v>0</v>
      </c>
      <c r="EO28" s="355">
        <v>0</v>
      </c>
      <c r="EP28" s="357">
        <v>0</v>
      </c>
      <c r="EQ28" s="358">
        <v>0</v>
      </c>
      <c r="ER28" s="355">
        <v>0</v>
      </c>
      <c r="ES28" s="356">
        <v>0</v>
      </c>
      <c r="ET28" s="353">
        <v>0</v>
      </c>
      <c r="EU28" s="355">
        <v>0</v>
      </c>
      <c r="EV28" s="356">
        <v>0</v>
      </c>
      <c r="EW28" s="354">
        <f t="shared" si="27"/>
        <v>0</v>
      </c>
      <c r="EX28" s="353">
        <v>0</v>
      </c>
      <c r="EY28" s="353">
        <v>0</v>
      </c>
      <c r="EZ28" s="353">
        <v>0</v>
      </c>
      <c r="FA28" s="353">
        <v>0</v>
      </c>
      <c r="FB28" s="353">
        <v>0</v>
      </c>
      <c r="FC28" s="353">
        <v>0</v>
      </c>
      <c r="FD28" s="353">
        <v>0</v>
      </c>
      <c r="FE28" s="353">
        <v>0</v>
      </c>
      <c r="FF28" s="353">
        <v>0</v>
      </c>
      <c r="FG28" s="353">
        <v>0</v>
      </c>
      <c r="FH28" s="353">
        <v>0</v>
      </c>
      <c r="FI28" s="353">
        <v>0</v>
      </c>
      <c r="FJ28" s="354">
        <f t="shared" si="28"/>
        <v>0</v>
      </c>
      <c r="FK28" s="353">
        <v>0</v>
      </c>
      <c r="FL28" s="355">
        <v>0</v>
      </c>
      <c r="FM28" s="356">
        <v>0</v>
      </c>
      <c r="FN28" s="353">
        <v>0</v>
      </c>
      <c r="FO28" s="355">
        <v>0</v>
      </c>
      <c r="FP28" s="357">
        <v>0</v>
      </c>
      <c r="FQ28" s="358">
        <v>0</v>
      </c>
      <c r="FR28" s="355">
        <v>0</v>
      </c>
      <c r="FS28" s="356">
        <v>0</v>
      </c>
      <c r="FT28" s="353">
        <v>0</v>
      </c>
      <c r="FU28" s="355">
        <v>0</v>
      </c>
      <c r="FV28" s="356">
        <v>0</v>
      </c>
      <c r="FW28" s="354">
        <f t="shared" si="29"/>
        <v>0</v>
      </c>
      <c r="FX28" s="353">
        <v>0</v>
      </c>
      <c r="FY28" s="355">
        <v>0</v>
      </c>
      <c r="FZ28" s="356">
        <v>0</v>
      </c>
      <c r="GA28" s="353">
        <v>0</v>
      </c>
      <c r="GB28" s="355">
        <v>0</v>
      </c>
      <c r="GC28" s="357">
        <v>0</v>
      </c>
      <c r="GD28" s="358">
        <v>0</v>
      </c>
      <c r="GE28" s="355">
        <v>0</v>
      </c>
      <c r="GF28" s="356">
        <v>0</v>
      </c>
      <c r="GG28" s="353">
        <v>0</v>
      </c>
      <c r="GH28" s="355">
        <v>0</v>
      </c>
      <c r="GI28" s="356">
        <v>0</v>
      </c>
      <c r="GJ28" s="354">
        <f t="shared" si="30"/>
        <v>0</v>
      </c>
      <c r="GK28" s="353">
        <v>0</v>
      </c>
      <c r="GL28" s="355">
        <v>0</v>
      </c>
      <c r="GM28" s="356">
        <v>0</v>
      </c>
      <c r="GN28" s="353">
        <v>0</v>
      </c>
      <c r="GO28" s="355">
        <v>0</v>
      </c>
      <c r="GP28" s="357">
        <v>0</v>
      </c>
      <c r="GQ28" s="358">
        <v>0</v>
      </c>
      <c r="GR28" s="355">
        <v>0</v>
      </c>
      <c r="GS28" s="356">
        <v>0</v>
      </c>
      <c r="GT28" s="353">
        <v>0</v>
      </c>
      <c r="GU28" s="355">
        <v>0</v>
      </c>
      <c r="GV28" s="356">
        <v>0</v>
      </c>
      <c r="GW28" s="354">
        <f t="shared" si="31"/>
        <v>0</v>
      </c>
      <c r="GX28" s="353">
        <v>0</v>
      </c>
      <c r="GY28" s="355">
        <v>0</v>
      </c>
      <c r="GZ28" s="356">
        <v>0</v>
      </c>
      <c r="HA28" s="353">
        <v>0</v>
      </c>
      <c r="HB28" s="355">
        <v>0</v>
      </c>
      <c r="HC28" s="357">
        <v>0</v>
      </c>
      <c r="HD28" s="358">
        <v>0</v>
      </c>
      <c r="HE28" s="355">
        <v>0</v>
      </c>
      <c r="HF28" s="356">
        <v>0</v>
      </c>
      <c r="HG28" s="353">
        <v>0</v>
      </c>
      <c r="HH28" s="355">
        <v>0</v>
      </c>
      <c r="HI28" s="356">
        <v>0</v>
      </c>
      <c r="HJ28" s="354">
        <f t="shared" si="32"/>
        <v>0</v>
      </c>
      <c r="HK28" s="353">
        <v>0</v>
      </c>
      <c r="HL28" s="355">
        <v>0</v>
      </c>
      <c r="HM28" s="356">
        <v>0</v>
      </c>
      <c r="HN28" s="353">
        <v>0</v>
      </c>
      <c r="HO28" s="355">
        <v>0</v>
      </c>
      <c r="HP28" s="357">
        <v>0</v>
      </c>
      <c r="HQ28" s="358">
        <v>0</v>
      </c>
      <c r="HR28" s="355">
        <v>0</v>
      </c>
      <c r="HS28" s="356">
        <v>0</v>
      </c>
      <c r="HT28" s="353">
        <v>0</v>
      </c>
      <c r="HU28" s="355">
        <v>0</v>
      </c>
      <c r="HV28" s="356">
        <v>0</v>
      </c>
      <c r="HW28" s="354">
        <f t="shared" si="33"/>
        <v>0</v>
      </c>
      <c r="HX28" s="353">
        <v>0</v>
      </c>
      <c r="HY28" s="355">
        <v>0</v>
      </c>
      <c r="HZ28" s="356">
        <v>0</v>
      </c>
      <c r="IA28" s="353">
        <v>0</v>
      </c>
      <c r="IB28" s="355">
        <v>0</v>
      </c>
      <c r="IC28" s="357">
        <v>0</v>
      </c>
      <c r="ID28" s="358">
        <v>0</v>
      </c>
      <c r="IE28" s="355">
        <v>0</v>
      </c>
      <c r="IF28" s="356">
        <v>0</v>
      </c>
      <c r="IG28" s="353">
        <v>0</v>
      </c>
      <c r="IH28" s="355">
        <v>0</v>
      </c>
      <c r="II28" s="356">
        <v>0</v>
      </c>
      <c r="IJ28" s="354">
        <f t="shared" si="34"/>
        <v>0</v>
      </c>
      <c r="IK28" s="255"/>
      <c r="IL28" s="359">
        <f t="shared" si="35"/>
        <v>0</v>
      </c>
      <c r="IM28" s="360">
        <f t="shared" si="13"/>
        <v>3638.4304532031256</v>
      </c>
      <c r="IN28" s="360">
        <f t="shared" si="13"/>
        <v>12374.166800466206</v>
      </c>
      <c r="IO28" s="360">
        <f t="shared" si="13"/>
        <v>19328.337104048645</v>
      </c>
      <c r="IP28" s="360">
        <f t="shared" si="13"/>
        <v>17873.49530502292</v>
      </c>
      <c r="IQ28" s="360">
        <f t="shared" si="13"/>
        <v>14045.158703920995</v>
      </c>
      <c r="IR28" s="360">
        <f t="shared" si="13"/>
        <v>6303.9731199668504</v>
      </c>
      <c r="IS28" s="360">
        <f t="shared" si="13"/>
        <v>3220.0843843374569</v>
      </c>
      <c r="IT28" s="360">
        <f t="shared" si="13"/>
        <v>86.769406631830648</v>
      </c>
      <c r="IU28" s="360">
        <f t="shared" si="13"/>
        <v>0</v>
      </c>
      <c r="IV28" s="360">
        <f t="shared" si="13"/>
        <v>0</v>
      </c>
      <c r="IW28" s="360">
        <f t="shared" si="13"/>
        <v>0</v>
      </c>
      <c r="IX28" s="361">
        <f t="shared" si="36"/>
        <v>76870.415277598033</v>
      </c>
    </row>
    <row r="29" spans="1:259" s="352" customFormat="1" ht="35.25" customHeight="1" x14ac:dyDescent="0.5">
      <c r="A29" s="349">
        <v>7</v>
      </c>
      <c r="B29" s="265" t="s">
        <v>107</v>
      </c>
      <c r="C29" s="349"/>
      <c r="D29" s="362" t="s">
        <v>108</v>
      </c>
      <c r="E29" s="271">
        <f>VLOOKUP(D12,[4]ک.ج2!$E$4:$R$20,14,FALSE)</f>
        <v>850000</v>
      </c>
      <c r="F29" s="271">
        <f t="shared" si="14"/>
        <v>1111192.861991564</v>
      </c>
      <c r="G29" s="271">
        <f t="shared" si="10"/>
        <v>-261192.86199156404</v>
      </c>
      <c r="H29" s="363"/>
      <c r="I29" s="363"/>
      <c r="J29" s="363"/>
      <c r="K29" s="363"/>
      <c r="L29" s="363">
        <v>1</v>
      </c>
      <c r="M29" s="363">
        <v>0</v>
      </c>
      <c r="N29" s="363">
        <v>0</v>
      </c>
      <c r="O29" s="363">
        <v>0</v>
      </c>
      <c r="P29" s="363">
        <v>0</v>
      </c>
      <c r="Q29" s="350">
        <f t="shared" si="37"/>
        <v>598846.45257030404</v>
      </c>
      <c r="R29" s="350">
        <f t="shared" si="37"/>
        <v>0</v>
      </c>
      <c r="S29" s="350">
        <f t="shared" si="37"/>
        <v>512346.40942126012</v>
      </c>
      <c r="T29" s="350">
        <f t="shared" si="37"/>
        <v>1111192.861991564</v>
      </c>
      <c r="U29" s="363">
        <v>0</v>
      </c>
      <c r="V29" s="363">
        <v>0</v>
      </c>
      <c r="W29" s="363">
        <v>0</v>
      </c>
      <c r="X29" s="363">
        <f t="shared" si="16"/>
        <v>0</v>
      </c>
      <c r="Y29" s="363">
        <v>0</v>
      </c>
      <c r="Z29" s="363">
        <v>0</v>
      </c>
      <c r="AA29" s="363">
        <v>0</v>
      </c>
      <c r="AB29" s="363">
        <f t="shared" si="17"/>
        <v>0</v>
      </c>
      <c r="AC29" s="363">
        <v>0</v>
      </c>
      <c r="AD29" s="363">
        <v>0</v>
      </c>
      <c r="AE29" s="363">
        <v>0</v>
      </c>
      <c r="AF29" s="363">
        <f t="shared" si="18"/>
        <v>0</v>
      </c>
      <c r="AG29" s="363"/>
      <c r="AH29" s="363"/>
      <c r="AI29" s="363">
        <v>1</v>
      </c>
      <c r="AJ29" s="363"/>
      <c r="AK29" s="363"/>
      <c r="AL29" s="363">
        <v>0</v>
      </c>
      <c r="AM29" s="363">
        <v>0</v>
      </c>
      <c r="AN29" s="363">
        <v>200717</v>
      </c>
      <c r="AO29" s="363">
        <v>0</v>
      </c>
      <c r="AP29" s="363">
        <v>0</v>
      </c>
      <c r="AQ29" s="351" t="s">
        <v>139</v>
      </c>
      <c r="AR29" s="363"/>
      <c r="AS29" s="275">
        <f t="shared" si="19"/>
        <v>598846.45257030404</v>
      </c>
      <c r="AT29" s="275">
        <f t="shared" si="12"/>
        <v>0</v>
      </c>
      <c r="AU29" s="275">
        <f t="shared" si="12"/>
        <v>512346.40942126012</v>
      </c>
      <c r="AV29" s="276">
        <f t="shared" si="12"/>
        <v>1111192.861991564</v>
      </c>
      <c r="AX29" s="353">
        <v>0</v>
      </c>
      <c r="AY29" s="353">
        <v>0</v>
      </c>
      <c r="AZ29" s="353">
        <v>0</v>
      </c>
      <c r="BA29" s="353">
        <v>0</v>
      </c>
      <c r="BB29" s="353">
        <v>0</v>
      </c>
      <c r="BC29" s="353">
        <v>0</v>
      </c>
      <c r="BD29" s="353">
        <v>0</v>
      </c>
      <c r="BE29" s="353">
        <v>0</v>
      </c>
      <c r="BF29" s="353">
        <v>0</v>
      </c>
      <c r="BG29" s="353">
        <v>0</v>
      </c>
      <c r="BH29" s="353">
        <v>0</v>
      </c>
      <c r="BI29" s="353">
        <v>0</v>
      </c>
      <c r="BJ29" s="354">
        <f t="shared" si="20"/>
        <v>0</v>
      </c>
      <c r="BK29" s="364">
        <v>0</v>
      </c>
      <c r="BL29" s="365">
        <v>0</v>
      </c>
      <c r="BM29" s="366">
        <v>0</v>
      </c>
      <c r="BN29" s="364">
        <v>0</v>
      </c>
      <c r="BO29" s="365">
        <v>0</v>
      </c>
      <c r="BP29" s="367">
        <v>0</v>
      </c>
      <c r="BQ29" s="368">
        <v>0</v>
      </c>
      <c r="BR29" s="365">
        <v>0</v>
      </c>
      <c r="BS29" s="366">
        <v>0</v>
      </c>
      <c r="BT29" s="364">
        <v>0</v>
      </c>
      <c r="BU29" s="365">
        <v>0</v>
      </c>
      <c r="BV29" s="366">
        <v>0</v>
      </c>
      <c r="BW29" s="354">
        <f t="shared" si="21"/>
        <v>0</v>
      </c>
      <c r="BX29" s="364">
        <v>0</v>
      </c>
      <c r="BY29" s="365">
        <v>0</v>
      </c>
      <c r="BZ29" s="366">
        <v>0</v>
      </c>
      <c r="CA29" s="364">
        <v>0</v>
      </c>
      <c r="CB29" s="365">
        <v>0</v>
      </c>
      <c r="CC29" s="367">
        <v>0</v>
      </c>
      <c r="CD29" s="368">
        <v>0</v>
      </c>
      <c r="CE29" s="365">
        <v>0</v>
      </c>
      <c r="CF29" s="366">
        <v>0</v>
      </c>
      <c r="CG29" s="364">
        <v>0</v>
      </c>
      <c r="CH29" s="365">
        <v>0</v>
      </c>
      <c r="CI29" s="366">
        <v>0</v>
      </c>
      <c r="CJ29" s="354">
        <f t="shared" si="22"/>
        <v>0</v>
      </c>
      <c r="CK29" s="353">
        <v>0</v>
      </c>
      <c r="CL29" s="353">
        <v>1723.467056780428</v>
      </c>
      <c r="CM29" s="353">
        <v>5861.447431799782</v>
      </c>
      <c r="CN29" s="353">
        <v>9155.5281019177801</v>
      </c>
      <c r="CO29" s="353">
        <v>8466.3925129055933</v>
      </c>
      <c r="CP29" s="353">
        <v>6652.9699123836299</v>
      </c>
      <c r="CQ29" s="353">
        <v>2986.0925305106134</v>
      </c>
      <c r="CR29" s="353">
        <v>1525.3031294230059</v>
      </c>
      <c r="CS29" s="353">
        <v>41.10129787823557</v>
      </c>
      <c r="CT29" s="353">
        <v>0</v>
      </c>
      <c r="CU29" s="353">
        <v>0</v>
      </c>
      <c r="CV29" s="353">
        <v>0</v>
      </c>
      <c r="CW29" s="354">
        <f t="shared" si="23"/>
        <v>36.42</v>
      </c>
      <c r="CX29" s="353">
        <v>0</v>
      </c>
      <c r="CY29" s="353">
        <v>0</v>
      </c>
      <c r="CZ29" s="353">
        <v>0</v>
      </c>
      <c r="DA29" s="353">
        <v>0</v>
      </c>
      <c r="DB29" s="353">
        <v>0</v>
      </c>
      <c r="DC29" s="353">
        <v>0</v>
      </c>
      <c r="DD29" s="353">
        <v>0</v>
      </c>
      <c r="DE29" s="353">
        <v>0</v>
      </c>
      <c r="DF29" s="353">
        <v>0</v>
      </c>
      <c r="DG29" s="353">
        <v>0</v>
      </c>
      <c r="DH29" s="353">
        <v>0</v>
      </c>
      <c r="DI29" s="353">
        <v>0</v>
      </c>
      <c r="DJ29" s="354">
        <f t="shared" si="24"/>
        <v>0</v>
      </c>
      <c r="DK29" s="353">
        <v>0</v>
      </c>
      <c r="DL29" s="353">
        <v>2088.9059049310927</v>
      </c>
      <c r="DM29" s="353">
        <v>7104.2913779869596</v>
      </c>
      <c r="DN29" s="353">
        <v>11096.839153157754</v>
      </c>
      <c r="DO29" s="353">
        <v>10261.58129573465</v>
      </c>
      <c r="DP29" s="353">
        <v>8063.6459401020102</v>
      </c>
      <c r="DQ29" s="353">
        <v>3619.254742998512</v>
      </c>
      <c r="DR29" s="353">
        <v>1848.7238855691803</v>
      </c>
      <c r="DS29" s="353">
        <v>49.816295298713293</v>
      </c>
      <c r="DT29" s="353">
        <v>0</v>
      </c>
      <c r="DU29" s="353">
        <v>0</v>
      </c>
      <c r="DV29" s="353">
        <v>0</v>
      </c>
      <c r="DW29" s="354">
        <f t="shared" si="25"/>
        <v>44.14</v>
      </c>
      <c r="DX29" s="364">
        <v>0</v>
      </c>
      <c r="DY29" s="365">
        <v>0</v>
      </c>
      <c r="DZ29" s="366">
        <v>0</v>
      </c>
      <c r="EA29" s="364">
        <v>0</v>
      </c>
      <c r="EB29" s="365">
        <v>0</v>
      </c>
      <c r="EC29" s="367">
        <v>0</v>
      </c>
      <c r="ED29" s="368">
        <v>0</v>
      </c>
      <c r="EE29" s="365">
        <v>0</v>
      </c>
      <c r="EF29" s="366">
        <v>0</v>
      </c>
      <c r="EG29" s="364">
        <v>0</v>
      </c>
      <c r="EH29" s="365">
        <v>0</v>
      </c>
      <c r="EI29" s="366">
        <v>0</v>
      </c>
      <c r="EJ29" s="354">
        <f t="shared" si="26"/>
        <v>0</v>
      </c>
      <c r="EK29" s="364">
        <v>0</v>
      </c>
      <c r="EL29" s="365">
        <v>0</v>
      </c>
      <c r="EM29" s="366">
        <v>0</v>
      </c>
      <c r="EN29" s="364">
        <v>0</v>
      </c>
      <c r="EO29" s="365">
        <v>0</v>
      </c>
      <c r="EP29" s="367">
        <v>0</v>
      </c>
      <c r="EQ29" s="368">
        <v>0</v>
      </c>
      <c r="ER29" s="365">
        <v>0</v>
      </c>
      <c r="ES29" s="366">
        <v>0</v>
      </c>
      <c r="ET29" s="364">
        <v>0</v>
      </c>
      <c r="EU29" s="365">
        <v>0</v>
      </c>
      <c r="EV29" s="366">
        <v>0</v>
      </c>
      <c r="EW29" s="354">
        <f t="shared" si="27"/>
        <v>0</v>
      </c>
      <c r="EX29" s="353">
        <v>0</v>
      </c>
      <c r="EY29" s="353">
        <v>0</v>
      </c>
      <c r="EZ29" s="353">
        <v>0</v>
      </c>
      <c r="FA29" s="353">
        <v>0</v>
      </c>
      <c r="FB29" s="353">
        <v>0</v>
      </c>
      <c r="FC29" s="353">
        <v>0</v>
      </c>
      <c r="FD29" s="353">
        <v>0</v>
      </c>
      <c r="FE29" s="353">
        <v>0</v>
      </c>
      <c r="FF29" s="353">
        <v>0</v>
      </c>
      <c r="FG29" s="353">
        <v>0</v>
      </c>
      <c r="FH29" s="353">
        <v>0</v>
      </c>
      <c r="FI29" s="353">
        <v>0</v>
      </c>
      <c r="FJ29" s="354">
        <f t="shared" si="28"/>
        <v>0</v>
      </c>
      <c r="FK29" s="364">
        <v>0</v>
      </c>
      <c r="FL29" s="365">
        <v>0</v>
      </c>
      <c r="FM29" s="366">
        <v>0</v>
      </c>
      <c r="FN29" s="364">
        <v>0</v>
      </c>
      <c r="FO29" s="365">
        <v>0</v>
      </c>
      <c r="FP29" s="367">
        <v>0</v>
      </c>
      <c r="FQ29" s="368">
        <v>0</v>
      </c>
      <c r="FR29" s="365">
        <v>0</v>
      </c>
      <c r="FS29" s="366">
        <v>0</v>
      </c>
      <c r="FT29" s="364">
        <v>0</v>
      </c>
      <c r="FU29" s="365">
        <v>0</v>
      </c>
      <c r="FV29" s="366">
        <v>0</v>
      </c>
      <c r="FW29" s="354">
        <f t="shared" si="29"/>
        <v>0</v>
      </c>
      <c r="FX29" s="364">
        <v>0</v>
      </c>
      <c r="FY29" s="365">
        <v>0</v>
      </c>
      <c r="FZ29" s="366">
        <v>0</v>
      </c>
      <c r="GA29" s="364">
        <v>0</v>
      </c>
      <c r="GB29" s="365">
        <v>0</v>
      </c>
      <c r="GC29" s="367">
        <v>0</v>
      </c>
      <c r="GD29" s="368">
        <v>0</v>
      </c>
      <c r="GE29" s="365">
        <v>0</v>
      </c>
      <c r="GF29" s="366">
        <v>0</v>
      </c>
      <c r="GG29" s="364">
        <v>0</v>
      </c>
      <c r="GH29" s="365">
        <v>0</v>
      </c>
      <c r="GI29" s="366">
        <v>0</v>
      </c>
      <c r="GJ29" s="354">
        <f t="shared" si="30"/>
        <v>0</v>
      </c>
      <c r="GK29" s="364">
        <v>0</v>
      </c>
      <c r="GL29" s="365">
        <v>0</v>
      </c>
      <c r="GM29" s="366">
        <v>0</v>
      </c>
      <c r="GN29" s="364">
        <v>0</v>
      </c>
      <c r="GO29" s="365">
        <v>0</v>
      </c>
      <c r="GP29" s="367">
        <v>0</v>
      </c>
      <c r="GQ29" s="368">
        <v>0</v>
      </c>
      <c r="GR29" s="365">
        <v>0</v>
      </c>
      <c r="GS29" s="366">
        <v>0</v>
      </c>
      <c r="GT29" s="364">
        <v>0</v>
      </c>
      <c r="GU29" s="365">
        <v>0</v>
      </c>
      <c r="GV29" s="366">
        <v>0</v>
      </c>
      <c r="GW29" s="354">
        <f t="shared" si="31"/>
        <v>0</v>
      </c>
      <c r="GX29" s="364">
        <v>0</v>
      </c>
      <c r="GY29" s="365">
        <v>0</v>
      </c>
      <c r="GZ29" s="366">
        <v>0</v>
      </c>
      <c r="HA29" s="364">
        <v>0</v>
      </c>
      <c r="HB29" s="365">
        <v>0</v>
      </c>
      <c r="HC29" s="367">
        <v>0</v>
      </c>
      <c r="HD29" s="368">
        <v>0</v>
      </c>
      <c r="HE29" s="365">
        <v>0</v>
      </c>
      <c r="HF29" s="366">
        <v>0</v>
      </c>
      <c r="HG29" s="364">
        <v>0</v>
      </c>
      <c r="HH29" s="365">
        <v>0</v>
      </c>
      <c r="HI29" s="366">
        <v>0</v>
      </c>
      <c r="HJ29" s="354">
        <f t="shared" si="32"/>
        <v>0</v>
      </c>
      <c r="HK29" s="364">
        <v>0</v>
      </c>
      <c r="HL29" s="365">
        <v>0</v>
      </c>
      <c r="HM29" s="366">
        <v>0</v>
      </c>
      <c r="HN29" s="364">
        <v>0</v>
      </c>
      <c r="HO29" s="365">
        <v>0</v>
      </c>
      <c r="HP29" s="367">
        <v>0</v>
      </c>
      <c r="HQ29" s="368">
        <v>0</v>
      </c>
      <c r="HR29" s="365">
        <v>0</v>
      </c>
      <c r="HS29" s="366">
        <v>0</v>
      </c>
      <c r="HT29" s="364">
        <v>0</v>
      </c>
      <c r="HU29" s="365">
        <v>0</v>
      </c>
      <c r="HV29" s="366">
        <v>0</v>
      </c>
      <c r="HW29" s="354">
        <f t="shared" si="33"/>
        <v>0</v>
      </c>
      <c r="HX29" s="364">
        <v>0</v>
      </c>
      <c r="HY29" s="365">
        <v>0</v>
      </c>
      <c r="HZ29" s="366">
        <v>0</v>
      </c>
      <c r="IA29" s="364">
        <v>0</v>
      </c>
      <c r="IB29" s="365">
        <v>0</v>
      </c>
      <c r="IC29" s="367">
        <v>0</v>
      </c>
      <c r="ID29" s="368">
        <v>0</v>
      </c>
      <c r="IE29" s="365">
        <v>0</v>
      </c>
      <c r="IF29" s="366">
        <v>0</v>
      </c>
      <c r="IG29" s="364">
        <v>0</v>
      </c>
      <c r="IH29" s="365">
        <v>0</v>
      </c>
      <c r="II29" s="366">
        <v>0</v>
      </c>
      <c r="IJ29" s="354">
        <f t="shared" si="34"/>
        <v>0</v>
      </c>
      <c r="IK29" s="255"/>
      <c r="IL29" s="369">
        <f t="shared" si="35"/>
        <v>0</v>
      </c>
      <c r="IM29" s="370">
        <f t="shared" si="13"/>
        <v>3812.3729617115205</v>
      </c>
      <c r="IN29" s="370">
        <f t="shared" si="13"/>
        <v>12965.738809786741</v>
      </c>
      <c r="IO29" s="370">
        <f t="shared" si="13"/>
        <v>20252.367255075536</v>
      </c>
      <c r="IP29" s="370">
        <f t="shared" si="13"/>
        <v>18727.973808640243</v>
      </c>
      <c r="IQ29" s="370">
        <f t="shared" si="13"/>
        <v>14716.61585248564</v>
      </c>
      <c r="IR29" s="370">
        <f t="shared" si="13"/>
        <v>6605.3472735091254</v>
      </c>
      <c r="IS29" s="370">
        <f t="shared" si="13"/>
        <v>3374.0270149921862</v>
      </c>
      <c r="IT29" s="370">
        <f t="shared" si="13"/>
        <v>90.917593176948856</v>
      </c>
      <c r="IU29" s="370">
        <f t="shared" si="13"/>
        <v>0</v>
      </c>
      <c r="IV29" s="370">
        <f t="shared" si="13"/>
        <v>0</v>
      </c>
      <c r="IW29" s="370">
        <f t="shared" si="13"/>
        <v>0</v>
      </c>
      <c r="IX29" s="371">
        <f t="shared" si="36"/>
        <v>80545.360569377925</v>
      </c>
    </row>
    <row r="30" spans="1:259" ht="20.25" customHeight="1" x14ac:dyDescent="0.5">
      <c r="A30" s="281"/>
      <c r="B30" s="282"/>
      <c r="C30" s="282"/>
      <c r="D30" s="283" t="s">
        <v>109</v>
      </c>
      <c r="E30" s="271">
        <f>VLOOKUP(D13,[4]ک.ج2!$E$4:$R$20,14,FALSE)</f>
        <v>86580.086580086587</v>
      </c>
      <c r="F30" s="271">
        <f t="shared" si="14"/>
        <v>0</v>
      </c>
      <c r="G30" s="271">
        <f t="shared" si="10"/>
        <v>86580.086580086587</v>
      </c>
      <c r="H30" s="277"/>
      <c r="I30" s="277"/>
      <c r="J30" s="277"/>
      <c r="K30" s="277"/>
      <c r="L30" s="277"/>
      <c r="M30" s="277"/>
      <c r="N30" s="277"/>
      <c r="O30" s="277"/>
      <c r="P30" s="277"/>
      <c r="Q30" s="284"/>
      <c r="R30" s="284"/>
      <c r="S30" s="284"/>
      <c r="T30" s="285"/>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c r="AQ30" s="286"/>
      <c r="AR30" s="282"/>
      <c r="AS30" s="275"/>
      <c r="AT30" s="275"/>
      <c r="AU30" s="275"/>
      <c r="AV30" s="276"/>
      <c r="AX30" s="256"/>
      <c r="AY30" s="256"/>
      <c r="AZ30" s="256"/>
      <c r="BA30" s="256"/>
      <c r="BB30" s="256"/>
      <c r="BC30" s="256"/>
      <c r="BD30" s="256"/>
      <c r="BE30" s="256"/>
      <c r="BF30" s="256"/>
      <c r="BG30" s="256"/>
      <c r="BH30" s="256"/>
      <c r="BI30" s="256"/>
      <c r="BK30" s="256"/>
      <c r="BL30" s="256"/>
      <c r="BM30" s="256"/>
      <c r="BN30" s="256"/>
      <c r="BO30" s="256"/>
      <c r="BP30" s="256"/>
      <c r="BQ30" s="256"/>
      <c r="BR30" s="256"/>
      <c r="BS30" s="256"/>
      <c r="BT30" s="256"/>
      <c r="BU30" s="256"/>
      <c r="BV30" s="256"/>
      <c r="BX30" s="256"/>
      <c r="BY30" s="256"/>
      <c r="BZ30" s="256"/>
      <c r="CA30" s="256"/>
      <c r="CB30" s="256"/>
      <c r="CC30" s="256"/>
      <c r="CD30" s="256"/>
      <c r="CE30" s="256"/>
      <c r="CF30" s="256"/>
      <c r="CG30" s="256"/>
      <c r="CH30" s="256"/>
      <c r="CI30" s="256"/>
      <c r="CK30" s="256"/>
      <c r="CL30" s="256"/>
      <c r="CM30" s="256"/>
      <c r="CN30" s="256"/>
      <c r="CO30" s="256"/>
      <c r="CP30" s="256"/>
      <c r="CQ30" s="256"/>
      <c r="CR30" s="256"/>
      <c r="CS30" s="256"/>
      <c r="CT30" s="256"/>
      <c r="CU30" s="256"/>
      <c r="CV30" s="256"/>
      <c r="CX30" s="256"/>
      <c r="CY30" s="256"/>
      <c r="CZ30" s="256"/>
      <c r="DA30" s="256"/>
      <c r="DB30" s="256"/>
      <c r="DC30" s="256"/>
      <c r="DD30" s="256"/>
      <c r="DE30" s="256"/>
      <c r="DF30" s="256"/>
      <c r="DG30" s="256"/>
      <c r="DH30" s="256"/>
      <c r="DI30" s="256"/>
      <c r="DK30" s="256"/>
      <c r="DL30" s="256"/>
      <c r="DM30" s="256"/>
      <c r="DN30" s="256"/>
      <c r="DO30" s="256"/>
      <c r="DP30" s="256"/>
      <c r="DQ30" s="256"/>
      <c r="DR30" s="256"/>
      <c r="DS30" s="256"/>
      <c r="DT30" s="256"/>
      <c r="DU30" s="256"/>
      <c r="DV30" s="256"/>
      <c r="DX30" s="256"/>
      <c r="DY30" s="256"/>
      <c r="DZ30" s="256"/>
      <c r="EA30" s="256"/>
      <c r="EB30" s="256"/>
      <c r="EC30" s="256"/>
      <c r="ED30" s="256"/>
      <c r="EE30" s="256"/>
      <c r="EF30" s="256"/>
      <c r="EG30" s="256"/>
      <c r="EH30" s="256"/>
      <c r="EI30" s="256"/>
      <c r="EK30" s="256"/>
      <c r="EL30" s="256"/>
      <c r="EM30" s="256"/>
      <c r="EN30" s="256"/>
      <c r="EO30" s="256"/>
      <c r="EP30" s="256"/>
      <c r="EQ30" s="256"/>
      <c r="ER30" s="256"/>
      <c r="ES30" s="256"/>
      <c r="ET30" s="256"/>
      <c r="EU30" s="256"/>
      <c r="EV30" s="256"/>
      <c r="EX30" s="256"/>
      <c r="EY30" s="256"/>
      <c r="EZ30" s="256"/>
      <c r="FA30" s="256"/>
      <c r="FB30" s="256"/>
      <c r="FC30" s="256"/>
      <c r="FD30" s="256"/>
      <c r="FE30" s="256"/>
      <c r="FF30" s="256"/>
      <c r="FG30" s="256"/>
      <c r="FH30" s="256"/>
      <c r="FI30" s="256"/>
      <c r="FK30" s="256"/>
      <c r="FL30" s="256"/>
      <c r="FM30" s="256"/>
      <c r="FN30" s="256"/>
      <c r="FO30" s="256"/>
      <c r="FP30" s="256"/>
      <c r="FQ30" s="256"/>
      <c r="FR30" s="256"/>
      <c r="FS30" s="256"/>
      <c r="FT30" s="256"/>
      <c r="FU30" s="256"/>
      <c r="FV30" s="256"/>
      <c r="FX30" s="256"/>
      <c r="FY30" s="256"/>
      <c r="FZ30" s="256"/>
      <c r="GA30" s="256"/>
      <c r="GB30" s="256"/>
      <c r="GC30" s="256"/>
      <c r="GD30" s="256"/>
      <c r="GE30" s="256"/>
      <c r="GF30" s="256"/>
      <c r="GG30" s="256"/>
      <c r="GH30" s="256"/>
      <c r="GI30" s="256"/>
      <c r="GK30" s="256"/>
      <c r="GL30" s="256"/>
      <c r="GM30" s="256"/>
      <c r="GN30" s="256"/>
      <c r="GO30" s="256"/>
      <c r="GP30" s="256"/>
      <c r="GQ30" s="256"/>
      <c r="GR30" s="256"/>
      <c r="GS30" s="256"/>
      <c r="GT30" s="256"/>
      <c r="GU30" s="256"/>
      <c r="GV30" s="256"/>
      <c r="GX30" s="256"/>
      <c r="GY30" s="256"/>
      <c r="GZ30" s="256"/>
      <c r="HA30" s="256"/>
      <c r="HB30" s="256"/>
      <c r="HC30" s="256"/>
      <c r="HD30" s="256"/>
      <c r="HE30" s="256"/>
      <c r="HF30" s="256"/>
      <c r="HG30" s="256"/>
      <c r="HH30" s="256"/>
      <c r="HI30" s="256"/>
      <c r="HK30" s="256"/>
      <c r="HL30" s="256"/>
      <c r="HM30" s="256"/>
      <c r="HN30" s="256"/>
      <c r="HO30" s="256"/>
      <c r="HP30" s="256"/>
      <c r="HQ30" s="256"/>
      <c r="HR30" s="256"/>
      <c r="HS30" s="256"/>
      <c r="HT30" s="256"/>
      <c r="HU30" s="256"/>
      <c r="HV30" s="256"/>
      <c r="HX30" s="256"/>
      <c r="HY30" s="256"/>
      <c r="HZ30" s="256"/>
      <c r="IA30" s="256"/>
      <c r="IB30" s="256"/>
      <c r="IC30" s="256"/>
      <c r="ID30" s="256"/>
      <c r="IE30" s="256"/>
      <c r="IF30" s="256"/>
      <c r="IG30" s="256"/>
      <c r="IH30" s="256"/>
      <c r="II30" s="256"/>
      <c r="IK30" s="256"/>
      <c r="IL30" s="257"/>
      <c r="IM30" s="257"/>
      <c r="IN30" s="257"/>
      <c r="IO30" s="257"/>
      <c r="IP30" s="257"/>
      <c r="IQ30" s="257"/>
      <c r="IR30" s="257"/>
      <c r="IS30" s="257"/>
      <c r="IT30" s="257"/>
      <c r="IU30" s="257"/>
      <c r="IV30" s="257"/>
      <c r="IW30" s="257"/>
      <c r="IY30" s="256"/>
    </row>
    <row r="31" spans="1:259" s="375" customFormat="1" ht="19.5" customHeight="1" thickBot="1" x14ac:dyDescent="0.55000000000000004">
      <c r="A31" s="372" t="s">
        <v>153</v>
      </c>
      <c r="B31" s="372"/>
      <c r="C31" s="372"/>
      <c r="D31" s="210" t="s">
        <v>92</v>
      </c>
      <c r="E31" s="287">
        <f>VLOOKUP(D14,[4]ک.ج2!$E$4:$R$20,14,FALSE)</f>
        <v>36201580.08658009</v>
      </c>
      <c r="F31" s="287">
        <f t="shared" si="14"/>
        <v>24930955</v>
      </c>
      <c r="G31" s="287">
        <f t="shared" si="10"/>
        <v>11270625.08658009</v>
      </c>
      <c r="H31" s="373">
        <f t="shared" ref="H31:P31" si="38">SUM(H21:H29)</f>
        <v>0</v>
      </c>
      <c r="I31" s="373">
        <f t="shared" si="38"/>
        <v>0</v>
      </c>
      <c r="J31" s="373">
        <f t="shared" si="38"/>
        <v>0</v>
      </c>
      <c r="K31" s="373">
        <f t="shared" si="38"/>
        <v>0</v>
      </c>
      <c r="L31" s="373">
        <f t="shared" si="38"/>
        <v>7</v>
      </c>
      <c r="M31" s="373">
        <f t="shared" si="38"/>
        <v>0</v>
      </c>
      <c r="N31" s="373">
        <f t="shared" si="38"/>
        <v>0</v>
      </c>
      <c r="O31" s="373">
        <f t="shared" si="38"/>
        <v>0</v>
      </c>
      <c r="P31" s="373">
        <f t="shared" si="38"/>
        <v>0</v>
      </c>
      <c r="Q31" s="374">
        <f>$S$33*Q14</f>
        <v>2495193.5523762666</v>
      </c>
      <c r="R31" s="374">
        <f>$S$33*R14</f>
        <v>21907799.389863621</v>
      </c>
      <c r="S31" s="374">
        <f>$S$33*S14</f>
        <v>527007.05776011082</v>
      </c>
      <c r="T31" s="374">
        <f>$S$33*T14</f>
        <v>24930000</v>
      </c>
      <c r="U31" s="375">
        <f t="shared" ref="U31:CF31" si="39">SUM(U21:U29)</f>
        <v>0</v>
      </c>
      <c r="V31" s="375">
        <f t="shared" si="39"/>
        <v>0</v>
      </c>
      <c r="W31" s="375">
        <f t="shared" si="39"/>
        <v>30</v>
      </c>
      <c r="X31" s="375">
        <f t="shared" si="39"/>
        <v>30</v>
      </c>
      <c r="Y31" s="375">
        <f t="shared" si="39"/>
        <v>0</v>
      </c>
      <c r="Z31" s="375">
        <f t="shared" si="39"/>
        <v>375</v>
      </c>
      <c r="AA31" s="375">
        <f t="shared" si="39"/>
        <v>500</v>
      </c>
      <c r="AB31" s="375">
        <f t="shared" si="39"/>
        <v>875</v>
      </c>
      <c r="AC31" s="375">
        <f t="shared" si="39"/>
        <v>0</v>
      </c>
      <c r="AD31" s="375">
        <f t="shared" si="39"/>
        <v>50</v>
      </c>
      <c r="AE31" s="375">
        <f t="shared" si="39"/>
        <v>0</v>
      </c>
      <c r="AF31" s="375">
        <f t="shared" si="39"/>
        <v>50</v>
      </c>
      <c r="AG31" s="375">
        <f>SUM(AG21:AG29)</f>
        <v>0</v>
      </c>
      <c r="AH31" s="375">
        <f t="shared" si="39"/>
        <v>0</v>
      </c>
      <c r="AI31" s="375">
        <f t="shared" si="39"/>
        <v>4</v>
      </c>
      <c r="AJ31" s="375">
        <f t="shared" si="39"/>
        <v>1</v>
      </c>
      <c r="AK31" s="375">
        <f t="shared" si="39"/>
        <v>4</v>
      </c>
      <c r="AL31" s="375">
        <f t="shared" si="39"/>
        <v>0</v>
      </c>
      <c r="AM31" s="375">
        <f t="shared" si="39"/>
        <v>0</v>
      </c>
      <c r="AN31" s="375">
        <f t="shared" si="39"/>
        <v>498292</v>
      </c>
      <c r="AO31" s="375">
        <f t="shared" si="39"/>
        <v>499053</v>
      </c>
      <c r="AP31" s="375">
        <f t="shared" si="39"/>
        <v>227628</v>
      </c>
      <c r="AQ31" s="375">
        <f t="shared" si="39"/>
        <v>0</v>
      </c>
      <c r="AR31" s="375">
        <f t="shared" si="39"/>
        <v>0</v>
      </c>
      <c r="AS31" s="275">
        <f t="shared" si="19"/>
        <v>2495193.5523762666</v>
      </c>
      <c r="AT31" s="275">
        <f t="shared" si="12"/>
        <v>21908224.389863621</v>
      </c>
      <c r="AU31" s="275">
        <f t="shared" si="12"/>
        <v>527537.05776011082</v>
      </c>
      <c r="AV31" s="292">
        <f t="shared" si="12"/>
        <v>24930955</v>
      </c>
      <c r="AW31" s="352"/>
      <c r="AX31" s="375">
        <f t="shared" si="39"/>
        <v>0</v>
      </c>
      <c r="AY31" s="375">
        <f t="shared" si="39"/>
        <v>0</v>
      </c>
      <c r="AZ31" s="375">
        <f t="shared" si="39"/>
        <v>0</v>
      </c>
      <c r="BA31" s="375">
        <f t="shared" si="39"/>
        <v>0</v>
      </c>
      <c r="BB31" s="375">
        <f t="shared" si="39"/>
        <v>0</v>
      </c>
      <c r="BC31" s="375">
        <f t="shared" si="39"/>
        <v>0</v>
      </c>
      <c r="BD31" s="375">
        <f t="shared" si="39"/>
        <v>0</v>
      </c>
      <c r="BE31" s="375">
        <f t="shared" si="39"/>
        <v>0</v>
      </c>
      <c r="BF31" s="375">
        <f t="shared" si="39"/>
        <v>0</v>
      </c>
      <c r="BG31" s="375">
        <f t="shared" si="39"/>
        <v>0</v>
      </c>
      <c r="BH31" s="375">
        <f t="shared" si="39"/>
        <v>0</v>
      </c>
      <c r="BI31" s="375">
        <f t="shared" si="39"/>
        <v>0</v>
      </c>
      <c r="BJ31" s="375">
        <f t="shared" si="39"/>
        <v>0</v>
      </c>
      <c r="BK31" s="375">
        <f t="shared" si="39"/>
        <v>0</v>
      </c>
      <c r="BL31" s="375">
        <f t="shared" si="39"/>
        <v>0</v>
      </c>
      <c r="BM31" s="375">
        <f t="shared" si="39"/>
        <v>0</v>
      </c>
      <c r="BN31" s="375">
        <f t="shared" si="39"/>
        <v>0</v>
      </c>
      <c r="BO31" s="375">
        <f t="shared" si="39"/>
        <v>0</v>
      </c>
      <c r="BP31" s="375">
        <f t="shared" si="39"/>
        <v>0</v>
      </c>
      <c r="BQ31" s="375">
        <f t="shared" si="39"/>
        <v>0</v>
      </c>
      <c r="BR31" s="375">
        <f t="shared" si="39"/>
        <v>0</v>
      </c>
      <c r="BS31" s="375">
        <f t="shared" si="39"/>
        <v>0</v>
      </c>
      <c r="BT31" s="375">
        <f t="shared" si="39"/>
        <v>0</v>
      </c>
      <c r="BU31" s="375">
        <f t="shared" si="39"/>
        <v>0</v>
      </c>
      <c r="BV31" s="375">
        <f t="shared" si="39"/>
        <v>0</v>
      </c>
      <c r="BW31" s="375">
        <f t="shared" si="39"/>
        <v>0</v>
      </c>
      <c r="BX31" s="375">
        <f t="shared" si="39"/>
        <v>0</v>
      </c>
      <c r="BY31" s="375">
        <f t="shared" si="39"/>
        <v>0</v>
      </c>
      <c r="BZ31" s="375">
        <f t="shared" si="39"/>
        <v>0</v>
      </c>
      <c r="CA31" s="375">
        <f t="shared" si="39"/>
        <v>0</v>
      </c>
      <c r="CB31" s="375">
        <f t="shared" si="39"/>
        <v>0</v>
      </c>
      <c r="CC31" s="375">
        <f t="shared" si="39"/>
        <v>0</v>
      </c>
      <c r="CD31" s="375">
        <f t="shared" si="39"/>
        <v>0</v>
      </c>
      <c r="CE31" s="375">
        <f t="shared" si="39"/>
        <v>0</v>
      </c>
      <c r="CF31" s="375">
        <f t="shared" si="39"/>
        <v>0</v>
      </c>
      <c r="CG31" s="375">
        <f>SUM(CG21:CG29)</f>
        <v>0</v>
      </c>
      <c r="CH31" s="375">
        <f>SUM(CH21:CH29)</f>
        <v>0</v>
      </c>
      <c r="CI31" s="375">
        <f>SUM(CI21:CI29)</f>
        <v>0</v>
      </c>
      <c r="CJ31" s="375">
        <f>SUM(CJ21:CJ29)</f>
        <v>0</v>
      </c>
      <c r="CK31" s="376">
        <f>SUM(CK21:CK29)</f>
        <v>0</v>
      </c>
      <c r="CL31" s="376">
        <f t="shared" ref="CL31:EW31" si="40">SUM(CL21:CL29)</f>
        <v>7181.1127365851171</v>
      </c>
      <c r="CM31" s="376">
        <f t="shared" si="40"/>
        <v>24422.69763249909</v>
      </c>
      <c r="CN31" s="376">
        <f t="shared" si="40"/>
        <v>38148.03375799075</v>
      </c>
      <c r="CO31" s="376">
        <f t="shared" si="40"/>
        <v>35276.635470439971</v>
      </c>
      <c r="CP31" s="376">
        <f t="shared" si="40"/>
        <v>27720.707968265124</v>
      </c>
      <c r="CQ31" s="376">
        <f t="shared" si="40"/>
        <v>12442.05221046089</v>
      </c>
      <c r="CR31" s="376">
        <f t="shared" si="40"/>
        <v>6355.4297059291912</v>
      </c>
      <c r="CS31" s="376">
        <f t="shared" si="40"/>
        <v>171.25540782598154</v>
      </c>
      <c r="CT31" s="376">
        <f t="shared" si="40"/>
        <v>0</v>
      </c>
      <c r="CU31" s="376">
        <f t="shared" si="40"/>
        <v>0</v>
      </c>
      <c r="CV31" s="376">
        <f t="shared" si="40"/>
        <v>0</v>
      </c>
      <c r="CW31" s="375">
        <f t="shared" si="40"/>
        <v>151.73000000000002</v>
      </c>
      <c r="CX31" s="375">
        <f t="shared" si="40"/>
        <v>0</v>
      </c>
      <c r="CY31" s="375">
        <f t="shared" si="40"/>
        <v>63050.169827217323</v>
      </c>
      <c r="CZ31" s="375">
        <f t="shared" si="40"/>
        <v>214431.28521334202</v>
      </c>
      <c r="DA31" s="375">
        <f t="shared" si="40"/>
        <v>334939.7363951588</v>
      </c>
      <c r="DB31" s="375">
        <f t="shared" si="40"/>
        <v>309728.85943046294</v>
      </c>
      <c r="DC31" s="375">
        <f t="shared" si="40"/>
        <v>243387.81596136777</v>
      </c>
      <c r="DD31" s="375">
        <f t="shared" si="40"/>
        <v>109241.21840784658</v>
      </c>
      <c r="DE31" s="375">
        <f t="shared" si="40"/>
        <v>55800.672818058301</v>
      </c>
      <c r="DF31" s="375">
        <f t="shared" si="40"/>
        <v>1503.6224807121177</v>
      </c>
      <c r="DG31" s="375">
        <f t="shared" si="40"/>
        <v>0</v>
      </c>
      <c r="DH31" s="375">
        <f t="shared" si="40"/>
        <v>0</v>
      </c>
      <c r="DI31" s="375">
        <f t="shared" si="40"/>
        <v>0</v>
      </c>
      <c r="DJ31" s="375">
        <f t="shared" si="40"/>
        <v>1332.1200000000001</v>
      </c>
      <c r="DK31" s="375">
        <f t="shared" si="40"/>
        <v>0</v>
      </c>
      <c r="DL31" s="375">
        <f t="shared" si="40"/>
        <v>2148.6793596133202</v>
      </c>
      <c r="DM31" s="375">
        <f t="shared" si="40"/>
        <v>7307.5786767250283</v>
      </c>
      <c r="DN31" s="375">
        <f t="shared" si="40"/>
        <v>11414.372083038155</v>
      </c>
      <c r="DO31" s="375">
        <f t="shared" si="40"/>
        <v>10555.213557054156</v>
      </c>
      <c r="DP31" s="375">
        <f t="shared" si="40"/>
        <v>8294.3848996867473</v>
      </c>
      <c r="DQ31" s="375">
        <f t="shared" si="40"/>
        <v>3722.8186990644003</v>
      </c>
      <c r="DR31" s="375">
        <f t="shared" si="40"/>
        <v>1901.6245993510518</v>
      </c>
      <c r="DS31" s="375">
        <f t="shared" si="40"/>
        <v>51.241774571113702</v>
      </c>
      <c r="DT31" s="375">
        <f t="shared" si="40"/>
        <v>0</v>
      </c>
      <c r="DU31" s="375">
        <f t="shared" si="40"/>
        <v>0</v>
      </c>
      <c r="DV31" s="375">
        <f t="shared" si="40"/>
        <v>0</v>
      </c>
      <c r="DW31" s="375">
        <f t="shared" si="40"/>
        <v>45.410000000000004</v>
      </c>
      <c r="DX31" s="375">
        <f t="shared" si="40"/>
        <v>0</v>
      </c>
      <c r="DY31" s="375">
        <f t="shared" si="40"/>
        <v>0</v>
      </c>
      <c r="DZ31" s="375">
        <f t="shared" si="40"/>
        <v>0</v>
      </c>
      <c r="EA31" s="375">
        <f t="shared" si="40"/>
        <v>0</v>
      </c>
      <c r="EB31" s="375">
        <f t="shared" si="40"/>
        <v>0</v>
      </c>
      <c r="EC31" s="375">
        <f t="shared" si="40"/>
        <v>0</v>
      </c>
      <c r="ED31" s="375">
        <f t="shared" si="40"/>
        <v>0</v>
      </c>
      <c r="EE31" s="375">
        <f t="shared" si="40"/>
        <v>0</v>
      </c>
      <c r="EF31" s="375">
        <f t="shared" si="40"/>
        <v>0</v>
      </c>
      <c r="EG31" s="375">
        <f t="shared" si="40"/>
        <v>0</v>
      </c>
      <c r="EH31" s="375">
        <f t="shared" si="40"/>
        <v>0</v>
      </c>
      <c r="EI31" s="375">
        <f t="shared" si="40"/>
        <v>0</v>
      </c>
      <c r="EJ31" s="375">
        <f t="shared" si="40"/>
        <v>0</v>
      </c>
      <c r="EK31" s="375">
        <f t="shared" si="40"/>
        <v>0</v>
      </c>
      <c r="EL31" s="375">
        <f t="shared" si="40"/>
        <v>0</v>
      </c>
      <c r="EM31" s="375">
        <f t="shared" si="40"/>
        <v>0</v>
      </c>
      <c r="EN31" s="375">
        <f t="shared" si="40"/>
        <v>0</v>
      </c>
      <c r="EO31" s="375">
        <f t="shared" si="40"/>
        <v>0</v>
      </c>
      <c r="EP31" s="375">
        <f t="shared" si="40"/>
        <v>0</v>
      </c>
      <c r="EQ31" s="375">
        <f t="shared" si="40"/>
        <v>0</v>
      </c>
      <c r="ER31" s="375">
        <f t="shared" si="40"/>
        <v>0</v>
      </c>
      <c r="ES31" s="375">
        <f t="shared" si="40"/>
        <v>0</v>
      </c>
      <c r="ET31" s="375">
        <f t="shared" si="40"/>
        <v>0</v>
      </c>
      <c r="EU31" s="375">
        <f t="shared" si="40"/>
        <v>0</v>
      </c>
      <c r="EV31" s="375">
        <f t="shared" si="40"/>
        <v>0</v>
      </c>
      <c r="EW31" s="375">
        <f t="shared" si="40"/>
        <v>0</v>
      </c>
      <c r="EX31" s="375">
        <f t="shared" ref="EX31:HI31" si="41">SUM(EX21:EX29)</f>
        <v>1.7144563636363634</v>
      </c>
      <c r="EY31" s="375">
        <f t="shared" si="41"/>
        <v>3.8905112727272728</v>
      </c>
      <c r="EZ31" s="375">
        <f t="shared" si="41"/>
        <v>8.4037500000000005</v>
      </c>
      <c r="FA31" s="375">
        <f t="shared" si="41"/>
        <v>11.157594545454545</v>
      </c>
      <c r="FB31" s="375">
        <f t="shared" si="41"/>
        <v>10.317763636363637</v>
      </c>
      <c r="FC31" s="375">
        <f t="shared" si="41"/>
        <v>6.1046923636363655</v>
      </c>
      <c r="FD31" s="375">
        <f t="shared" si="41"/>
        <v>2.9968813636363629</v>
      </c>
      <c r="FE31" s="375">
        <f t="shared" si="41"/>
        <v>1.0205427272727272</v>
      </c>
      <c r="FF31" s="375">
        <f t="shared" si="41"/>
        <v>0.415681090909091</v>
      </c>
      <c r="FG31" s="375">
        <f t="shared" si="41"/>
        <v>0.27051639545454542</v>
      </c>
      <c r="FH31" s="375">
        <f t="shared" si="41"/>
        <v>0</v>
      </c>
      <c r="FI31" s="375">
        <f t="shared" si="41"/>
        <v>0.54500509090909088</v>
      </c>
      <c r="FJ31" s="375">
        <f t="shared" si="41"/>
        <v>0.05</v>
      </c>
      <c r="FK31" s="375">
        <f t="shared" si="41"/>
        <v>0</v>
      </c>
      <c r="FL31" s="375">
        <f t="shared" si="41"/>
        <v>0</v>
      </c>
      <c r="FM31" s="375">
        <f t="shared" si="41"/>
        <v>0</v>
      </c>
      <c r="FN31" s="375">
        <f t="shared" si="41"/>
        <v>0</v>
      </c>
      <c r="FO31" s="375">
        <f t="shared" si="41"/>
        <v>0</v>
      </c>
      <c r="FP31" s="375">
        <f t="shared" si="41"/>
        <v>0</v>
      </c>
      <c r="FQ31" s="375">
        <f t="shared" si="41"/>
        <v>0</v>
      </c>
      <c r="FR31" s="375">
        <f t="shared" si="41"/>
        <v>0</v>
      </c>
      <c r="FS31" s="375">
        <f t="shared" si="41"/>
        <v>0</v>
      </c>
      <c r="FT31" s="375">
        <f t="shared" si="41"/>
        <v>0</v>
      </c>
      <c r="FU31" s="375">
        <f t="shared" si="41"/>
        <v>0</v>
      </c>
      <c r="FV31" s="375">
        <f t="shared" si="41"/>
        <v>0</v>
      </c>
      <c r="FW31" s="375">
        <f t="shared" si="41"/>
        <v>0</v>
      </c>
      <c r="FX31" s="375">
        <f t="shared" si="41"/>
        <v>18.318883928571431</v>
      </c>
      <c r="FY31" s="375">
        <f t="shared" si="41"/>
        <v>48.285428571428568</v>
      </c>
      <c r="FZ31" s="375">
        <f t="shared" si="41"/>
        <v>82.536830357142875</v>
      </c>
      <c r="GA31" s="375">
        <f t="shared" si="41"/>
        <v>109.58351785714285</v>
      </c>
      <c r="GB31" s="375">
        <f t="shared" si="41"/>
        <v>101.33517857142859</v>
      </c>
      <c r="GC31" s="375">
        <f t="shared" si="41"/>
        <v>74.946000000000012</v>
      </c>
      <c r="GD31" s="375">
        <f t="shared" si="41"/>
        <v>35.32038750000001</v>
      </c>
      <c r="GE31" s="375">
        <f t="shared" si="41"/>
        <v>11.455071428571431</v>
      </c>
      <c r="GF31" s="375">
        <f t="shared" si="41"/>
        <v>4.4303357142857154</v>
      </c>
      <c r="GG31" s="375">
        <f t="shared" si="41"/>
        <v>1.7974727678571429</v>
      </c>
      <c r="GH31" s="375">
        <f t="shared" si="41"/>
        <v>0</v>
      </c>
      <c r="GI31" s="375">
        <f t="shared" si="41"/>
        <v>5.3527285714285719</v>
      </c>
      <c r="GJ31" s="375">
        <f t="shared" si="41"/>
        <v>0.5</v>
      </c>
      <c r="GK31" s="375">
        <f t="shared" si="41"/>
        <v>31.086590909090908</v>
      </c>
      <c r="GL31" s="375">
        <f t="shared" si="41"/>
        <v>81.938909090909092</v>
      </c>
      <c r="GM31" s="375">
        <f t="shared" si="41"/>
        <v>140.0625</v>
      </c>
      <c r="GN31" s="375">
        <f t="shared" si="41"/>
        <v>185.95990909090909</v>
      </c>
      <c r="GO31" s="375">
        <f t="shared" si="41"/>
        <v>171.96272727272728</v>
      </c>
      <c r="GP31" s="375">
        <f t="shared" si="41"/>
        <v>127.18109090909091</v>
      </c>
      <c r="GQ31" s="375">
        <f t="shared" si="41"/>
        <v>59.937627272727276</v>
      </c>
      <c r="GR31" s="375">
        <f t="shared" si="41"/>
        <v>19.438909090909092</v>
      </c>
      <c r="GS31" s="375">
        <f t="shared" si="41"/>
        <v>7.5181454545454551</v>
      </c>
      <c r="GT31" s="375">
        <f t="shared" si="41"/>
        <v>3.0502568181818179</v>
      </c>
      <c r="GU31" s="375">
        <f t="shared" si="41"/>
        <v>0</v>
      </c>
      <c r="GV31" s="375">
        <f t="shared" si="41"/>
        <v>9.0834181818181818</v>
      </c>
      <c r="GW31" s="375">
        <f t="shared" si="41"/>
        <v>0.84</v>
      </c>
      <c r="GX31" s="375">
        <f t="shared" si="41"/>
        <v>0</v>
      </c>
      <c r="GY31" s="375">
        <f t="shared" si="41"/>
        <v>0</v>
      </c>
      <c r="GZ31" s="375">
        <f t="shared" si="41"/>
        <v>0</v>
      </c>
      <c r="HA31" s="375">
        <f t="shared" si="41"/>
        <v>0</v>
      </c>
      <c r="HB31" s="375">
        <f t="shared" si="41"/>
        <v>0</v>
      </c>
      <c r="HC31" s="375">
        <f t="shared" si="41"/>
        <v>0</v>
      </c>
      <c r="HD31" s="375">
        <f t="shared" si="41"/>
        <v>0</v>
      </c>
      <c r="HE31" s="375">
        <f t="shared" si="41"/>
        <v>0</v>
      </c>
      <c r="HF31" s="375">
        <f t="shared" si="41"/>
        <v>0</v>
      </c>
      <c r="HG31" s="375">
        <f t="shared" si="41"/>
        <v>0</v>
      </c>
      <c r="HH31" s="375">
        <f t="shared" si="41"/>
        <v>0</v>
      </c>
      <c r="HI31" s="375">
        <f t="shared" si="41"/>
        <v>0</v>
      </c>
      <c r="HJ31" s="375">
        <f t="shared" ref="HJ31:IJ31" si="42">SUM(HJ21:HJ29)</f>
        <v>0</v>
      </c>
      <c r="HK31" s="375">
        <f t="shared" si="42"/>
        <v>4.2190857142857148</v>
      </c>
      <c r="HL31" s="375">
        <f t="shared" si="42"/>
        <v>5.2066621428571427</v>
      </c>
      <c r="HM31" s="375">
        <f t="shared" si="42"/>
        <v>11.004910714285716</v>
      </c>
      <c r="HN31" s="375">
        <f t="shared" si="42"/>
        <v>14.611135714285714</v>
      </c>
      <c r="HO31" s="375">
        <f t="shared" si="42"/>
        <v>13.511357142857145</v>
      </c>
      <c r="HP31" s="375">
        <f t="shared" si="42"/>
        <v>7.9942400000000022</v>
      </c>
      <c r="HQ31" s="375">
        <f t="shared" si="42"/>
        <v>3.1395900000000005</v>
      </c>
      <c r="HR31" s="375">
        <f t="shared" si="42"/>
        <v>1.1455071428571428</v>
      </c>
      <c r="HS31" s="375">
        <f t="shared" si="42"/>
        <v>0.21977428571428587</v>
      </c>
      <c r="HT31" s="375">
        <f t="shared" si="42"/>
        <v>0.11962200000000005</v>
      </c>
      <c r="HU31" s="375">
        <f t="shared" si="42"/>
        <v>0</v>
      </c>
      <c r="HV31" s="375">
        <f t="shared" si="42"/>
        <v>2.6300378571428569</v>
      </c>
      <c r="HW31" s="375">
        <f t="shared" si="42"/>
        <v>7.0000000000000007E-2</v>
      </c>
      <c r="HX31" s="375">
        <f t="shared" si="42"/>
        <v>0</v>
      </c>
      <c r="HY31" s="375">
        <f t="shared" si="42"/>
        <v>0</v>
      </c>
      <c r="HZ31" s="375">
        <f t="shared" si="42"/>
        <v>0</v>
      </c>
      <c r="IA31" s="375">
        <f t="shared" si="42"/>
        <v>0</v>
      </c>
      <c r="IB31" s="375">
        <f t="shared" si="42"/>
        <v>0</v>
      </c>
      <c r="IC31" s="375">
        <f t="shared" si="42"/>
        <v>0</v>
      </c>
      <c r="ID31" s="375">
        <f t="shared" si="42"/>
        <v>0</v>
      </c>
      <c r="IE31" s="375">
        <f t="shared" si="42"/>
        <v>0</v>
      </c>
      <c r="IF31" s="375">
        <f t="shared" si="42"/>
        <v>0</v>
      </c>
      <c r="IG31" s="375">
        <f t="shared" si="42"/>
        <v>0</v>
      </c>
      <c r="IH31" s="375">
        <f t="shared" si="42"/>
        <v>0</v>
      </c>
      <c r="II31" s="375">
        <f t="shared" si="42"/>
        <v>0</v>
      </c>
      <c r="IJ31" s="375">
        <f t="shared" si="42"/>
        <v>0</v>
      </c>
      <c r="IK31" s="255"/>
      <c r="IL31" s="377">
        <f t="shared" ref="IL31:IW31" si="43">SUM(IL21:IL29)</f>
        <v>55.339016915584423</v>
      </c>
      <c r="IM31" s="378">
        <f t="shared" si="43"/>
        <v>72519.283434493671</v>
      </c>
      <c r="IN31" s="378">
        <f t="shared" si="43"/>
        <v>246403.56951363757</v>
      </c>
      <c r="IO31" s="378">
        <f t="shared" si="43"/>
        <v>384823.45439339551</v>
      </c>
      <c r="IP31" s="378">
        <f t="shared" si="43"/>
        <v>355857.83548458049</v>
      </c>
      <c r="IQ31" s="378">
        <f t="shared" si="43"/>
        <v>279619.13485259243</v>
      </c>
      <c r="IR31" s="378">
        <f t="shared" si="43"/>
        <v>125507.48380350825</v>
      </c>
      <c r="IS31" s="378">
        <f t="shared" si="43"/>
        <v>64090.787153728161</v>
      </c>
      <c r="IT31" s="378">
        <f t="shared" si="43"/>
        <v>1738.7035996546674</v>
      </c>
      <c r="IU31" s="378">
        <f t="shared" si="43"/>
        <v>5.2378679814935065</v>
      </c>
      <c r="IV31" s="378">
        <f t="shared" si="43"/>
        <v>0</v>
      </c>
      <c r="IW31" s="378">
        <f t="shared" si="43"/>
        <v>17.611189701298702</v>
      </c>
      <c r="IX31" s="379">
        <f>SUM(IX21:IX29)</f>
        <v>1530638.4403101888</v>
      </c>
      <c r="IY31" s="352"/>
    </row>
    <row r="32" spans="1:259" s="380" customFormat="1" ht="18.75" customHeight="1" thickBot="1" x14ac:dyDescent="0.35">
      <c r="E32" s="381"/>
      <c r="F32" s="381"/>
      <c r="G32" s="381"/>
      <c r="H32" s="382">
        <f>SUM(H$4:H31)/4</f>
        <v>0</v>
      </c>
      <c r="I32" s="382">
        <f>SUM(I$4:I31)/4</f>
        <v>0</v>
      </c>
      <c r="J32" s="382">
        <f>SUM(J$4:J31)/4</f>
        <v>0</v>
      </c>
      <c r="K32" s="382">
        <f>SUM(K$4:K31)/4</f>
        <v>0</v>
      </c>
      <c r="L32" s="382">
        <f>SUM(L$4:L31)/4</f>
        <v>7</v>
      </c>
      <c r="AV32" s="383">
        <f>SUM(AV$18:AV31)/2/1000000</f>
        <v>24.930955000000001</v>
      </c>
      <c r="IJ32" s="384"/>
      <c r="IK32" s="384"/>
      <c r="IL32" s="385">
        <f>SUM(IL$4:IL31)/2/1000000</f>
        <v>5.5339016915584425E-5</v>
      </c>
      <c r="IM32" s="385">
        <f>SUM(IM$4:IM31)/2/1000000</f>
        <v>7.2519283434493667E-2</v>
      </c>
      <c r="IN32" s="385">
        <f>SUM(IN$4:IN31)/2/1000000</f>
        <v>0.24640356951363757</v>
      </c>
      <c r="IO32" s="385">
        <f>SUM(IO$4:IO31)/2/1000000</f>
        <v>0.38482345439339549</v>
      </c>
      <c r="IP32" s="385">
        <f>SUM(IP$4:IP31)/2/1000000</f>
        <v>0.3558578354845805</v>
      </c>
      <c r="IQ32" s="385">
        <f>SUM(IQ$4:IQ31)/2/1000000</f>
        <v>0.27961913485259243</v>
      </c>
      <c r="IR32" s="385">
        <f>SUM(IR$4:IR31)/2/1000000</f>
        <v>0.12550748380350826</v>
      </c>
      <c r="IS32" s="385">
        <f>SUM(IS$4:IS31)/2/1000000</f>
        <v>6.4090787153728165E-2</v>
      </c>
      <c r="IT32" s="385">
        <f>SUM(IT$4:IT31)/2/1000000</f>
        <v>1.7387035996546674E-3</v>
      </c>
      <c r="IU32" s="385">
        <f>SUM(IU$4:IU31)/2/1000000</f>
        <v>5.2378679814935069E-6</v>
      </c>
      <c r="IV32" s="385">
        <f>SUM(IV$4:IV31)/2/1000000</f>
        <v>0</v>
      </c>
      <c r="IW32" s="385">
        <f>SUM(IW$4:IW31)/2/1000000</f>
        <v>1.7611189701298701E-5</v>
      </c>
      <c r="IX32" s="385">
        <f>SUM(IX$4:IX31)/2/1000000</f>
        <v>1.5306384403101887</v>
      </c>
      <c r="IY32" s="386">
        <f>SUM(AV$19:AV31)/2/10000</f>
        <v>2493.0954999999999</v>
      </c>
    </row>
    <row r="33" spans="3:262" s="380" customFormat="1" ht="37.5" customHeight="1" thickBot="1" x14ac:dyDescent="0.55000000000000004">
      <c r="C33" s="380" t="s">
        <v>77</v>
      </c>
      <c r="E33" s="381"/>
      <c r="F33" s="381"/>
      <c r="G33" s="381"/>
      <c r="H33" s="90">
        <f>SUM(H32:L32)+H34</f>
        <v>15</v>
      </c>
      <c r="Q33" s="387">
        <f>S33*T14/1000</f>
        <v>24930</v>
      </c>
      <c r="R33" s="388" t="s">
        <v>169</v>
      </c>
      <c r="S33" s="389">
        <f>T16/T14</f>
        <v>22.179498243344593</v>
      </c>
      <c r="AV33" s="390">
        <f>MIN(AV$4:AV31)</f>
        <v>50100</v>
      </c>
      <c r="IJ33" s="384"/>
      <c r="IK33" s="391" t="s">
        <v>170</v>
      </c>
      <c r="IL33" s="1197" t="s">
        <v>171</v>
      </c>
      <c r="IM33" s="1198"/>
      <c r="IN33" s="1198"/>
      <c r="IO33" s="1198"/>
      <c r="IP33" s="1198"/>
      <c r="IQ33" s="1198"/>
      <c r="IR33" s="1198"/>
      <c r="IS33" s="1198"/>
      <c r="IT33" s="1198"/>
      <c r="IU33" s="1198"/>
      <c r="IV33" s="1198"/>
      <c r="IW33" s="1198"/>
      <c r="IX33" s="1199"/>
      <c r="IY33" s="392" t="s">
        <v>172</v>
      </c>
    </row>
    <row r="34" spans="3:262" s="380" customFormat="1" ht="18.75" customHeight="1" x14ac:dyDescent="0.3">
      <c r="C34" s="380" t="s">
        <v>78</v>
      </c>
      <c r="E34" s="381"/>
      <c r="F34" s="381"/>
      <c r="G34" s="381"/>
      <c r="H34" s="90">
        <f>4+1+3</f>
        <v>8</v>
      </c>
      <c r="R34" s="380" t="s">
        <v>173</v>
      </c>
      <c r="AV34" s="390">
        <f>MAX(AV$4:AV31)</f>
        <v>24930955</v>
      </c>
      <c r="IJ34" s="384"/>
      <c r="IK34" s="393" t="s">
        <v>174</v>
      </c>
      <c r="IL34" s="394" t="s">
        <v>154</v>
      </c>
      <c r="IM34" s="395" t="s">
        <v>155</v>
      </c>
      <c r="IN34" s="396" t="s">
        <v>156</v>
      </c>
      <c r="IO34" s="397" t="s">
        <v>157</v>
      </c>
      <c r="IP34" s="395" t="s">
        <v>158</v>
      </c>
      <c r="IQ34" s="396" t="s">
        <v>159</v>
      </c>
      <c r="IR34" s="397" t="s">
        <v>160</v>
      </c>
      <c r="IS34" s="395" t="s">
        <v>161</v>
      </c>
      <c r="IT34" s="396" t="s">
        <v>162</v>
      </c>
      <c r="IU34" s="397" t="s">
        <v>163</v>
      </c>
      <c r="IV34" s="395" t="s">
        <v>164</v>
      </c>
      <c r="IW34" s="396" t="s">
        <v>165</v>
      </c>
      <c r="IX34" s="398" t="s">
        <v>153</v>
      </c>
      <c r="IY34" s="399" t="s">
        <v>6</v>
      </c>
    </row>
    <row r="35" spans="3:262" s="380" customFormat="1" ht="18.75" customHeight="1" x14ac:dyDescent="0.75">
      <c r="C35" s="380" t="s">
        <v>79</v>
      </c>
      <c r="E35" s="381"/>
      <c r="F35" s="381"/>
      <c r="G35" s="381"/>
      <c r="AV35" s="390"/>
      <c r="IJ35" s="400">
        <v>2</v>
      </c>
      <c r="IK35" s="401" t="s">
        <v>77</v>
      </c>
      <c r="IL35" s="402">
        <f>SUMIF($H$4:$H31,1,IL$4:IL31)</f>
        <v>0</v>
      </c>
      <c r="IM35" s="403">
        <f>SUMIF($H$4:$H31,1,IM$4:IM31)</f>
        <v>0</v>
      </c>
      <c r="IN35" s="404">
        <f>SUMIF($H$4:$H31,1,IN$4:IN31)</f>
        <v>0</v>
      </c>
      <c r="IO35" s="405">
        <f>SUMIF($H$4:$H31,1,IO$4:IO31)</f>
        <v>0</v>
      </c>
      <c r="IP35" s="403">
        <f>SUMIF($H$4:$H31,1,IP$4:IP31)</f>
        <v>0</v>
      </c>
      <c r="IQ35" s="404">
        <f>SUMIF($H$4:$H31,1,IQ$4:IQ31)</f>
        <v>0</v>
      </c>
      <c r="IR35" s="405">
        <f>SUMIF($H$4:$H31,1,IR$4:IR31)</f>
        <v>0</v>
      </c>
      <c r="IS35" s="403">
        <f>SUMIF($H$4:$H31,1,IS$4:IS31)</f>
        <v>0</v>
      </c>
      <c r="IT35" s="404">
        <f>SUMIF($H$4:$H31,1,IT$4:IT31)</f>
        <v>0</v>
      </c>
      <c r="IU35" s="405">
        <f>SUMIF($H$4:$H31,1,IU$4:IU31)</f>
        <v>0</v>
      </c>
      <c r="IV35" s="403">
        <f>SUMIF($H$4:$H31,1,IV$4:IV31)</f>
        <v>0</v>
      </c>
      <c r="IW35" s="404">
        <f>SUMIF($H$4:$H31,1,IW$4:IW31)</f>
        <v>0</v>
      </c>
      <c r="IX35" s="406">
        <f>SUM(IL35:IW35)/1000000</f>
        <v>0</v>
      </c>
      <c r="IY35" s="407">
        <f>SUMIF($H$17:$H31,1,AV$17:AV31)/10000</f>
        <v>0</v>
      </c>
    </row>
    <row r="36" spans="3:262" s="380" customFormat="1" ht="18.75" customHeight="1" x14ac:dyDescent="0.75">
      <c r="C36" s="380" t="s">
        <v>80</v>
      </c>
      <c r="E36" s="381"/>
      <c r="F36" s="381"/>
      <c r="G36" s="381"/>
      <c r="AB36" s="380" t="e">
        <f>#REF!+#REF!+#REF!+#REF!+#REF!</f>
        <v>#REF!</v>
      </c>
      <c r="AV36" s="390"/>
      <c r="IJ36" s="400">
        <v>1</v>
      </c>
      <c r="IK36" s="408" t="s">
        <v>78</v>
      </c>
      <c r="IL36" s="409">
        <f>SUMIF($I$4:$I31,1,IL$4:IL31)</f>
        <v>0</v>
      </c>
      <c r="IM36" s="410">
        <f>SUMIF($I$4:$I31,1,IM$4:IM31)</f>
        <v>0</v>
      </c>
      <c r="IN36" s="411">
        <f>SUMIF($I$4:$I31,1,IN$4:IN31)</f>
        <v>0</v>
      </c>
      <c r="IO36" s="412">
        <f>SUMIF($I$4:$I31,1,IO$4:IO31)</f>
        <v>0</v>
      </c>
      <c r="IP36" s="410">
        <f>SUMIF($I$4:$I31,1,IP$4:IP31)</f>
        <v>0</v>
      </c>
      <c r="IQ36" s="411">
        <f>SUMIF($I$4:$I31,1,IQ$4:IQ31)</f>
        <v>0</v>
      </c>
      <c r="IR36" s="412">
        <f>SUMIF($I$4:$I31,1,IR$4:IR31)</f>
        <v>0</v>
      </c>
      <c r="IS36" s="410">
        <f>SUMIF($I$4:$I31,1,IS$4:IS31)</f>
        <v>0</v>
      </c>
      <c r="IT36" s="411">
        <f>SUMIF($I$4:$I31,1,IT$4:IT31)</f>
        <v>0</v>
      </c>
      <c r="IU36" s="412">
        <f>SUMIF($I$4:$I31,1,IU$4:IU31)</f>
        <v>0</v>
      </c>
      <c r="IV36" s="410">
        <f>SUMIF($I$4:$I31,1,IV$4:IV31)</f>
        <v>0</v>
      </c>
      <c r="IW36" s="411">
        <f>SUMIF($I$4:$I31,1,IW$4:IW31)</f>
        <v>0</v>
      </c>
      <c r="IX36" s="413">
        <f>SUM(IL36:IW36)/1000000</f>
        <v>0</v>
      </c>
      <c r="IY36" s="414">
        <f>SUMIF($I$17:$I31,1,AV$17:AV31)/10000</f>
        <v>0</v>
      </c>
    </row>
    <row r="37" spans="3:262" s="415" customFormat="1" ht="18.75" customHeight="1" x14ac:dyDescent="0.75">
      <c r="C37" s="415" t="s">
        <v>40</v>
      </c>
      <c r="E37" s="416"/>
      <c r="F37" s="416"/>
      <c r="G37" s="416"/>
      <c r="H37" s="380"/>
      <c r="I37" s="380"/>
      <c r="J37" s="380"/>
      <c r="K37" s="380"/>
      <c r="L37" s="380"/>
      <c r="M37" s="380"/>
      <c r="N37" s="380"/>
      <c r="O37" s="380"/>
      <c r="P37" s="380"/>
      <c r="Q37" s="380"/>
      <c r="R37" s="380"/>
      <c r="S37" s="380"/>
      <c r="T37" s="380"/>
      <c r="U37" s="380"/>
      <c r="V37" s="380"/>
      <c r="W37" s="380"/>
      <c r="X37" s="380"/>
      <c r="Y37" s="380"/>
      <c r="Z37" s="380"/>
      <c r="AA37" s="380"/>
      <c r="AB37" s="380"/>
      <c r="AC37" s="380"/>
      <c r="AD37" s="380"/>
      <c r="AE37" s="380"/>
      <c r="AF37" s="380"/>
      <c r="AH37" s="380"/>
      <c r="AI37" s="380"/>
      <c r="AJ37" s="380"/>
      <c r="AK37" s="380"/>
      <c r="AL37" s="380"/>
      <c r="AM37" s="380"/>
      <c r="AN37" s="380"/>
      <c r="AO37" s="380"/>
      <c r="AP37" s="380"/>
      <c r="AQ37" s="380"/>
      <c r="AS37" s="417"/>
      <c r="AT37" s="417"/>
      <c r="AU37" s="417"/>
      <c r="AV37" s="418"/>
      <c r="AW37" s="419"/>
      <c r="AX37" s="420"/>
      <c r="AY37" s="420"/>
      <c r="AZ37" s="420"/>
      <c r="BA37" s="420"/>
      <c r="BB37" s="420"/>
      <c r="BC37" s="420"/>
      <c r="BD37" s="420"/>
      <c r="BE37" s="420"/>
      <c r="BF37" s="420"/>
      <c r="BG37" s="420"/>
      <c r="BH37" s="420"/>
      <c r="BI37" s="420"/>
      <c r="BJ37" s="421"/>
      <c r="BK37" s="420"/>
      <c r="BL37" s="420"/>
      <c r="BM37" s="420"/>
      <c r="BN37" s="420"/>
      <c r="BO37" s="420"/>
      <c r="BP37" s="420"/>
      <c r="BQ37" s="420"/>
      <c r="BR37" s="420"/>
      <c r="BS37" s="420"/>
      <c r="BT37" s="420"/>
      <c r="BU37" s="420"/>
      <c r="BV37" s="420"/>
      <c r="BW37" s="421"/>
      <c r="BX37" s="420"/>
      <c r="BY37" s="420"/>
      <c r="BZ37" s="420"/>
      <c r="CA37" s="420"/>
      <c r="CB37" s="420"/>
      <c r="CC37" s="420"/>
      <c r="CD37" s="420"/>
      <c r="CE37" s="420"/>
      <c r="CF37" s="420"/>
      <c r="CG37" s="420"/>
      <c r="CH37" s="420"/>
      <c r="CI37" s="420"/>
      <c r="CJ37" s="421"/>
      <c r="CK37" s="420"/>
      <c r="CL37" s="420"/>
      <c r="CM37" s="420"/>
      <c r="CN37" s="420"/>
      <c r="CO37" s="420"/>
      <c r="CP37" s="420"/>
      <c r="CQ37" s="420"/>
      <c r="CR37" s="420"/>
      <c r="CS37" s="420"/>
      <c r="CT37" s="420"/>
      <c r="CU37" s="420"/>
      <c r="CV37" s="420"/>
      <c r="CW37" s="421"/>
      <c r="CX37" s="420"/>
      <c r="CY37" s="420"/>
      <c r="CZ37" s="420"/>
      <c r="DA37" s="420"/>
      <c r="DB37" s="420"/>
      <c r="DC37" s="420"/>
      <c r="DD37" s="420"/>
      <c r="DE37" s="420"/>
      <c r="DF37" s="420"/>
      <c r="DG37" s="420"/>
      <c r="DH37" s="420"/>
      <c r="DI37" s="420"/>
      <c r="DJ37" s="421"/>
      <c r="DK37" s="420"/>
      <c r="DL37" s="420"/>
      <c r="DM37" s="420"/>
      <c r="DN37" s="420"/>
      <c r="DO37" s="420"/>
      <c r="DP37" s="420"/>
      <c r="DQ37" s="420"/>
      <c r="DR37" s="420"/>
      <c r="DS37" s="420"/>
      <c r="DT37" s="420"/>
      <c r="DU37" s="420"/>
      <c r="DV37" s="420"/>
      <c r="DW37" s="421"/>
      <c r="DX37" s="420"/>
      <c r="DY37" s="420"/>
      <c r="DZ37" s="420"/>
      <c r="EA37" s="420"/>
      <c r="EB37" s="420"/>
      <c r="EC37" s="420"/>
      <c r="ED37" s="420"/>
      <c r="EE37" s="420"/>
      <c r="EF37" s="420"/>
      <c r="EG37" s="420"/>
      <c r="EH37" s="420"/>
      <c r="EI37" s="420"/>
      <c r="EJ37" s="421"/>
      <c r="EK37" s="420"/>
      <c r="EL37" s="420"/>
      <c r="EM37" s="420"/>
      <c r="EN37" s="420"/>
      <c r="EO37" s="420"/>
      <c r="EP37" s="420"/>
      <c r="EQ37" s="420"/>
      <c r="ER37" s="420"/>
      <c r="ES37" s="420"/>
      <c r="ET37" s="420"/>
      <c r="EU37" s="420"/>
      <c r="EV37" s="420"/>
      <c r="EW37" s="421"/>
      <c r="EX37" s="420"/>
      <c r="EY37" s="420"/>
      <c r="EZ37" s="420"/>
      <c r="FA37" s="420"/>
      <c r="FB37" s="420"/>
      <c r="FC37" s="420"/>
      <c r="FD37" s="420"/>
      <c r="FE37" s="420"/>
      <c r="FF37" s="420"/>
      <c r="FG37" s="420"/>
      <c r="FH37" s="420"/>
      <c r="FI37" s="420"/>
      <c r="FJ37" s="421"/>
      <c r="FK37" s="420"/>
      <c r="FL37" s="420"/>
      <c r="FM37" s="420"/>
      <c r="FN37" s="420"/>
      <c r="FO37" s="420"/>
      <c r="FP37" s="420"/>
      <c r="FQ37" s="420"/>
      <c r="FR37" s="420"/>
      <c r="FS37" s="420"/>
      <c r="FT37" s="420"/>
      <c r="FU37" s="420"/>
      <c r="FV37" s="420"/>
      <c r="FW37" s="421"/>
      <c r="FX37" s="420"/>
      <c r="FY37" s="420"/>
      <c r="FZ37" s="420"/>
      <c r="GA37" s="420"/>
      <c r="GB37" s="420"/>
      <c r="GC37" s="420"/>
      <c r="GD37" s="420"/>
      <c r="GE37" s="420"/>
      <c r="GF37" s="420"/>
      <c r="GG37" s="420"/>
      <c r="GH37" s="420"/>
      <c r="GI37" s="420"/>
      <c r="GJ37" s="421"/>
      <c r="GK37" s="420"/>
      <c r="GL37" s="420"/>
      <c r="GM37" s="420"/>
      <c r="GN37" s="420"/>
      <c r="GO37" s="420"/>
      <c r="GP37" s="420"/>
      <c r="GQ37" s="420"/>
      <c r="GR37" s="420"/>
      <c r="GS37" s="420"/>
      <c r="GT37" s="420"/>
      <c r="GU37" s="420"/>
      <c r="GV37" s="420"/>
      <c r="GW37" s="421"/>
      <c r="GX37" s="420"/>
      <c r="GY37" s="420"/>
      <c r="GZ37" s="420"/>
      <c r="HA37" s="420"/>
      <c r="HB37" s="420"/>
      <c r="HC37" s="420"/>
      <c r="HD37" s="420"/>
      <c r="HE37" s="420"/>
      <c r="HF37" s="420"/>
      <c r="HG37" s="420"/>
      <c r="HH37" s="420"/>
      <c r="HI37" s="420"/>
      <c r="HJ37" s="421"/>
      <c r="HK37" s="420"/>
      <c r="HL37" s="420"/>
      <c r="HM37" s="420"/>
      <c r="HN37" s="420"/>
      <c r="HO37" s="420"/>
      <c r="HP37" s="420"/>
      <c r="HQ37" s="420"/>
      <c r="HR37" s="420"/>
      <c r="HS37" s="420"/>
      <c r="HT37" s="420"/>
      <c r="HU37" s="420"/>
      <c r="HV37" s="420"/>
      <c r="HW37" s="421"/>
      <c r="HX37" s="420"/>
      <c r="HY37" s="420"/>
      <c r="HZ37" s="420"/>
      <c r="IA37" s="420"/>
      <c r="IB37" s="420"/>
      <c r="IC37" s="420"/>
      <c r="ID37" s="420"/>
      <c r="IE37" s="420"/>
      <c r="IF37" s="420"/>
      <c r="IG37" s="420"/>
      <c r="IH37" s="420"/>
      <c r="II37" s="420"/>
      <c r="IJ37" s="400">
        <v>4</v>
      </c>
      <c r="IK37" s="422" t="s">
        <v>79</v>
      </c>
      <c r="IL37" s="409">
        <f>SUMIF($J$4:$J31,1,IL$4:IL31)</f>
        <v>0</v>
      </c>
      <c r="IM37" s="410">
        <f>SUMIF($J$4:$J31,1,IM$4:IM31)</f>
        <v>0</v>
      </c>
      <c r="IN37" s="411">
        <f>SUMIF($J$4:$J31,1,IN$4:IN31)</f>
        <v>0</v>
      </c>
      <c r="IO37" s="412">
        <f>SUMIF($J$4:$J31,1,IO$4:IO31)</f>
        <v>0</v>
      </c>
      <c r="IP37" s="410">
        <f>SUMIF($J$4:$J31,1,IP$4:IP31)</f>
        <v>0</v>
      </c>
      <c r="IQ37" s="411">
        <f>SUMIF($J$4:$J31,1,IQ$4:IQ31)</f>
        <v>0</v>
      </c>
      <c r="IR37" s="412">
        <f>SUMIF($J$4:$J31,1,IR$4:IR31)</f>
        <v>0</v>
      </c>
      <c r="IS37" s="410">
        <f>SUMIF($J$4:$J31,1,IS$4:IS31)</f>
        <v>0</v>
      </c>
      <c r="IT37" s="411">
        <f>SUMIF($J$4:$J31,1,IT$4:IT31)</f>
        <v>0</v>
      </c>
      <c r="IU37" s="412">
        <f>SUMIF($J$4:$J31,1,IU$4:IU31)</f>
        <v>0</v>
      </c>
      <c r="IV37" s="410">
        <f>SUMIF($J$4:$J31,1,IV$4:IV31)</f>
        <v>0</v>
      </c>
      <c r="IW37" s="411">
        <f>SUMIF($J$4:$J31,1,IW$4:IW31)</f>
        <v>0</v>
      </c>
      <c r="IX37" s="413">
        <f>SUM(IL37:IW37)/1000000</f>
        <v>0</v>
      </c>
      <c r="IY37" s="414">
        <f>SUMIF($J$4:$J31,1,AV$4:AV31)/10000</f>
        <v>0</v>
      </c>
    </row>
    <row r="38" spans="3:262" s="415" customFormat="1" ht="18.75" customHeight="1" x14ac:dyDescent="0.75">
      <c r="E38" s="416"/>
      <c r="F38" s="416"/>
      <c r="G38" s="416"/>
      <c r="H38" s="380"/>
      <c r="I38" s="380"/>
      <c r="J38" s="380"/>
      <c r="K38" s="380"/>
      <c r="L38" s="380"/>
      <c r="M38" s="380"/>
      <c r="N38" s="380"/>
      <c r="O38" s="380"/>
      <c r="P38" s="380"/>
      <c r="Q38" s="380"/>
      <c r="R38" s="380"/>
      <c r="S38" s="380"/>
      <c r="T38" s="380"/>
      <c r="U38" s="380"/>
      <c r="V38" s="380"/>
      <c r="W38" s="380"/>
      <c r="X38" s="380"/>
      <c r="Y38" s="380"/>
      <c r="Z38" s="380"/>
      <c r="AA38" s="380"/>
      <c r="AB38" s="380"/>
      <c r="AC38" s="380"/>
      <c r="AD38" s="380"/>
      <c r="AE38" s="380"/>
      <c r="AF38" s="380"/>
      <c r="AH38" s="380"/>
      <c r="AI38" s="380"/>
      <c r="AJ38" s="380"/>
      <c r="AK38" s="380"/>
      <c r="AL38" s="380"/>
      <c r="AM38" s="380"/>
      <c r="AN38" s="380"/>
      <c r="AO38" s="380"/>
      <c r="AP38" s="380"/>
      <c r="AQ38" s="380"/>
      <c r="AS38" s="417"/>
      <c r="AT38" s="417"/>
      <c r="AU38" s="417"/>
      <c r="AV38" s="418"/>
      <c r="AW38" s="419"/>
      <c r="AX38" s="420"/>
      <c r="AY38" s="420"/>
      <c r="AZ38" s="420"/>
      <c r="BA38" s="420"/>
      <c r="BB38" s="420"/>
      <c r="BC38" s="420"/>
      <c r="BD38" s="420"/>
      <c r="BE38" s="420"/>
      <c r="BF38" s="420"/>
      <c r="BG38" s="420"/>
      <c r="BH38" s="420"/>
      <c r="BI38" s="420"/>
      <c r="BJ38" s="421"/>
      <c r="BK38" s="420"/>
      <c r="BL38" s="420"/>
      <c r="BM38" s="420"/>
      <c r="BN38" s="420"/>
      <c r="BO38" s="420"/>
      <c r="BP38" s="420"/>
      <c r="BQ38" s="420"/>
      <c r="BR38" s="420"/>
      <c r="BS38" s="420"/>
      <c r="BT38" s="420"/>
      <c r="BU38" s="420"/>
      <c r="BV38" s="420"/>
      <c r="BW38" s="421"/>
      <c r="BX38" s="420"/>
      <c r="BY38" s="420"/>
      <c r="BZ38" s="420"/>
      <c r="CA38" s="420"/>
      <c r="CB38" s="420"/>
      <c r="CC38" s="420"/>
      <c r="CD38" s="420"/>
      <c r="CE38" s="420"/>
      <c r="CF38" s="420"/>
      <c r="CG38" s="420"/>
      <c r="CH38" s="420"/>
      <c r="CI38" s="420"/>
      <c r="CJ38" s="421"/>
      <c r="CK38" s="420"/>
      <c r="CL38" s="420"/>
      <c r="CM38" s="420"/>
      <c r="CN38" s="420"/>
      <c r="CO38" s="420"/>
      <c r="CP38" s="420"/>
      <c r="CQ38" s="420"/>
      <c r="CR38" s="420"/>
      <c r="CS38" s="420"/>
      <c r="CT38" s="420"/>
      <c r="CU38" s="420"/>
      <c r="CV38" s="420"/>
      <c r="CW38" s="421"/>
      <c r="CX38" s="420"/>
      <c r="CY38" s="420"/>
      <c r="CZ38" s="420"/>
      <c r="DA38" s="420"/>
      <c r="DB38" s="420"/>
      <c r="DC38" s="420"/>
      <c r="DD38" s="420"/>
      <c r="DE38" s="420"/>
      <c r="DF38" s="420"/>
      <c r="DG38" s="420"/>
      <c r="DH38" s="420"/>
      <c r="DI38" s="420"/>
      <c r="DJ38" s="421"/>
      <c r="DK38" s="420"/>
      <c r="DL38" s="420"/>
      <c r="DM38" s="420"/>
      <c r="DN38" s="420"/>
      <c r="DO38" s="420"/>
      <c r="DP38" s="420"/>
      <c r="DQ38" s="420"/>
      <c r="DR38" s="420"/>
      <c r="DS38" s="420"/>
      <c r="DT38" s="420"/>
      <c r="DU38" s="420"/>
      <c r="DV38" s="420"/>
      <c r="DW38" s="421"/>
      <c r="DX38" s="420"/>
      <c r="DY38" s="420"/>
      <c r="DZ38" s="420"/>
      <c r="EA38" s="420"/>
      <c r="EB38" s="420"/>
      <c r="EC38" s="420"/>
      <c r="ED38" s="420"/>
      <c r="EE38" s="420"/>
      <c r="EF38" s="420"/>
      <c r="EG38" s="420"/>
      <c r="EH38" s="420"/>
      <c r="EI38" s="420"/>
      <c r="EJ38" s="421"/>
      <c r="EK38" s="420"/>
      <c r="EL38" s="420"/>
      <c r="EM38" s="420"/>
      <c r="EN38" s="420"/>
      <c r="EO38" s="420"/>
      <c r="EP38" s="420"/>
      <c r="EQ38" s="420"/>
      <c r="ER38" s="420"/>
      <c r="ES38" s="420"/>
      <c r="ET38" s="420"/>
      <c r="EU38" s="420"/>
      <c r="EV38" s="420"/>
      <c r="EW38" s="421"/>
      <c r="EX38" s="420"/>
      <c r="EY38" s="420"/>
      <c r="EZ38" s="420"/>
      <c r="FA38" s="420"/>
      <c r="FB38" s="420"/>
      <c r="FC38" s="420"/>
      <c r="FD38" s="420"/>
      <c r="FE38" s="420"/>
      <c r="FF38" s="420"/>
      <c r="FG38" s="420"/>
      <c r="FH38" s="420"/>
      <c r="FI38" s="420"/>
      <c r="FJ38" s="421"/>
      <c r="FK38" s="420"/>
      <c r="FL38" s="420"/>
      <c r="FM38" s="420"/>
      <c r="FN38" s="420"/>
      <c r="FO38" s="420"/>
      <c r="FP38" s="420"/>
      <c r="FQ38" s="420"/>
      <c r="FR38" s="420"/>
      <c r="FS38" s="420"/>
      <c r="FT38" s="420"/>
      <c r="FU38" s="420"/>
      <c r="FV38" s="420"/>
      <c r="FW38" s="421"/>
      <c r="FX38" s="420"/>
      <c r="FY38" s="420"/>
      <c r="FZ38" s="420"/>
      <c r="GA38" s="420"/>
      <c r="GB38" s="420"/>
      <c r="GC38" s="420"/>
      <c r="GD38" s="420"/>
      <c r="GE38" s="420"/>
      <c r="GF38" s="420"/>
      <c r="GG38" s="420"/>
      <c r="GH38" s="420"/>
      <c r="GI38" s="420"/>
      <c r="GJ38" s="421"/>
      <c r="GK38" s="420"/>
      <c r="GL38" s="420"/>
      <c r="GM38" s="420"/>
      <c r="GN38" s="420"/>
      <c r="GO38" s="420"/>
      <c r="GP38" s="420"/>
      <c r="GQ38" s="420"/>
      <c r="GR38" s="420"/>
      <c r="GS38" s="420"/>
      <c r="GT38" s="420"/>
      <c r="GU38" s="420"/>
      <c r="GV38" s="420"/>
      <c r="GW38" s="421"/>
      <c r="GX38" s="420"/>
      <c r="GY38" s="420"/>
      <c r="GZ38" s="420"/>
      <c r="HA38" s="420"/>
      <c r="HB38" s="420"/>
      <c r="HC38" s="420"/>
      <c r="HD38" s="420"/>
      <c r="HE38" s="420"/>
      <c r="HF38" s="420"/>
      <c r="HG38" s="420"/>
      <c r="HH38" s="420"/>
      <c r="HI38" s="420"/>
      <c r="HJ38" s="421"/>
      <c r="HK38" s="420"/>
      <c r="HL38" s="420"/>
      <c r="HM38" s="420"/>
      <c r="HN38" s="420"/>
      <c r="HO38" s="420"/>
      <c r="HP38" s="420"/>
      <c r="HQ38" s="420"/>
      <c r="HR38" s="420"/>
      <c r="HS38" s="420"/>
      <c r="HT38" s="420"/>
      <c r="HU38" s="420"/>
      <c r="HV38" s="420"/>
      <c r="HW38" s="421"/>
      <c r="HX38" s="420"/>
      <c r="HY38" s="420"/>
      <c r="HZ38" s="420"/>
      <c r="IA38" s="420"/>
      <c r="IB38" s="420"/>
      <c r="IC38" s="420"/>
      <c r="ID38" s="420"/>
      <c r="IE38" s="420"/>
      <c r="IF38" s="420"/>
      <c r="IG38" s="420"/>
      <c r="IH38" s="420"/>
      <c r="II38" s="420"/>
      <c r="IJ38" s="400">
        <v>3</v>
      </c>
      <c r="IK38" s="423" t="s">
        <v>80</v>
      </c>
      <c r="IL38" s="409">
        <f>SUMIF($K$4:$K31,1,IL$4:IL31)</f>
        <v>0</v>
      </c>
      <c r="IM38" s="410">
        <f>SUMIF($K$4:$K31,1,IM$4:IM31)</f>
        <v>0</v>
      </c>
      <c r="IN38" s="411">
        <f>SUMIF($K$4:$K31,1,IN$4:IN31)</f>
        <v>0</v>
      </c>
      <c r="IO38" s="412">
        <f>SUMIF($K$4:$K31,1,IO$4:IO31)</f>
        <v>0</v>
      </c>
      <c r="IP38" s="410">
        <f>SUMIF($K$4:$K31,1,IP$4:IP31)</f>
        <v>0</v>
      </c>
      <c r="IQ38" s="411">
        <f>SUMIF($K$4:$K31,1,IQ$4:IQ31)</f>
        <v>0</v>
      </c>
      <c r="IR38" s="412">
        <f>SUMIF($K$4:$K31,1,IR$4:IR31)</f>
        <v>0</v>
      </c>
      <c r="IS38" s="410">
        <f>SUMIF($K$4:$K31,1,IS$4:IS31)</f>
        <v>0</v>
      </c>
      <c r="IT38" s="411">
        <f>SUMIF($K$4:$K31,1,IT$4:IT31)</f>
        <v>0</v>
      </c>
      <c r="IU38" s="412">
        <f>SUMIF($K$4:$K31,1,IU$4:IU31)</f>
        <v>0</v>
      </c>
      <c r="IV38" s="410">
        <f>SUMIF($K$4:$K31,1,IV$4:IV31)</f>
        <v>0</v>
      </c>
      <c r="IW38" s="411">
        <f>SUMIF($K$4:$K31,1,IW$4:IW31)</f>
        <v>0</v>
      </c>
      <c r="IX38" s="413">
        <f>SUM(IL38:IW38)/1000000</f>
        <v>0</v>
      </c>
      <c r="IY38" s="414">
        <f>SUMIF($K$4:$K31,1,AV$4:AV31)/10000</f>
        <v>0</v>
      </c>
    </row>
    <row r="39" spans="3:262" s="415" customFormat="1" ht="18.75" customHeight="1" x14ac:dyDescent="0.75">
      <c r="E39" s="416"/>
      <c r="F39" s="416"/>
      <c r="G39" s="416"/>
      <c r="H39" s="380"/>
      <c r="I39" s="380"/>
      <c r="J39" s="380"/>
      <c r="K39" s="380"/>
      <c r="L39" s="380"/>
      <c r="M39" s="380"/>
      <c r="N39" s="380"/>
      <c r="O39" s="380"/>
      <c r="P39" s="380"/>
      <c r="Q39" s="380"/>
      <c r="R39" s="380"/>
      <c r="S39" s="380"/>
      <c r="T39" s="380"/>
      <c r="U39" s="380"/>
      <c r="V39" s="380"/>
      <c r="W39" s="380"/>
      <c r="X39" s="380"/>
      <c r="Y39" s="380"/>
      <c r="Z39" s="380"/>
      <c r="AA39" s="380"/>
      <c r="AB39" s="380"/>
      <c r="AC39" s="380"/>
      <c r="AD39" s="380"/>
      <c r="AE39" s="380"/>
      <c r="AF39" s="380"/>
      <c r="AH39" s="380"/>
      <c r="AI39" s="380"/>
      <c r="AJ39" s="380"/>
      <c r="AK39" s="380"/>
      <c r="AL39" s="380"/>
      <c r="AM39" s="380"/>
      <c r="AN39" s="380"/>
      <c r="AO39" s="380"/>
      <c r="AP39" s="380"/>
      <c r="AQ39" s="380"/>
      <c r="AS39" s="417"/>
      <c r="AT39" s="417"/>
      <c r="AU39" s="417"/>
      <c r="AV39" s="418"/>
      <c r="AW39" s="419"/>
      <c r="AX39" s="420"/>
      <c r="AY39" s="420"/>
      <c r="AZ39" s="420"/>
      <c r="BA39" s="420"/>
      <c r="BB39" s="420"/>
      <c r="BC39" s="420"/>
      <c r="BD39" s="420"/>
      <c r="BE39" s="420"/>
      <c r="BF39" s="420"/>
      <c r="BG39" s="420"/>
      <c r="BH39" s="420"/>
      <c r="BI39" s="420"/>
      <c r="BJ39" s="421"/>
      <c r="BK39" s="420"/>
      <c r="BL39" s="420"/>
      <c r="BM39" s="420"/>
      <c r="BN39" s="420"/>
      <c r="BO39" s="420"/>
      <c r="BP39" s="420"/>
      <c r="BQ39" s="420"/>
      <c r="BR39" s="420"/>
      <c r="BS39" s="420"/>
      <c r="BT39" s="420"/>
      <c r="BU39" s="420"/>
      <c r="BV39" s="420"/>
      <c r="BW39" s="421"/>
      <c r="BX39" s="420"/>
      <c r="BY39" s="420"/>
      <c r="BZ39" s="420"/>
      <c r="CA39" s="420"/>
      <c r="CB39" s="420"/>
      <c r="CC39" s="420"/>
      <c r="CD39" s="420"/>
      <c r="CE39" s="420"/>
      <c r="CF39" s="420"/>
      <c r="CG39" s="420"/>
      <c r="CH39" s="420"/>
      <c r="CI39" s="420"/>
      <c r="CJ39" s="421"/>
      <c r="CK39" s="420"/>
      <c r="CL39" s="420"/>
      <c r="CM39" s="420"/>
      <c r="CN39" s="420"/>
      <c r="CO39" s="420"/>
      <c r="CP39" s="420"/>
      <c r="CQ39" s="420"/>
      <c r="CR39" s="420"/>
      <c r="CS39" s="420"/>
      <c r="CT39" s="420"/>
      <c r="CU39" s="420"/>
      <c r="CV39" s="420"/>
      <c r="CW39" s="421"/>
      <c r="CX39" s="420"/>
      <c r="CY39" s="420"/>
      <c r="CZ39" s="420"/>
      <c r="DA39" s="420"/>
      <c r="DB39" s="420"/>
      <c r="DC39" s="420"/>
      <c r="DD39" s="420"/>
      <c r="DE39" s="420"/>
      <c r="DF39" s="420"/>
      <c r="DG39" s="420"/>
      <c r="DH39" s="420"/>
      <c r="DI39" s="420"/>
      <c r="DJ39" s="421"/>
      <c r="DK39" s="420"/>
      <c r="DL39" s="420"/>
      <c r="DM39" s="420"/>
      <c r="DN39" s="420"/>
      <c r="DO39" s="420"/>
      <c r="DP39" s="420"/>
      <c r="DQ39" s="420"/>
      <c r="DR39" s="420"/>
      <c r="DS39" s="420"/>
      <c r="DT39" s="420"/>
      <c r="DU39" s="420"/>
      <c r="DV39" s="420"/>
      <c r="DW39" s="421"/>
      <c r="DX39" s="420"/>
      <c r="DY39" s="420"/>
      <c r="DZ39" s="420"/>
      <c r="EA39" s="420"/>
      <c r="EB39" s="420"/>
      <c r="EC39" s="420"/>
      <c r="ED39" s="420"/>
      <c r="EE39" s="420"/>
      <c r="EF39" s="420"/>
      <c r="EG39" s="420"/>
      <c r="EH39" s="420"/>
      <c r="EI39" s="420"/>
      <c r="EJ39" s="421"/>
      <c r="EK39" s="420"/>
      <c r="EL39" s="420"/>
      <c r="EM39" s="420"/>
      <c r="EN39" s="420"/>
      <c r="EO39" s="420"/>
      <c r="EP39" s="420"/>
      <c r="EQ39" s="420"/>
      <c r="ER39" s="420"/>
      <c r="ES39" s="420"/>
      <c r="ET39" s="420"/>
      <c r="EU39" s="420"/>
      <c r="EV39" s="420"/>
      <c r="EW39" s="421"/>
      <c r="EX39" s="420"/>
      <c r="EY39" s="420"/>
      <c r="EZ39" s="420"/>
      <c r="FA39" s="420"/>
      <c r="FB39" s="420"/>
      <c r="FC39" s="420"/>
      <c r="FD39" s="420"/>
      <c r="FE39" s="420"/>
      <c r="FF39" s="420"/>
      <c r="FG39" s="420"/>
      <c r="FH39" s="420"/>
      <c r="FI39" s="420"/>
      <c r="FJ39" s="421"/>
      <c r="FK39" s="420"/>
      <c r="FL39" s="420"/>
      <c r="FM39" s="420"/>
      <c r="FN39" s="420"/>
      <c r="FO39" s="420"/>
      <c r="FP39" s="420"/>
      <c r="FQ39" s="420"/>
      <c r="FR39" s="420"/>
      <c r="FS39" s="420"/>
      <c r="FT39" s="420"/>
      <c r="FU39" s="420"/>
      <c r="FV39" s="420"/>
      <c r="FW39" s="421"/>
      <c r="FX39" s="420"/>
      <c r="FY39" s="420"/>
      <c r="FZ39" s="420"/>
      <c r="GA39" s="420"/>
      <c r="GB39" s="420"/>
      <c r="GC39" s="420"/>
      <c r="GD39" s="420"/>
      <c r="GE39" s="420"/>
      <c r="GF39" s="420"/>
      <c r="GG39" s="420"/>
      <c r="GH39" s="420"/>
      <c r="GI39" s="420"/>
      <c r="GJ39" s="421"/>
      <c r="GK39" s="420"/>
      <c r="GL39" s="420"/>
      <c r="GM39" s="420"/>
      <c r="GN39" s="420"/>
      <c r="GO39" s="420"/>
      <c r="GP39" s="420"/>
      <c r="GQ39" s="420"/>
      <c r="GR39" s="420"/>
      <c r="GS39" s="420"/>
      <c r="GT39" s="420"/>
      <c r="GU39" s="420"/>
      <c r="GV39" s="420"/>
      <c r="GW39" s="421"/>
      <c r="GX39" s="420"/>
      <c r="GY39" s="420"/>
      <c r="GZ39" s="420"/>
      <c r="HA39" s="420"/>
      <c r="HB39" s="420"/>
      <c r="HC39" s="420"/>
      <c r="HD39" s="420"/>
      <c r="HE39" s="420"/>
      <c r="HF39" s="420"/>
      <c r="HG39" s="420"/>
      <c r="HH39" s="420"/>
      <c r="HI39" s="420"/>
      <c r="HJ39" s="421"/>
      <c r="HK39" s="420"/>
      <c r="HL39" s="420"/>
      <c r="HM39" s="420"/>
      <c r="HN39" s="420"/>
      <c r="HO39" s="420"/>
      <c r="HP39" s="420"/>
      <c r="HQ39" s="420"/>
      <c r="HR39" s="420"/>
      <c r="HS39" s="420"/>
      <c r="HT39" s="420"/>
      <c r="HU39" s="420"/>
      <c r="HV39" s="420"/>
      <c r="HW39" s="421"/>
      <c r="HX39" s="420"/>
      <c r="HY39" s="420"/>
      <c r="HZ39" s="420"/>
      <c r="IA39" s="420"/>
      <c r="IB39" s="420"/>
      <c r="IC39" s="420"/>
      <c r="ID39" s="420"/>
      <c r="IE39" s="420"/>
      <c r="IF39" s="420"/>
      <c r="IG39" s="420"/>
      <c r="IH39" s="420"/>
      <c r="II39" s="420"/>
      <c r="IJ39" s="400">
        <v>5</v>
      </c>
      <c r="IK39" s="424" t="s">
        <v>40</v>
      </c>
      <c r="IL39" s="425">
        <f>SUMIF($L$4:$L31,1,IL$4:IL31)</f>
        <v>55.339016915584423</v>
      </c>
      <c r="IM39" s="426">
        <f>SUMIF($L$4:$L31,1,IM$4:IM31)</f>
        <v>72519.283434493671</v>
      </c>
      <c r="IN39" s="427">
        <f>SUMIF($L$4:$L31,1,IN$4:IN31)</f>
        <v>246403.56951363757</v>
      </c>
      <c r="IO39" s="428">
        <f>SUMIF($L$4:$L31,1,IO$4:IO31)</f>
        <v>384823.45439339551</v>
      </c>
      <c r="IP39" s="426">
        <f>SUMIF($L$4:$L31,1,IP$4:IP31)</f>
        <v>355857.83548458049</v>
      </c>
      <c r="IQ39" s="427">
        <f>SUMIF($L$4:$L31,1,IQ$4:IQ31)</f>
        <v>279619.13485259243</v>
      </c>
      <c r="IR39" s="428">
        <f>SUMIF($L$4:$L31,1,IR$4:IR31)</f>
        <v>125507.48380350825</v>
      </c>
      <c r="IS39" s="426">
        <f>SUMIF($L$4:$L31,1,IS$4:IS31)</f>
        <v>64090.787153728161</v>
      </c>
      <c r="IT39" s="427">
        <f>SUMIF($L$4:$L31,1,IT$4:IT31)</f>
        <v>1738.7035996546674</v>
      </c>
      <c r="IU39" s="428">
        <f>SUMIF($L$4:$L31,1,IU$4:IU31)</f>
        <v>5.2378679814935065</v>
      </c>
      <c r="IV39" s="426">
        <f>SUMIF($L$4:$L31,1,IV$4:IV31)</f>
        <v>0</v>
      </c>
      <c r="IW39" s="427">
        <f>SUMIF($L$4:$L31,1,IW$4:IW31)</f>
        <v>17.611189701298702</v>
      </c>
      <c r="IX39" s="429">
        <f>SUM(IL39:IW39)/1000000</f>
        <v>1.5306384403101887</v>
      </c>
      <c r="IY39" s="430">
        <f>SUMIF($L$17:$L31,1,AV$17:AV31)/10000</f>
        <v>2493.0954999999999</v>
      </c>
    </row>
    <row r="40" spans="3:262" s="415" customFormat="1" ht="18.75" customHeight="1" x14ac:dyDescent="0.3">
      <c r="E40" s="416"/>
      <c r="F40" s="416"/>
      <c r="G40" s="416"/>
      <c r="H40" s="380"/>
      <c r="I40" s="380"/>
      <c r="J40" s="380"/>
      <c r="K40" s="380"/>
      <c r="L40" s="380"/>
      <c r="M40" s="380"/>
      <c r="N40" s="380"/>
      <c r="O40" s="380"/>
      <c r="P40" s="380"/>
      <c r="Q40" s="380"/>
      <c r="R40" s="380"/>
      <c r="S40" s="380"/>
      <c r="T40" s="380"/>
      <c r="U40" s="380"/>
      <c r="V40" s="380"/>
      <c r="W40" s="380"/>
      <c r="X40" s="380"/>
      <c r="Y40" s="380"/>
      <c r="Z40" s="380"/>
      <c r="AA40" s="380"/>
      <c r="AB40" s="380"/>
      <c r="AC40" s="380"/>
      <c r="AD40" s="380"/>
      <c r="AE40" s="380"/>
      <c r="AF40" s="380"/>
      <c r="AH40" s="380"/>
      <c r="AI40" s="380"/>
      <c r="AJ40" s="380"/>
      <c r="AK40" s="380"/>
      <c r="AL40" s="380"/>
      <c r="AM40" s="380"/>
      <c r="AN40" s="380"/>
      <c r="AO40" s="380"/>
      <c r="AP40" s="380"/>
      <c r="AQ40" s="380"/>
      <c r="AS40" s="417"/>
      <c r="AT40" s="417"/>
      <c r="AU40" s="417"/>
      <c r="AV40" s="418"/>
      <c r="AW40" s="419"/>
      <c r="AX40" s="420"/>
      <c r="AY40" s="420"/>
      <c r="AZ40" s="420"/>
      <c r="BA40" s="420"/>
      <c r="BB40" s="420"/>
      <c r="BC40" s="420"/>
      <c r="BD40" s="420"/>
      <c r="BE40" s="420"/>
      <c r="BF40" s="420"/>
      <c r="BG40" s="420"/>
      <c r="BH40" s="420"/>
      <c r="BI40" s="420"/>
      <c r="BJ40" s="421"/>
      <c r="BK40" s="420"/>
      <c r="BL40" s="420"/>
      <c r="BM40" s="420"/>
      <c r="BN40" s="420"/>
      <c r="BO40" s="420"/>
      <c r="BP40" s="420"/>
      <c r="BQ40" s="420"/>
      <c r="BR40" s="420"/>
      <c r="BS40" s="420"/>
      <c r="BT40" s="420"/>
      <c r="BU40" s="420"/>
      <c r="BV40" s="420"/>
      <c r="BW40" s="421"/>
      <c r="BX40" s="420"/>
      <c r="BY40" s="420"/>
      <c r="BZ40" s="420"/>
      <c r="CA40" s="420"/>
      <c r="CB40" s="420"/>
      <c r="CC40" s="420"/>
      <c r="CD40" s="420"/>
      <c r="CE40" s="420"/>
      <c r="CF40" s="420"/>
      <c r="CG40" s="420"/>
      <c r="CH40" s="420"/>
      <c r="CI40" s="420"/>
      <c r="CJ40" s="421"/>
      <c r="CK40" s="420"/>
      <c r="CL40" s="420"/>
      <c r="CM40" s="420"/>
      <c r="CN40" s="420"/>
      <c r="CO40" s="420"/>
      <c r="CP40" s="420"/>
      <c r="CQ40" s="420"/>
      <c r="CR40" s="420"/>
      <c r="CS40" s="420"/>
      <c r="CT40" s="420"/>
      <c r="CU40" s="420"/>
      <c r="CV40" s="420"/>
      <c r="CW40" s="421"/>
      <c r="CX40" s="420"/>
      <c r="CY40" s="420"/>
      <c r="CZ40" s="420"/>
      <c r="DA40" s="420"/>
      <c r="DB40" s="420"/>
      <c r="DC40" s="420"/>
      <c r="DD40" s="420"/>
      <c r="DE40" s="420"/>
      <c r="DF40" s="420"/>
      <c r="DG40" s="420"/>
      <c r="DH40" s="420"/>
      <c r="DI40" s="420"/>
      <c r="DJ40" s="421"/>
      <c r="DK40" s="420"/>
      <c r="DL40" s="420"/>
      <c r="DM40" s="420"/>
      <c r="DN40" s="420"/>
      <c r="DO40" s="420"/>
      <c r="DP40" s="420"/>
      <c r="DQ40" s="420"/>
      <c r="DR40" s="420"/>
      <c r="DS40" s="420"/>
      <c r="DT40" s="420"/>
      <c r="DU40" s="420"/>
      <c r="DV40" s="420"/>
      <c r="DW40" s="421"/>
      <c r="DX40" s="420"/>
      <c r="DY40" s="420"/>
      <c r="DZ40" s="420"/>
      <c r="EA40" s="420"/>
      <c r="EB40" s="420"/>
      <c r="EC40" s="420"/>
      <c r="ED40" s="420"/>
      <c r="EE40" s="420"/>
      <c r="EF40" s="420"/>
      <c r="EG40" s="420"/>
      <c r="EH40" s="420"/>
      <c r="EI40" s="420"/>
      <c r="EJ40" s="421"/>
      <c r="EK40" s="420"/>
      <c r="EL40" s="420"/>
      <c r="EM40" s="420"/>
      <c r="EN40" s="420"/>
      <c r="EO40" s="420"/>
      <c r="EP40" s="420"/>
      <c r="EQ40" s="420"/>
      <c r="ER40" s="420"/>
      <c r="ES40" s="420"/>
      <c r="ET40" s="420"/>
      <c r="EU40" s="420"/>
      <c r="EV40" s="420"/>
      <c r="EW40" s="421"/>
      <c r="EX40" s="420"/>
      <c r="EY40" s="420"/>
      <c r="EZ40" s="420"/>
      <c r="FA40" s="420"/>
      <c r="FB40" s="420"/>
      <c r="FC40" s="420"/>
      <c r="FD40" s="420"/>
      <c r="FE40" s="420"/>
      <c r="FF40" s="420"/>
      <c r="FG40" s="420"/>
      <c r="FH40" s="420"/>
      <c r="FI40" s="420"/>
      <c r="FJ40" s="421"/>
      <c r="FK40" s="420"/>
      <c r="FL40" s="420"/>
      <c r="FM40" s="420"/>
      <c r="FN40" s="420"/>
      <c r="FO40" s="420"/>
      <c r="FP40" s="420"/>
      <c r="FQ40" s="420"/>
      <c r="FR40" s="420"/>
      <c r="FS40" s="420"/>
      <c r="FT40" s="420"/>
      <c r="FU40" s="420"/>
      <c r="FV40" s="420"/>
      <c r="FW40" s="421"/>
      <c r="FX40" s="420"/>
      <c r="FY40" s="420"/>
      <c r="FZ40" s="420"/>
      <c r="GA40" s="420"/>
      <c r="GB40" s="420"/>
      <c r="GC40" s="420"/>
      <c r="GD40" s="420"/>
      <c r="GE40" s="420"/>
      <c r="GF40" s="420"/>
      <c r="GG40" s="420"/>
      <c r="GH40" s="420"/>
      <c r="GI40" s="420"/>
      <c r="GJ40" s="421"/>
      <c r="GK40" s="420"/>
      <c r="GL40" s="420"/>
      <c r="GM40" s="420"/>
      <c r="GN40" s="420"/>
      <c r="GO40" s="420"/>
      <c r="GP40" s="420"/>
      <c r="GQ40" s="420"/>
      <c r="GR40" s="420"/>
      <c r="GS40" s="420"/>
      <c r="GT40" s="420"/>
      <c r="GU40" s="420"/>
      <c r="GV40" s="420"/>
      <c r="GW40" s="421"/>
      <c r="GX40" s="420"/>
      <c r="GY40" s="420"/>
      <c r="GZ40" s="420"/>
      <c r="HA40" s="420"/>
      <c r="HB40" s="420"/>
      <c r="HC40" s="420"/>
      <c r="HD40" s="420"/>
      <c r="HE40" s="420"/>
      <c r="HF40" s="420"/>
      <c r="HG40" s="420"/>
      <c r="HH40" s="420"/>
      <c r="HI40" s="420"/>
      <c r="HJ40" s="421"/>
      <c r="HK40" s="420"/>
      <c r="HL40" s="420"/>
      <c r="HM40" s="420"/>
      <c r="HN40" s="420"/>
      <c r="HO40" s="420"/>
      <c r="HP40" s="420"/>
      <c r="HQ40" s="420"/>
      <c r="HR40" s="420"/>
      <c r="HS40" s="420"/>
      <c r="HT40" s="420"/>
      <c r="HU40" s="420"/>
      <c r="HV40" s="420"/>
      <c r="HW40" s="421"/>
      <c r="HX40" s="420"/>
      <c r="HY40" s="420"/>
      <c r="HZ40" s="420"/>
      <c r="IA40" s="420"/>
      <c r="IB40" s="420"/>
      <c r="IC40" s="420"/>
      <c r="ID40" s="420"/>
      <c r="IE40" s="420"/>
      <c r="IF40" s="420"/>
      <c r="IG40" s="420"/>
      <c r="IH40" s="420"/>
      <c r="II40" s="420"/>
      <c r="IJ40" s="384"/>
      <c r="IK40" s="431" t="s">
        <v>175</v>
      </c>
      <c r="IL40" s="432">
        <f>SUM(IL35:IL39)/1000000</f>
        <v>5.5339016915584425E-5</v>
      </c>
      <c r="IM40" s="433">
        <f t="shared" ref="IM40:IW40" si="44">SUM(IM35:IM39)/1000000</f>
        <v>7.2519283434493667E-2</v>
      </c>
      <c r="IN40" s="434">
        <f t="shared" si="44"/>
        <v>0.24640356951363757</v>
      </c>
      <c r="IO40" s="435">
        <f t="shared" si="44"/>
        <v>0.38482345439339549</v>
      </c>
      <c r="IP40" s="433">
        <f t="shared" si="44"/>
        <v>0.3558578354845805</v>
      </c>
      <c r="IQ40" s="434">
        <f t="shared" si="44"/>
        <v>0.27961913485259243</v>
      </c>
      <c r="IR40" s="435">
        <f t="shared" si="44"/>
        <v>0.12550748380350826</v>
      </c>
      <c r="IS40" s="433">
        <f t="shared" si="44"/>
        <v>6.4090787153728165E-2</v>
      </c>
      <c r="IT40" s="434">
        <f t="shared" si="44"/>
        <v>1.7387035996546674E-3</v>
      </c>
      <c r="IU40" s="435">
        <f t="shared" si="44"/>
        <v>5.2378679814935069E-6</v>
      </c>
      <c r="IV40" s="433">
        <f t="shared" si="44"/>
        <v>0</v>
      </c>
      <c r="IW40" s="434">
        <f t="shared" si="44"/>
        <v>1.7611189701298701E-5</v>
      </c>
      <c r="IX40" s="89">
        <f>SUM(IX35:IX39)</f>
        <v>1.5306384403101887</v>
      </c>
      <c r="IY40" s="88">
        <f>SUM(IY35:IY39)</f>
        <v>2493.0954999999999</v>
      </c>
      <c r="JA40" s="436">
        <f>IX40*10^6*1000/(6*31+3*30)/3600/24/IY40</f>
        <v>2.5746065903326783E-2</v>
      </c>
      <c r="JB40" s="436">
        <f>IX40*10^6*1000*0.22/(31)/3600/16/IY40</f>
        <v>7.5643602660483991E-2</v>
      </c>
    </row>
    <row r="41" spans="3:262" s="415" customFormat="1" ht="18.75" customHeight="1" x14ac:dyDescent="0.3">
      <c r="E41" s="416"/>
      <c r="F41" s="416"/>
      <c r="G41" s="416"/>
      <c r="H41" s="380"/>
      <c r="I41" s="380"/>
      <c r="J41" s="380"/>
      <c r="K41" s="380"/>
      <c r="L41" s="380"/>
      <c r="M41" s="380"/>
      <c r="N41" s="380"/>
      <c r="O41" s="380"/>
      <c r="P41" s="380"/>
      <c r="Q41" s="380"/>
      <c r="R41" s="380"/>
      <c r="S41" s="380"/>
      <c r="T41" s="380"/>
      <c r="U41" s="380"/>
      <c r="V41" s="380"/>
      <c r="W41" s="380"/>
      <c r="X41" s="380"/>
      <c r="Y41" s="380"/>
      <c r="Z41" s="380"/>
      <c r="AA41" s="380"/>
      <c r="AB41" s="380"/>
      <c r="AC41" s="380"/>
      <c r="AD41" s="380"/>
      <c r="AE41" s="380"/>
      <c r="AF41" s="380"/>
      <c r="AH41" s="380"/>
      <c r="AI41" s="380"/>
      <c r="AJ41" s="380"/>
      <c r="AK41" s="380"/>
      <c r="AL41" s="380"/>
      <c r="AM41" s="380"/>
      <c r="AN41" s="380"/>
      <c r="AO41" s="380"/>
      <c r="AP41" s="380"/>
      <c r="AQ41" s="380"/>
      <c r="AS41" s="417"/>
      <c r="AT41" s="417"/>
      <c r="AU41" s="417"/>
      <c r="AV41" s="418"/>
      <c r="AW41" s="419"/>
      <c r="AX41" s="420"/>
      <c r="AY41" s="420"/>
      <c r="AZ41" s="420"/>
      <c r="BA41" s="420"/>
      <c r="BB41" s="420"/>
      <c r="BC41" s="420"/>
      <c r="BD41" s="420"/>
      <c r="BE41" s="420"/>
      <c r="BF41" s="420"/>
      <c r="BG41" s="420"/>
      <c r="BH41" s="420"/>
      <c r="BI41" s="420"/>
      <c r="BJ41" s="421"/>
      <c r="BK41" s="420"/>
      <c r="BL41" s="420"/>
      <c r="BM41" s="420"/>
      <c r="BN41" s="420"/>
      <c r="BO41" s="420"/>
      <c r="BP41" s="420"/>
      <c r="BQ41" s="420"/>
      <c r="BR41" s="420"/>
      <c r="BS41" s="420"/>
      <c r="BT41" s="420"/>
      <c r="BU41" s="420"/>
      <c r="BV41" s="420"/>
      <c r="BW41" s="421"/>
      <c r="BX41" s="420"/>
      <c r="BY41" s="420"/>
      <c r="BZ41" s="420"/>
      <c r="CA41" s="420"/>
      <c r="CB41" s="420"/>
      <c r="CC41" s="420"/>
      <c r="CD41" s="420"/>
      <c r="CE41" s="420"/>
      <c r="CF41" s="420"/>
      <c r="CG41" s="420"/>
      <c r="CH41" s="420"/>
      <c r="CI41" s="420"/>
      <c r="CJ41" s="421"/>
      <c r="CK41" s="420"/>
      <c r="CL41" s="420"/>
      <c r="CM41" s="420"/>
      <c r="CN41" s="420"/>
      <c r="CO41" s="420"/>
      <c r="CP41" s="420"/>
      <c r="CQ41" s="420"/>
      <c r="CR41" s="420"/>
      <c r="CS41" s="420"/>
      <c r="CT41" s="420"/>
      <c r="CU41" s="420"/>
      <c r="CV41" s="420"/>
      <c r="CW41" s="421"/>
      <c r="CX41" s="420"/>
      <c r="CY41" s="420"/>
      <c r="CZ41" s="420"/>
      <c r="DA41" s="420"/>
      <c r="DB41" s="420"/>
      <c r="DC41" s="420"/>
      <c r="DD41" s="420"/>
      <c r="DE41" s="420"/>
      <c r="DF41" s="420"/>
      <c r="DG41" s="420"/>
      <c r="DH41" s="420"/>
      <c r="DI41" s="420"/>
      <c r="DJ41" s="421"/>
      <c r="DK41" s="420"/>
      <c r="DL41" s="420"/>
      <c r="DM41" s="420"/>
      <c r="DN41" s="420"/>
      <c r="DO41" s="420"/>
      <c r="DP41" s="420"/>
      <c r="DQ41" s="420"/>
      <c r="DR41" s="420"/>
      <c r="DS41" s="420"/>
      <c r="DT41" s="420"/>
      <c r="DU41" s="420"/>
      <c r="DV41" s="420"/>
      <c r="DW41" s="421"/>
      <c r="DX41" s="420"/>
      <c r="DY41" s="420"/>
      <c r="DZ41" s="420"/>
      <c r="EA41" s="420"/>
      <c r="EB41" s="420"/>
      <c r="EC41" s="420"/>
      <c r="ED41" s="420"/>
      <c r="EE41" s="420"/>
      <c r="EF41" s="420"/>
      <c r="EG41" s="420"/>
      <c r="EH41" s="420"/>
      <c r="EI41" s="420"/>
      <c r="EJ41" s="421"/>
      <c r="EK41" s="420"/>
      <c r="EL41" s="420"/>
      <c r="EM41" s="420"/>
      <c r="EN41" s="420"/>
      <c r="EO41" s="420"/>
      <c r="EP41" s="420"/>
      <c r="EQ41" s="420"/>
      <c r="ER41" s="420"/>
      <c r="ES41" s="420"/>
      <c r="ET41" s="420"/>
      <c r="EU41" s="420"/>
      <c r="EV41" s="420"/>
      <c r="EW41" s="421"/>
      <c r="EX41" s="420"/>
      <c r="EY41" s="420"/>
      <c r="EZ41" s="420"/>
      <c r="FA41" s="420"/>
      <c r="FB41" s="420"/>
      <c r="FC41" s="420"/>
      <c r="FD41" s="420"/>
      <c r="FE41" s="420"/>
      <c r="FF41" s="420"/>
      <c r="FG41" s="420"/>
      <c r="FH41" s="420"/>
      <c r="FI41" s="420"/>
      <c r="FJ41" s="421"/>
      <c r="FK41" s="420"/>
      <c r="FL41" s="420"/>
      <c r="FM41" s="420"/>
      <c r="FN41" s="420"/>
      <c r="FO41" s="420"/>
      <c r="FP41" s="420"/>
      <c r="FQ41" s="420"/>
      <c r="FR41" s="420"/>
      <c r="FS41" s="420"/>
      <c r="FT41" s="420"/>
      <c r="FU41" s="420"/>
      <c r="FV41" s="420"/>
      <c r="FW41" s="421"/>
      <c r="FX41" s="420"/>
      <c r="FY41" s="420"/>
      <c r="FZ41" s="420"/>
      <c r="GA41" s="420"/>
      <c r="GB41" s="420"/>
      <c r="GC41" s="420"/>
      <c r="GD41" s="420"/>
      <c r="GE41" s="420"/>
      <c r="GF41" s="420"/>
      <c r="GG41" s="420"/>
      <c r="GH41" s="420"/>
      <c r="GI41" s="420"/>
      <c r="GJ41" s="421"/>
      <c r="GK41" s="420"/>
      <c r="GL41" s="420"/>
      <c r="GM41" s="420"/>
      <c r="GN41" s="420"/>
      <c r="GO41" s="420"/>
      <c r="GP41" s="420"/>
      <c r="GQ41" s="420"/>
      <c r="GR41" s="420"/>
      <c r="GS41" s="420"/>
      <c r="GT41" s="420"/>
      <c r="GU41" s="420"/>
      <c r="GV41" s="420"/>
      <c r="GW41" s="421"/>
      <c r="GX41" s="420"/>
      <c r="GY41" s="420"/>
      <c r="GZ41" s="420"/>
      <c r="HA41" s="420"/>
      <c r="HB41" s="420"/>
      <c r="HC41" s="420"/>
      <c r="HD41" s="420"/>
      <c r="HE41" s="420"/>
      <c r="HF41" s="420"/>
      <c r="HG41" s="420"/>
      <c r="HH41" s="420"/>
      <c r="HI41" s="420"/>
      <c r="HJ41" s="421"/>
      <c r="HK41" s="420"/>
      <c r="HL41" s="420"/>
      <c r="HM41" s="420"/>
      <c r="HN41" s="420"/>
      <c r="HO41" s="420"/>
      <c r="HP41" s="420"/>
      <c r="HQ41" s="420"/>
      <c r="HR41" s="420"/>
      <c r="HS41" s="420"/>
      <c r="HT41" s="420"/>
      <c r="HU41" s="420"/>
      <c r="HV41" s="420"/>
      <c r="HW41" s="421"/>
      <c r="HX41" s="420"/>
      <c r="HY41" s="420"/>
      <c r="HZ41" s="420"/>
      <c r="IA41" s="420"/>
      <c r="IB41" s="420"/>
      <c r="IC41" s="420"/>
      <c r="ID41" s="420"/>
      <c r="IE41" s="420"/>
      <c r="IF41" s="420"/>
      <c r="IG41" s="420"/>
      <c r="IH41" s="420"/>
      <c r="II41" s="420"/>
      <c r="IJ41" s="384"/>
      <c r="IK41" s="384"/>
      <c r="IL41" s="437">
        <v>0</v>
      </c>
      <c r="IM41" s="437">
        <v>0</v>
      </c>
      <c r="IN41" s="437">
        <v>0</v>
      </c>
      <c r="IO41" s="437">
        <v>0</v>
      </c>
      <c r="IP41" s="437">
        <v>0</v>
      </c>
      <c r="IQ41" s="437">
        <v>0</v>
      </c>
      <c r="IR41" s="437">
        <v>0</v>
      </c>
      <c r="IS41" s="437">
        <v>0</v>
      </c>
      <c r="IT41" s="437">
        <v>0</v>
      </c>
      <c r="IU41" s="437">
        <v>0</v>
      </c>
      <c r="IV41" s="437">
        <v>0</v>
      </c>
      <c r="IW41" s="437">
        <v>0</v>
      </c>
      <c r="IX41" s="438">
        <v>0</v>
      </c>
      <c r="IY41" s="439"/>
    </row>
    <row r="42" spans="3:262" s="415" customFormat="1" ht="18.75" customHeight="1" x14ac:dyDescent="0.3">
      <c r="E42" s="416"/>
      <c r="F42" s="416"/>
      <c r="G42" s="416"/>
      <c r="H42" s="380"/>
      <c r="I42" s="380"/>
      <c r="J42" s="380"/>
      <c r="K42" s="380"/>
      <c r="L42" s="380"/>
      <c r="M42" s="380"/>
      <c r="N42" s="380"/>
      <c r="O42" s="380"/>
      <c r="P42" s="380"/>
      <c r="Q42" s="380"/>
      <c r="R42" s="380"/>
      <c r="S42" s="380"/>
      <c r="T42" s="380"/>
      <c r="U42" s="380"/>
      <c r="V42" s="380"/>
      <c r="W42" s="380"/>
      <c r="X42" s="380"/>
      <c r="Y42" s="380"/>
      <c r="Z42" s="380"/>
      <c r="AA42" s="380"/>
      <c r="AB42" s="380"/>
      <c r="AC42" s="380"/>
      <c r="AD42" s="380"/>
      <c r="AE42" s="380"/>
      <c r="AF42" s="380"/>
      <c r="AH42" s="380"/>
      <c r="AI42" s="380"/>
      <c r="AJ42" s="380"/>
      <c r="AK42" s="380"/>
      <c r="AL42" s="380"/>
      <c r="AM42" s="380"/>
      <c r="AN42" s="380"/>
      <c r="AO42" s="380"/>
      <c r="AP42" s="380"/>
      <c r="AQ42" s="380"/>
      <c r="AS42" s="417"/>
      <c r="AT42" s="417"/>
      <c r="AU42" s="417"/>
      <c r="AV42" s="418"/>
      <c r="AW42" s="419"/>
      <c r="AX42" s="420"/>
      <c r="AY42" s="420"/>
      <c r="AZ42" s="420"/>
      <c r="BA42" s="420"/>
      <c r="BB42" s="420"/>
      <c r="BC42" s="420"/>
      <c r="BD42" s="420"/>
      <c r="BE42" s="420"/>
      <c r="BF42" s="420"/>
      <c r="BG42" s="420"/>
      <c r="BH42" s="420"/>
      <c r="BI42" s="420"/>
      <c r="BJ42" s="421"/>
      <c r="BK42" s="420"/>
      <c r="BL42" s="420"/>
      <c r="BM42" s="420"/>
      <c r="BN42" s="420"/>
      <c r="BO42" s="420"/>
      <c r="BP42" s="420"/>
      <c r="BQ42" s="420"/>
      <c r="BR42" s="420"/>
      <c r="BS42" s="420"/>
      <c r="BT42" s="420"/>
      <c r="BU42" s="420"/>
      <c r="BV42" s="420"/>
      <c r="BW42" s="421"/>
      <c r="BX42" s="420"/>
      <c r="BY42" s="420"/>
      <c r="BZ42" s="420"/>
      <c r="CA42" s="420"/>
      <c r="CB42" s="420"/>
      <c r="CC42" s="420"/>
      <c r="CD42" s="420"/>
      <c r="CE42" s="420"/>
      <c r="CF42" s="420"/>
      <c r="CG42" s="420"/>
      <c r="CH42" s="420"/>
      <c r="CI42" s="420"/>
      <c r="CJ42" s="421"/>
      <c r="CK42" s="420"/>
      <c r="CL42" s="420"/>
      <c r="CM42" s="420"/>
      <c r="CN42" s="420"/>
      <c r="CO42" s="420"/>
      <c r="CP42" s="420"/>
      <c r="CQ42" s="420"/>
      <c r="CR42" s="420"/>
      <c r="CS42" s="420"/>
      <c r="CT42" s="420"/>
      <c r="CU42" s="420"/>
      <c r="CV42" s="420"/>
      <c r="CW42" s="421"/>
      <c r="CX42" s="420"/>
      <c r="CY42" s="420"/>
      <c r="CZ42" s="420"/>
      <c r="DA42" s="420"/>
      <c r="DB42" s="420"/>
      <c r="DC42" s="420"/>
      <c r="DD42" s="420"/>
      <c r="DE42" s="420"/>
      <c r="DF42" s="420"/>
      <c r="DG42" s="420"/>
      <c r="DH42" s="420"/>
      <c r="DI42" s="420"/>
      <c r="DJ42" s="421"/>
      <c r="DK42" s="420"/>
      <c r="DL42" s="420"/>
      <c r="DM42" s="420"/>
      <c r="DN42" s="420"/>
      <c r="DO42" s="420"/>
      <c r="DP42" s="420"/>
      <c r="DQ42" s="420"/>
      <c r="DR42" s="420"/>
      <c r="DS42" s="420"/>
      <c r="DT42" s="420"/>
      <c r="DU42" s="420"/>
      <c r="DV42" s="420"/>
      <c r="DW42" s="421"/>
      <c r="DX42" s="420"/>
      <c r="DY42" s="420"/>
      <c r="DZ42" s="420"/>
      <c r="EA42" s="420"/>
      <c r="EB42" s="420"/>
      <c r="EC42" s="420"/>
      <c r="ED42" s="420"/>
      <c r="EE42" s="420"/>
      <c r="EF42" s="420"/>
      <c r="EG42" s="420"/>
      <c r="EH42" s="420"/>
      <c r="EI42" s="420"/>
      <c r="EJ42" s="421"/>
      <c r="EK42" s="420"/>
      <c r="EL42" s="420"/>
      <c r="EM42" s="420"/>
      <c r="EN42" s="420"/>
      <c r="EO42" s="420"/>
      <c r="EP42" s="420"/>
      <c r="EQ42" s="420"/>
      <c r="ER42" s="420"/>
      <c r="ES42" s="420"/>
      <c r="ET42" s="420"/>
      <c r="EU42" s="420"/>
      <c r="EV42" s="420"/>
      <c r="EW42" s="421"/>
      <c r="EX42" s="420"/>
      <c r="EY42" s="420"/>
      <c r="EZ42" s="420"/>
      <c r="FA42" s="420"/>
      <c r="FB42" s="420"/>
      <c r="FC42" s="420"/>
      <c r="FD42" s="420"/>
      <c r="FE42" s="420"/>
      <c r="FF42" s="420"/>
      <c r="FG42" s="420"/>
      <c r="FH42" s="420"/>
      <c r="FI42" s="420"/>
      <c r="FJ42" s="421"/>
      <c r="FK42" s="420"/>
      <c r="FL42" s="420"/>
      <c r="FM42" s="420"/>
      <c r="FN42" s="420"/>
      <c r="FO42" s="420"/>
      <c r="FP42" s="420"/>
      <c r="FQ42" s="420"/>
      <c r="FR42" s="420"/>
      <c r="FS42" s="420"/>
      <c r="FT42" s="420"/>
      <c r="FU42" s="420"/>
      <c r="FV42" s="420"/>
      <c r="FW42" s="421"/>
      <c r="FX42" s="420"/>
      <c r="FY42" s="420"/>
      <c r="FZ42" s="420"/>
      <c r="GA42" s="420"/>
      <c r="GB42" s="420"/>
      <c r="GC42" s="420"/>
      <c r="GD42" s="420"/>
      <c r="GE42" s="420"/>
      <c r="GF42" s="420"/>
      <c r="GG42" s="420"/>
      <c r="GH42" s="420"/>
      <c r="GI42" s="420"/>
      <c r="GJ42" s="421"/>
      <c r="GK42" s="420"/>
      <c r="GL42" s="420"/>
      <c r="GM42" s="420"/>
      <c r="GN42" s="420"/>
      <c r="GO42" s="420"/>
      <c r="GP42" s="420"/>
      <c r="GQ42" s="420"/>
      <c r="GR42" s="420"/>
      <c r="GS42" s="420"/>
      <c r="GT42" s="420"/>
      <c r="GU42" s="420"/>
      <c r="GV42" s="420"/>
      <c r="GW42" s="421"/>
      <c r="GX42" s="420"/>
      <c r="GY42" s="420"/>
      <c r="GZ42" s="420"/>
      <c r="HA42" s="420"/>
      <c r="HB42" s="420"/>
      <c r="HC42" s="420"/>
      <c r="HD42" s="420"/>
      <c r="HE42" s="420"/>
      <c r="HF42" s="420"/>
      <c r="HG42" s="420"/>
      <c r="HH42" s="420"/>
      <c r="HI42" s="420"/>
      <c r="HJ42" s="421"/>
      <c r="HK42" s="420"/>
      <c r="HL42" s="420"/>
      <c r="HM42" s="420"/>
      <c r="HN42" s="420"/>
      <c r="HO42" s="420"/>
      <c r="HP42" s="420"/>
      <c r="HQ42" s="420"/>
      <c r="HR42" s="420"/>
      <c r="HS42" s="420"/>
      <c r="HT42" s="420"/>
      <c r="HU42" s="420"/>
      <c r="HV42" s="420"/>
      <c r="HW42" s="421"/>
      <c r="HX42" s="420"/>
      <c r="HY42" s="420"/>
      <c r="HZ42" s="420"/>
      <c r="IA42" s="420"/>
      <c r="IB42" s="420"/>
      <c r="IC42" s="420"/>
      <c r="ID42" s="420"/>
      <c r="IE42" s="420"/>
      <c r="IF42" s="420"/>
      <c r="IG42" s="420"/>
      <c r="IH42" s="420"/>
      <c r="II42" s="420"/>
      <c r="IJ42" s="384"/>
      <c r="IK42" s="440" t="s">
        <v>176</v>
      </c>
      <c r="IL42" s="441">
        <v>31</v>
      </c>
      <c r="IM42" s="441">
        <v>31</v>
      </c>
      <c r="IN42" s="441">
        <v>31</v>
      </c>
      <c r="IO42" s="441">
        <v>31</v>
      </c>
      <c r="IP42" s="441">
        <v>31</v>
      </c>
      <c r="IQ42" s="441">
        <v>31</v>
      </c>
      <c r="IR42" s="441">
        <v>30</v>
      </c>
      <c r="IS42" s="441">
        <v>30</v>
      </c>
      <c r="IT42" s="441">
        <v>30</v>
      </c>
      <c r="IU42" s="441">
        <v>30</v>
      </c>
      <c r="IV42" s="441">
        <v>30</v>
      </c>
      <c r="IW42" s="441">
        <v>29</v>
      </c>
      <c r="IX42" s="441">
        <f>SUM(IL42:IW42)</f>
        <v>365</v>
      </c>
      <c r="IY42" s="442"/>
    </row>
    <row r="43" spans="3:262" s="415" customFormat="1" ht="18.75" customHeight="1" x14ac:dyDescent="0.3">
      <c r="E43" s="416"/>
      <c r="F43" s="416"/>
      <c r="G43" s="416"/>
      <c r="H43" s="380"/>
      <c r="I43" s="380"/>
      <c r="J43" s="380"/>
      <c r="K43" s="380"/>
      <c r="L43" s="380"/>
      <c r="M43" s="380"/>
      <c r="N43" s="380"/>
      <c r="O43" s="380"/>
      <c r="P43" s="380"/>
      <c r="Q43" s="380"/>
      <c r="R43" s="380"/>
      <c r="S43" s="380"/>
      <c r="T43" s="380"/>
      <c r="U43" s="380"/>
      <c r="V43" s="380"/>
      <c r="W43" s="380"/>
      <c r="X43" s="380"/>
      <c r="Y43" s="380"/>
      <c r="Z43" s="380"/>
      <c r="AA43" s="380"/>
      <c r="AB43" s="380"/>
      <c r="AC43" s="380"/>
      <c r="AD43" s="380"/>
      <c r="AE43" s="380"/>
      <c r="AF43" s="380"/>
      <c r="AH43" s="380"/>
      <c r="AI43" s="380"/>
      <c r="AJ43" s="380"/>
      <c r="AK43" s="380"/>
      <c r="AL43" s="380"/>
      <c r="AM43" s="380"/>
      <c r="AN43" s="380"/>
      <c r="AO43" s="380"/>
      <c r="AP43" s="380"/>
      <c r="AQ43" s="380"/>
      <c r="AS43" s="417"/>
      <c r="AT43" s="417"/>
      <c r="AU43" s="417"/>
      <c r="AV43" s="418"/>
      <c r="AW43" s="419"/>
      <c r="AX43" s="420"/>
      <c r="AY43" s="420"/>
      <c r="AZ43" s="420"/>
      <c r="BA43" s="420"/>
      <c r="BB43" s="420"/>
      <c r="BC43" s="420"/>
      <c r="BD43" s="420"/>
      <c r="BE43" s="420"/>
      <c r="BF43" s="420"/>
      <c r="BG43" s="420"/>
      <c r="BH43" s="420"/>
      <c r="BI43" s="420"/>
      <c r="BJ43" s="421"/>
      <c r="BK43" s="420"/>
      <c r="BL43" s="420"/>
      <c r="BM43" s="420"/>
      <c r="BN43" s="420"/>
      <c r="BO43" s="420"/>
      <c r="BP43" s="420"/>
      <c r="BQ43" s="420"/>
      <c r="BR43" s="420"/>
      <c r="BS43" s="420"/>
      <c r="BT43" s="420"/>
      <c r="BU43" s="420"/>
      <c r="BV43" s="420"/>
      <c r="BW43" s="421"/>
      <c r="BX43" s="420"/>
      <c r="BY43" s="420"/>
      <c r="BZ43" s="420"/>
      <c r="CA43" s="420"/>
      <c r="CB43" s="420"/>
      <c r="CC43" s="420"/>
      <c r="CD43" s="420"/>
      <c r="CE43" s="420"/>
      <c r="CF43" s="420"/>
      <c r="CG43" s="420"/>
      <c r="CH43" s="420"/>
      <c r="CI43" s="420"/>
      <c r="CJ43" s="421"/>
      <c r="CK43" s="420"/>
      <c r="CL43" s="420"/>
      <c r="CM43" s="420"/>
      <c r="CN43" s="420"/>
      <c r="CO43" s="420"/>
      <c r="CP43" s="420"/>
      <c r="CQ43" s="420"/>
      <c r="CR43" s="420"/>
      <c r="CS43" s="420"/>
      <c r="CT43" s="420"/>
      <c r="CU43" s="420"/>
      <c r="CV43" s="420"/>
      <c r="CW43" s="421"/>
      <c r="CX43" s="420"/>
      <c r="CY43" s="420"/>
      <c r="CZ43" s="420"/>
      <c r="DA43" s="420"/>
      <c r="DB43" s="420"/>
      <c r="DC43" s="420"/>
      <c r="DD43" s="420"/>
      <c r="DE43" s="420"/>
      <c r="DF43" s="420"/>
      <c r="DG43" s="420"/>
      <c r="DH43" s="420"/>
      <c r="DI43" s="420"/>
      <c r="DJ43" s="421"/>
      <c r="DK43" s="420"/>
      <c r="DL43" s="420"/>
      <c r="DM43" s="420"/>
      <c r="DN43" s="420"/>
      <c r="DO43" s="420"/>
      <c r="DP43" s="420"/>
      <c r="DQ43" s="420"/>
      <c r="DR43" s="420"/>
      <c r="DS43" s="420"/>
      <c r="DT43" s="420"/>
      <c r="DU43" s="420"/>
      <c r="DV43" s="420"/>
      <c r="DW43" s="421"/>
      <c r="DX43" s="420"/>
      <c r="DY43" s="420"/>
      <c r="DZ43" s="420"/>
      <c r="EA43" s="420"/>
      <c r="EB43" s="420"/>
      <c r="EC43" s="420"/>
      <c r="ED43" s="420"/>
      <c r="EE43" s="420"/>
      <c r="EF43" s="420"/>
      <c r="EG43" s="420"/>
      <c r="EH43" s="420"/>
      <c r="EI43" s="420"/>
      <c r="EJ43" s="421"/>
      <c r="EK43" s="420"/>
      <c r="EL43" s="420"/>
      <c r="EM43" s="420"/>
      <c r="EN43" s="420"/>
      <c r="EO43" s="420"/>
      <c r="EP43" s="420"/>
      <c r="EQ43" s="420"/>
      <c r="ER43" s="420"/>
      <c r="ES43" s="420"/>
      <c r="ET43" s="420"/>
      <c r="EU43" s="420"/>
      <c r="EV43" s="420"/>
      <c r="EW43" s="421"/>
      <c r="EX43" s="420"/>
      <c r="EY43" s="420"/>
      <c r="EZ43" s="420"/>
      <c r="FA43" s="420"/>
      <c r="FB43" s="420"/>
      <c r="FC43" s="420"/>
      <c r="FD43" s="420"/>
      <c r="FE43" s="420"/>
      <c r="FF43" s="420"/>
      <c r="FG43" s="420"/>
      <c r="FH43" s="420"/>
      <c r="FI43" s="420"/>
      <c r="FJ43" s="421"/>
      <c r="FK43" s="420"/>
      <c r="FL43" s="420"/>
      <c r="FM43" s="420"/>
      <c r="FN43" s="420"/>
      <c r="FO43" s="420"/>
      <c r="FP43" s="420"/>
      <c r="FQ43" s="420"/>
      <c r="FR43" s="420"/>
      <c r="FS43" s="420"/>
      <c r="FT43" s="420"/>
      <c r="FU43" s="420"/>
      <c r="FV43" s="420"/>
      <c r="FW43" s="421"/>
      <c r="FX43" s="420"/>
      <c r="FY43" s="420"/>
      <c r="FZ43" s="420"/>
      <c r="GA43" s="420"/>
      <c r="GB43" s="420"/>
      <c r="GC43" s="420"/>
      <c r="GD43" s="420"/>
      <c r="GE43" s="420"/>
      <c r="GF43" s="420"/>
      <c r="GG43" s="420"/>
      <c r="GH43" s="420"/>
      <c r="GI43" s="420"/>
      <c r="GJ43" s="421"/>
      <c r="GK43" s="420"/>
      <c r="GL43" s="420"/>
      <c r="GM43" s="420"/>
      <c r="GN43" s="420"/>
      <c r="GO43" s="420"/>
      <c r="GP43" s="420"/>
      <c r="GQ43" s="420"/>
      <c r="GR43" s="420"/>
      <c r="GS43" s="420"/>
      <c r="GT43" s="420"/>
      <c r="GU43" s="420"/>
      <c r="GV43" s="420"/>
      <c r="GW43" s="421"/>
      <c r="GX43" s="420"/>
      <c r="GY43" s="420"/>
      <c r="GZ43" s="420"/>
      <c r="HA43" s="420"/>
      <c r="HB43" s="420"/>
      <c r="HC43" s="420"/>
      <c r="HD43" s="420"/>
      <c r="HE43" s="420"/>
      <c r="HF43" s="420"/>
      <c r="HG43" s="420"/>
      <c r="HH43" s="420"/>
      <c r="HI43" s="420"/>
      <c r="HJ43" s="421"/>
      <c r="HK43" s="420"/>
      <c r="HL43" s="420"/>
      <c r="HM43" s="420"/>
      <c r="HN43" s="420"/>
      <c r="HO43" s="420"/>
      <c r="HP43" s="420"/>
      <c r="HQ43" s="420"/>
      <c r="HR43" s="420"/>
      <c r="HS43" s="420"/>
      <c r="HT43" s="420"/>
      <c r="HU43" s="420"/>
      <c r="HV43" s="420"/>
      <c r="HW43" s="421"/>
      <c r="HX43" s="420"/>
      <c r="HY43" s="420"/>
      <c r="HZ43" s="420"/>
      <c r="IA43" s="420"/>
      <c r="IB43" s="420"/>
      <c r="IC43" s="420"/>
      <c r="ID43" s="420"/>
      <c r="IE43" s="420"/>
      <c r="IF43" s="420"/>
      <c r="IG43" s="420"/>
      <c r="IH43" s="420"/>
      <c r="II43" s="420"/>
      <c r="IJ43" s="384"/>
      <c r="IK43" s="443" t="s">
        <v>177</v>
      </c>
      <c r="IL43" s="444">
        <v>1</v>
      </c>
      <c r="IM43" s="445"/>
      <c r="IN43" s="445"/>
      <c r="IO43" s="445"/>
      <c r="IP43" s="445"/>
      <c r="IQ43" s="445"/>
      <c r="IR43" s="445"/>
      <c r="IS43" s="445"/>
      <c r="IT43" s="445"/>
      <c r="IU43" s="445"/>
      <c r="IV43" s="445"/>
      <c r="IW43" s="445"/>
      <c r="IX43" s="446"/>
      <c r="IY43" s="447"/>
    </row>
    <row r="44" spans="3:262" s="415" customFormat="1" ht="18.75" customHeight="1" x14ac:dyDescent="0.3">
      <c r="E44" s="416"/>
      <c r="F44" s="416"/>
      <c r="G44" s="416"/>
      <c r="H44" s="380"/>
      <c r="I44" s="380"/>
      <c r="J44" s="380"/>
      <c r="K44" s="380"/>
      <c r="L44" s="380"/>
      <c r="M44" s="380"/>
      <c r="N44" s="380"/>
      <c r="O44" s="380"/>
      <c r="P44" s="380"/>
      <c r="Q44" s="380"/>
      <c r="R44" s="380"/>
      <c r="S44" s="380"/>
      <c r="T44" s="380"/>
      <c r="U44" s="380"/>
      <c r="V44" s="380"/>
      <c r="W44" s="380"/>
      <c r="X44" s="380"/>
      <c r="Y44" s="380"/>
      <c r="Z44" s="380"/>
      <c r="AA44" s="380"/>
      <c r="AB44" s="380"/>
      <c r="AC44" s="380"/>
      <c r="AD44" s="380"/>
      <c r="AE44" s="380"/>
      <c r="AF44" s="380"/>
      <c r="AH44" s="380"/>
      <c r="AI44" s="380"/>
      <c r="AJ44" s="380"/>
      <c r="AK44" s="380"/>
      <c r="AL44" s="380"/>
      <c r="AM44" s="380"/>
      <c r="AN44" s="380"/>
      <c r="AO44" s="380"/>
      <c r="AP44" s="380"/>
      <c r="AQ44" s="380"/>
      <c r="AS44" s="417"/>
      <c r="AT44" s="417"/>
      <c r="AU44" s="417"/>
      <c r="AV44" s="418"/>
      <c r="AW44" s="419"/>
      <c r="AX44" s="420"/>
      <c r="AY44" s="420"/>
      <c r="AZ44" s="420"/>
      <c r="BA44" s="420"/>
      <c r="BB44" s="420"/>
      <c r="BC44" s="420"/>
      <c r="BD44" s="420"/>
      <c r="BE44" s="420"/>
      <c r="BF44" s="420"/>
      <c r="BG44" s="420"/>
      <c r="BH44" s="420"/>
      <c r="BI44" s="420"/>
      <c r="BJ44" s="421"/>
      <c r="BK44" s="420"/>
      <c r="BL44" s="420"/>
      <c r="BM44" s="420"/>
      <c r="BN44" s="420"/>
      <c r="BO44" s="420"/>
      <c r="BP44" s="420"/>
      <c r="BQ44" s="420"/>
      <c r="BR44" s="420"/>
      <c r="BS44" s="420"/>
      <c r="BT44" s="420"/>
      <c r="BU44" s="420"/>
      <c r="BV44" s="420"/>
      <c r="BW44" s="421"/>
      <c r="BX44" s="420"/>
      <c r="BY44" s="420"/>
      <c r="BZ44" s="420"/>
      <c r="CA44" s="420"/>
      <c r="CB44" s="420"/>
      <c r="CC44" s="420"/>
      <c r="CD44" s="420"/>
      <c r="CE44" s="420"/>
      <c r="CF44" s="420"/>
      <c r="CG44" s="420"/>
      <c r="CH44" s="420"/>
      <c r="CI44" s="420"/>
      <c r="CJ44" s="421"/>
      <c r="CK44" s="420"/>
      <c r="CL44" s="420"/>
      <c r="CM44" s="420"/>
      <c r="CN44" s="420"/>
      <c r="CO44" s="420"/>
      <c r="CP44" s="420"/>
      <c r="CQ44" s="420"/>
      <c r="CR44" s="420"/>
      <c r="CS44" s="420"/>
      <c r="CT44" s="420"/>
      <c r="CU44" s="420"/>
      <c r="CV44" s="420"/>
      <c r="CW44" s="421"/>
      <c r="CX44" s="420"/>
      <c r="CY44" s="420"/>
      <c r="CZ44" s="420"/>
      <c r="DA44" s="420"/>
      <c r="DB44" s="420"/>
      <c r="DC44" s="420"/>
      <c r="DD44" s="420"/>
      <c r="DE44" s="420"/>
      <c r="DF44" s="420"/>
      <c r="DG44" s="420"/>
      <c r="DH44" s="420"/>
      <c r="DI44" s="420"/>
      <c r="DJ44" s="421"/>
      <c r="DK44" s="420"/>
      <c r="DL44" s="420"/>
      <c r="DM44" s="420"/>
      <c r="DN44" s="420"/>
      <c r="DO44" s="420"/>
      <c r="DP44" s="420"/>
      <c r="DQ44" s="420"/>
      <c r="DR44" s="420"/>
      <c r="DS44" s="420"/>
      <c r="DT44" s="420"/>
      <c r="DU44" s="420"/>
      <c r="DV44" s="420"/>
      <c r="DW44" s="421"/>
      <c r="DX44" s="420"/>
      <c r="DY44" s="420"/>
      <c r="DZ44" s="420"/>
      <c r="EA44" s="420"/>
      <c r="EB44" s="420"/>
      <c r="EC44" s="420"/>
      <c r="ED44" s="420"/>
      <c r="EE44" s="420"/>
      <c r="EF44" s="420"/>
      <c r="EG44" s="420"/>
      <c r="EH44" s="420"/>
      <c r="EI44" s="420"/>
      <c r="EJ44" s="421"/>
      <c r="EK44" s="420"/>
      <c r="EL44" s="420"/>
      <c r="EM44" s="420"/>
      <c r="EN44" s="420"/>
      <c r="EO44" s="420"/>
      <c r="EP44" s="420"/>
      <c r="EQ44" s="420"/>
      <c r="ER44" s="420"/>
      <c r="ES44" s="420"/>
      <c r="ET44" s="420"/>
      <c r="EU44" s="420"/>
      <c r="EV44" s="420"/>
      <c r="EW44" s="421"/>
      <c r="EX44" s="420"/>
      <c r="EY44" s="420"/>
      <c r="EZ44" s="420"/>
      <c r="FA44" s="420"/>
      <c r="FB44" s="420"/>
      <c r="FC44" s="420"/>
      <c r="FD44" s="420"/>
      <c r="FE44" s="420"/>
      <c r="FF44" s="420"/>
      <c r="FG44" s="420"/>
      <c r="FH44" s="420"/>
      <c r="FI44" s="420"/>
      <c r="FJ44" s="421"/>
      <c r="FK44" s="420"/>
      <c r="FL44" s="420"/>
      <c r="FM44" s="420"/>
      <c r="FN44" s="420"/>
      <c r="FO44" s="420"/>
      <c r="FP44" s="420"/>
      <c r="FQ44" s="420"/>
      <c r="FR44" s="420"/>
      <c r="FS44" s="420"/>
      <c r="FT44" s="420"/>
      <c r="FU44" s="420"/>
      <c r="FV44" s="420"/>
      <c r="FW44" s="421"/>
      <c r="FX44" s="420"/>
      <c r="FY44" s="420"/>
      <c r="FZ44" s="420"/>
      <c r="GA44" s="420"/>
      <c r="GB44" s="420"/>
      <c r="GC44" s="420"/>
      <c r="GD44" s="420"/>
      <c r="GE44" s="420"/>
      <c r="GF44" s="420"/>
      <c r="GG44" s="420"/>
      <c r="GH44" s="420"/>
      <c r="GI44" s="420"/>
      <c r="GJ44" s="421"/>
      <c r="GK44" s="420"/>
      <c r="GL44" s="420"/>
      <c r="GM44" s="420"/>
      <c r="GN44" s="420"/>
      <c r="GO44" s="420"/>
      <c r="GP44" s="420"/>
      <c r="GQ44" s="420"/>
      <c r="GR44" s="420"/>
      <c r="GS44" s="420"/>
      <c r="GT44" s="420"/>
      <c r="GU44" s="420"/>
      <c r="GV44" s="420"/>
      <c r="GW44" s="421"/>
      <c r="GX44" s="420"/>
      <c r="GY44" s="420"/>
      <c r="GZ44" s="420"/>
      <c r="HA44" s="420"/>
      <c r="HB44" s="420"/>
      <c r="HC44" s="420"/>
      <c r="HD44" s="420"/>
      <c r="HE44" s="420"/>
      <c r="HF44" s="420"/>
      <c r="HG44" s="420"/>
      <c r="HH44" s="420"/>
      <c r="HI44" s="420"/>
      <c r="HJ44" s="421"/>
      <c r="HK44" s="420"/>
      <c r="HL44" s="420"/>
      <c r="HM44" s="420"/>
      <c r="HN44" s="420"/>
      <c r="HO44" s="420"/>
      <c r="HP44" s="420"/>
      <c r="HQ44" s="420"/>
      <c r="HR44" s="420"/>
      <c r="HS44" s="420"/>
      <c r="HT44" s="420"/>
      <c r="HU44" s="420"/>
      <c r="HV44" s="420"/>
      <c r="HW44" s="421"/>
      <c r="HX44" s="420"/>
      <c r="HY44" s="420"/>
      <c r="HZ44" s="420"/>
      <c r="IA44" s="420"/>
      <c r="IB44" s="420"/>
      <c r="IC44" s="420"/>
      <c r="ID44" s="420"/>
      <c r="IE44" s="420"/>
      <c r="IF44" s="420"/>
      <c r="IG44" s="420"/>
      <c r="IH44" s="420"/>
      <c r="II44" s="420"/>
      <c r="IJ44" s="384"/>
      <c r="IK44" s="448" t="s">
        <v>78</v>
      </c>
      <c r="IL44" s="449">
        <f>IL36</f>
        <v>0</v>
      </c>
      <c r="IM44" s="450">
        <f>IM36</f>
        <v>0</v>
      </c>
      <c r="IN44" s="451">
        <f t="shared" ref="IN44:IW44" si="45">IN36</f>
        <v>0</v>
      </c>
      <c r="IO44" s="452">
        <f t="shared" si="45"/>
        <v>0</v>
      </c>
      <c r="IP44" s="450">
        <f t="shared" si="45"/>
        <v>0</v>
      </c>
      <c r="IQ44" s="451">
        <f t="shared" si="45"/>
        <v>0</v>
      </c>
      <c r="IR44" s="452">
        <f t="shared" si="45"/>
        <v>0</v>
      </c>
      <c r="IS44" s="450">
        <f t="shared" si="45"/>
        <v>0</v>
      </c>
      <c r="IT44" s="451">
        <f t="shared" si="45"/>
        <v>0</v>
      </c>
      <c r="IU44" s="452">
        <f t="shared" si="45"/>
        <v>0</v>
      </c>
      <c r="IV44" s="450">
        <f t="shared" si="45"/>
        <v>0</v>
      </c>
      <c r="IW44" s="451">
        <f t="shared" si="45"/>
        <v>0</v>
      </c>
      <c r="IX44" s="453">
        <f t="shared" ref="IX44:IX49" si="46">SUM(IL44:IW44)/1000000</f>
        <v>0</v>
      </c>
      <c r="IY44" s="454">
        <f>IY36</f>
        <v>0</v>
      </c>
    </row>
    <row r="45" spans="3:262" s="415" customFormat="1" ht="18.75" customHeight="1" x14ac:dyDescent="0.3">
      <c r="E45" s="416"/>
      <c r="F45" s="416"/>
      <c r="G45" s="416"/>
      <c r="H45" s="380"/>
      <c r="I45" s="380"/>
      <c r="J45" s="380"/>
      <c r="K45" s="380"/>
      <c r="L45" s="380"/>
      <c r="M45" s="380"/>
      <c r="N45" s="380"/>
      <c r="O45" s="380"/>
      <c r="P45" s="380"/>
      <c r="Q45" s="380"/>
      <c r="R45" s="380"/>
      <c r="S45" s="380"/>
      <c r="T45" s="380"/>
      <c r="U45" s="380"/>
      <c r="V45" s="380"/>
      <c r="W45" s="380"/>
      <c r="X45" s="380"/>
      <c r="Y45" s="380"/>
      <c r="Z45" s="380"/>
      <c r="AA45" s="380"/>
      <c r="AB45" s="380"/>
      <c r="AC45" s="380"/>
      <c r="AD45" s="380"/>
      <c r="AE45" s="380"/>
      <c r="AF45" s="380"/>
      <c r="AH45" s="380"/>
      <c r="AI45" s="380"/>
      <c r="AJ45" s="380"/>
      <c r="AK45" s="380"/>
      <c r="AL45" s="380"/>
      <c r="AM45" s="380"/>
      <c r="AN45" s="380"/>
      <c r="AO45" s="380"/>
      <c r="AP45" s="380"/>
      <c r="AQ45" s="380"/>
      <c r="AS45" s="417"/>
      <c r="AT45" s="417"/>
      <c r="AU45" s="417"/>
      <c r="AV45" s="418"/>
      <c r="AW45" s="419"/>
      <c r="AX45" s="420"/>
      <c r="AY45" s="420"/>
      <c r="AZ45" s="420"/>
      <c r="BA45" s="420"/>
      <c r="BB45" s="420"/>
      <c r="BC45" s="420"/>
      <c r="BD45" s="420"/>
      <c r="BE45" s="420"/>
      <c r="BF45" s="420"/>
      <c r="BG45" s="420"/>
      <c r="BH45" s="420"/>
      <c r="BI45" s="420"/>
      <c r="BJ45" s="421"/>
      <c r="BK45" s="420"/>
      <c r="BL45" s="420"/>
      <c r="BM45" s="420"/>
      <c r="BN45" s="420"/>
      <c r="BO45" s="420"/>
      <c r="BP45" s="420"/>
      <c r="BQ45" s="420"/>
      <c r="BR45" s="420"/>
      <c r="BS45" s="420"/>
      <c r="BT45" s="420"/>
      <c r="BU45" s="420"/>
      <c r="BV45" s="420"/>
      <c r="BW45" s="421"/>
      <c r="BX45" s="420"/>
      <c r="BY45" s="420"/>
      <c r="BZ45" s="420"/>
      <c r="CA45" s="420"/>
      <c r="CB45" s="420"/>
      <c r="CC45" s="420"/>
      <c r="CD45" s="420"/>
      <c r="CE45" s="420"/>
      <c r="CF45" s="420"/>
      <c r="CG45" s="420"/>
      <c r="CH45" s="420"/>
      <c r="CI45" s="420"/>
      <c r="CJ45" s="421"/>
      <c r="CK45" s="420"/>
      <c r="CL45" s="420"/>
      <c r="CM45" s="420"/>
      <c r="CN45" s="420"/>
      <c r="CO45" s="420"/>
      <c r="CP45" s="420"/>
      <c r="CQ45" s="420"/>
      <c r="CR45" s="420"/>
      <c r="CS45" s="420"/>
      <c r="CT45" s="420"/>
      <c r="CU45" s="420"/>
      <c r="CV45" s="420"/>
      <c r="CW45" s="421"/>
      <c r="CX45" s="420"/>
      <c r="CY45" s="420"/>
      <c r="CZ45" s="420"/>
      <c r="DA45" s="420"/>
      <c r="DB45" s="420"/>
      <c r="DC45" s="420"/>
      <c r="DD45" s="420"/>
      <c r="DE45" s="420"/>
      <c r="DF45" s="420"/>
      <c r="DG45" s="420"/>
      <c r="DH45" s="420"/>
      <c r="DI45" s="420"/>
      <c r="DJ45" s="421"/>
      <c r="DK45" s="420"/>
      <c r="DL45" s="420"/>
      <c r="DM45" s="420"/>
      <c r="DN45" s="420"/>
      <c r="DO45" s="420"/>
      <c r="DP45" s="420"/>
      <c r="DQ45" s="420"/>
      <c r="DR45" s="420"/>
      <c r="DS45" s="420"/>
      <c r="DT45" s="420"/>
      <c r="DU45" s="420"/>
      <c r="DV45" s="420"/>
      <c r="DW45" s="421"/>
      <c r="DX45" s="420"/>
      <c r="DY45" s="420"/>
      <c r="DZ45" s="420"/>
      <c r="EA45" s="420"/>
      <c r="EB45" s="420"/>
      <c r="EC45" s="420"/>
      <c r="ED45" s="420"/>
      <c r="EE45" s="420"/>
      <c r="EF45" s="420"/>
      <c r="EG45" s="420"/>
      <c r="EH45" s="420"/>
      <c r="EI45" s="420"/>
      <c r="EJ45" s="421"/>
      <c r="EK45" s="420"/>
      <c r="EL45" s="420"/>
      <c r="EM45" s="420"/>
      <c r="EN45" s="420"/>
      <c r="EO45" s="420"/>
      <c r="EP45" s="420"/>
      <c r="EQ45" s="420"/>
      <c r="ER45" s="420"/>
      <c r="ES45" s="420"/>
      <c r="ET45" s="420"/>
      <c r="EU45" s="420"/>
      <c r="EV45" s="420"/>
      <c r="EW45" s="421"/>
      <c r="EX45" s="420"/>
      <c r="EY45" s="420"/>
      <c r="EZ45" s="420"/>
      <c r="FA45" s="420"/>
      <c r="FB45" s="420"/>
      <c r="FC45" s="420"/>
      <c r="FD45" s="420"/>
      <c r="FE45" s="420"/>
      <c r="FF45" s="420"/>
      <c r="FG45" s="420"/>
      <c r="FH45" s="420"/>
      <c r="FI45" s="420"/>
      <c r="FJ45" s="421"/>
      <c r="FK45" s="420"/>
      <c r="FL45" s="420"/>
      <c r="FM45" s="420"/>
      <c r="FN45" s="420"/>
      <c r="FO45" s="420"/>
      <c r="FP45" s="420"/>
      <c r="FQ45" s="420"/>
      <c r="FR45" s="420"/>
      <c r="FS45" s="420"/>
      <c r="FT45" s="420"/>
      <c r="FU45" s="420"/>
      <c r="FV45" s="420"/>
      <c r="FW45" s="421"/>
      <c r="FX45" s="420"/>
      <c r="FY45" s="420"/>
      <c r="FZ45" s="420"/>
      <c r="GA45" s="420"/>
      <c r="GB45" s="420"/>
      <c r="GC45" s="420"/>
      <c r="GD45" s="420"/>
      <c r="GE45" s="420"/>
      <c r="GF45" s="420"/>
      <c r="GG45" s="420"/>
      <c r="GH45" s="420"/>
      <c r="GI45" s="420"/>
      <c r="GJ45" s="421"/>
      <c r="GK45" s="420"/>
      <c r="GL45" s="420"/>
      <c r="GM45" s="420"/>
      <c r="GN45" s="420"/>
      <c r="GO45" s="420"/>
      <c r="GP45" s="420"/>
      <c r="GQ45" s="420"/>
      <c r="GR45" s="420"/>
      <c r="GS45" s="420"/>
      <c r="GT45" s="420"/>
      <c r="GU45" s="420"/>
      <c r="GV45" s="420"/>
      <c r="GW45" s="421"/>
      <c r="GX45" s="420"/>
      <c r="GY45" s="420"/>
      <c r="GZ45" s="420"/>
      <c r="HA45" s="420"/>
      <c r="HB45" s="420"/>
      <c r="HC45" s="420"/>
      <c r="HD45" s="420"/>
      <c r="HE45" s="420"/>
      <c r="HF45" s="420"/>
      <c r="HG45" s="420"/>
      <c r="HH45" s="420"/>
      <c r="HI45" s="420"/>
      <c r="HJ45" s="421"/>
      <c r="HK45" s="420"/>
      <c r="HL45" s="420"/>
      <c r="HM45" s="420"/>
      <c r="HN45" s="420"/>
      <c r="HO45" s="420"/>
      <c r="HP45" s="420"/>
      <c r="HQ45" s="420"/>
      <c r="HR45" s="420"/>
      <c r="HS45" s="420"/>
      <c r="HT45" s="420"/>
      <c r="HU45" s="420"/>
      <c r="HV45" s="420"/>
      <c r="HW45" s="421"/>
      <c r="HX45" s="420"/>
      <c r="HY45" s="420"/>
      <c r="HZ45" s="420"/>
      <c r="IA45" s="420"/>
      <c r="IB45" s="420"/>
      <c r="IC45" s="420"/>
      <c r="ID45" s="420"/>
      <c r="IE45" s="420"/>
      <c r="IF45" s="420"/>
      <c r="IG45" s="420"/>
      <c r="IH45" s="420"/>
      <c r="II45" s="420"/>
      <c r="IJ45" s="384"/>
      <c r="IK45" s="455" t="s">
        <v>77</v>
      </c>
      <c r="IL45" s="456">
        <f>IL35</f>
        <v>0</v>
      </c>
      <c r="IM45" s="457">
        <f>IM35</f>
        <v>0</v>
      </c>
      <c r="IN45" s="458">
        <f t="shared" ref="IN45:IW45" si="47">IN35</f>
        <v>0</v>
      </c>
      <c r="IO45" s="459">
        <f t="shared" si="47"/>
        <v>0</v>
      </c>
      <c r="IP45" s="457">
        <f t="shared" si="47"/>
        <v>0</v>
      </c>
      <c r="IQ45" s="458">
        <f t="shared" si="47"/>
        <v>0</v>
      </c>
      <c r="IR45" s="459">
        <f t="shared" si="47"/>
        <v>0</v>
      </c>
      <c r="IS45" s="457">
        <f t="shared" si="47"/>
        <v>0</v>
      </c>
      <c r="IT45" s="458">
        <f t="shared" si="47"/>
        <v>0</v>
      </c>
      <c r="IU45" s="459">
        <f t="shared" si="47"/>
        <v>0</v>
      </c>
      <c r="IV45" s="457">
        <f t="shared" si="47"/>
        <v>0</v>
      </c>
      <c r="IW45" s="458">
        <f t="shared" si="47"/>
        <v>0</v>
      </c>
      <c r="IX45" s="460">
        <f t="shared" si="46"/>
        <v>0</v>
      </c>
      <c r="IY45" s="461">
        <f>IY35</f>
        <v>0</v>
      </c>
    </row>
    <row r="46" spans="3:262" s="415" customFormat="1" ht="18.75" customHeight="1" x14ac:dyDescent="0.3">
      <c r="E46" s="416"/>
      <c r="F46" s="416"/>
      <c r="G46" s="416"/>
      <c r="H46" s="380"/>
      <c r="I46" s="380"/>
      <c r="J46" s="380"/>
      <c r="K46" s="380"/>
      <c r="L46" s="380"/>
      <c r="M46" s="380"/>
      <c r="N46" s="380"/>
      <c r="O46" s="380"/>
      <c r="P46" s="380"/>
      <c r="Q46" s="380"/>
      <c r="R46" s="380"/>
      <c r="S46" s="380"/>
      <c r="T46" s="380"/>
      <c r="U46" s="380"/>
      <c r="V46" s="380"/>
      <c r="W46" s="380"/>
      <c r="X46" s="380"/>
      <c r="Y46" s="380"/>
      <c r="Z46" s="380"/>
      <c r="AA46" s="380"/>
      <c r="AB46" s="380"/>
      <c r="AC46" s="380"/>
      <c r="AD46" s="380"/>
      <c r="AE46" s="380"/>
      <c r="AF46" s="380"/>
      <c r="AH46" s="380"/>
      <c r="AI46" s="380"/>
      <c r="AJ46" s="380"/>
      <c r="AK46" s="380"/>
      <c r="AL46" s="380"/>
      <c r="AM46" s="380"/>
      <c r="AN46" s="380"/>
      <c r="AO46" s="380"/>
      <c r="AP46" s="380"/>
      <c r="AQ46" s="380"/>
      <c r="AS46" s="417"/>
      <c r="AT46" s="417"/>
      <c r="AU46" s="417"/>
      <c r="AV46" s="418"/>
      <c r="AW46" s="419"/>
      <c r="AX46" s="420"/>
      <c r="AY46" s="420"/>
      <c r="AZ46" s="420"/>
      <c r="BA46" s="420"/>
      <c r="BB46" s="420"/>
      <c r="BC46" s="420"/>
      <c r="BD46" s="420"/>
      <c r="BE46" s="420"/>
      <c r="BF46" s="420"/>
      <c r="BG46" s="420"/>
      <c r="BH46" s="420"/>
      <c r="BI46" s="420"/>
      <c r="BJ46" s="421"/>
      <c r="BK46" s="420"/>
      <c r="BL46" s="420"/>
      <c r="BM46" s="420"/>
      <c r="BN46" s="420"/>
      <c r="BO46" s="420"/>
      <c r="BP46" s="420"/>
      <c r="BQ46" s="420"/>
      <c r="BR46" s="420"/>
      <c r="BS46" s="420"/>
      <c r="BT46" s="420"/>
      <c r="BU46" s="420"/>
      <c r="BV46" s="420"/>
      <c r="BW46" s="421"/>
      <c r="BX46" s="420"/>
      <c r="BY46" s="420"/>
      <c r="BZ46" s="420"/>
      <c r="CA46" s="420"/>
      <c r="CB46" s="420"/>
      <c r="CC46" s="420"/>
      <c r="CD46" s="420"/>
      <c r="CE46" s="420"/>
      <c r="CF46" s="420"/>
      <c r="CG46" s="420"/>
      <c r="CH46" s="420"/>
      <c r="CI46" s="420"/>
      <c r="CJ46" s="421"/>
      <c r="CK46" s="420"/>
      <c r="CL46" s="420"/>
      <c r="CM46" s="420"/>
      <c r="CN46" s="420"/>
      <c r="CO46" s="420"/>
      <c r="CP46" s="420"/>
      <c r="CQ46" s="420"/>
      <c r="CR46" s="420"/>
      <c r="CS46" s="420"/>
      <c r="CT46" s="420"/>
      <c r="CU46" s="420"/>
      <c r="CV46" s="420"/>
      <c r="CW46" s="421"/>
      <c r="CX46" s="420"/>
      <c r="CY46" s="420"/>
      <c r="CZ46" s="420"/>
      <c r="DA46" s="420"/>
      <c r="DB46" s="420"/>
      <c r="DC46" s="420"/>
      <c r="DD46" s="420"/>
      <c r="DE46" s="420"/>
      <c r="DF46" s="420"/>
      <c r="DG46" s="420"/>
      <c r="DH46" s="420"/>
      <c r="DI46" s="420"/>
      <c r="DJ46" s="421"/>
      <c r="DK46" s="420"/>
      <c r="DL46" s="420"/>
      <c r="DM46" s="420"/>
      <c r="DN46" s="420"/>
      <c r="DO46" s="420"/>
      <c r="DP46" s="420"/>
      <c r="DQ46" s="420"/>
      <c r="DR46" s="420"/>
      <c r="DS46" s="420"/>
      <c r="DT46" s="420"/>
      <c r="DU46" s="420"/>
      <c r="DV46" s="420"/>
      <c r="DW46" s="421"/>
      <c r="DX46" s="420"/>
      <c r="DY46" s="420"/>
      <c r="DZ46" s="420"/>
      <c r="EA46" s="420"/>
      <c r="EB46" s="420"/>
      <c r="EC46" s="420"/>
      <c r="ED46" s="420"/>
      <c r="EE46" s="420"/>
      <c r="EF46" s="420"/>
      <c r="EG46" s="420"/>
      <c r="EH46" s="420"/>
      <c r="EI46" s="420"/>
      <c r="EJ46" s="421"/>
      <c r="EK46" s="420"/>
      <c r="EL46" s="420"/>
      <c r="EM46" s="420"/>
      <c r="EN46" s="420"/>
      <c r="EO46" s="420"/>
      <c r="EP46" s="420"/>
      <c r="EQ46" s="420"/>
      <c r="ER46" s="420"/>
      <c r="ES46" s="420"/>
      <c r="ET46" s="420"/>
      <c r="EU46" s="420"/>
      <c r="EV46" s="420"/>
      <c r="EW46" s="421"/>
      <c r="EX46" s="420"/>
      <c r="EY46" s="420"/>
      <c r="EZ46" s="420"/>
      <c r="FA46" s="420"/>
      <c r="FB46" s="420"/>
      <c r="FC46" s="420"/>
      <c r="FD46" s="420"/>
      <c r="FE46" s="420"/>
      <c r="FF46" s="420"/>
      <c r="FG46" s="420"/>
      <c r="FH46" s="420"/>
      <c r="FI46" s="420"/>
      <c r="FJ46" s="421"/>
      <c r="FK46" s="420"/>
      <c r="FL46" s="420"/>
      <c r="FM46" s="420"/>
      <c r="FN46" s="420"/>
      <c r="FO46" s="420"/>
      <c r="FP46" s="420"/>
      <c r="FQ46" s="420"/>
      <c r="FR46" s="420"/>
      <c r="FS46" s="420"/>
      <c r="FT46" s="420"/>
      <c r="FU46" s="420"/>
      <c r="FV46" s="420"/>
      <c r="FW46" s="421"/>
      <c r="FX46" s="420"/>
      <c r="FY46" s="420"/>
      <c r="FZ46" s="420"/>
      <c r="GA46" s="420"/>
      <c r="GB46" s="420"/>
      <c r="GC46" s="420"/>
      <c r="GD46" s="420"/>
      <c r="GE46" s="420"/>
      <c r="GF46" s="420"/>
      <c r="GG46" s="420"/>
      <c r="GH46" s="420"/>
      <c r="GI46" s="420"/>
      <c r="GJ46" s="421"/>
      <c r="GK46" s="420"/>
      <c r="GL46" s="420"/>
      <c r="GM46" s="420"/>
      <c r="GN46" s="420"/>
      <c r="GO46" s="420"/>
      <c r="GP46" s="420"/>
      <c r="GQ46" s="420"/>
      <c r="GR46" s="420"/>
      <c r="GS46" s="420"/>
      <c r="GT46" s="420"/>
      <c r="GU46" s="420"/>
      <c r="GV46" s="420"/>
      <c r="GW46" s="421"/>
      <c r="GX46" s="420"/>
      <c r="GY46" s="420"/>
      <c r="GZ46" s="420"/>
      <c r="HA46" s="420"/>
      <c r="HB46" s="420"/>
      <c r="HC46" s="420"/>
      <c r="HD46" s="420"/>
      <c r="HE46" s="420"/>
      <c r="HF46" s="420"/>
      <c r="HG46" s="420"/>
      <c r="HH46" s="420"/>
      <c r="HI46" s="420"/>
      <c r="HJ46" s="421"/>
      <c r="HK46" s="420"/>
      <c r="HL46" s="420"/>
      <c r="HM46" s="420"/>
      <c r="HN46" s="420"/>
      <c r="HO46" s="420"/>
      <c r="HP46" s="420"/>
      <c r="HQ46" s="420"/>
      <c r="HR46" s="420"/>
      <c r="HS46" s="420"/>
      <c r="HT46" s="420"/>
      <c r="HU46" s="420"/>
      <c r="HV46" s="420"/>
      <c r="HW46" s="421"/>
      <c r="HX46" s="420"/>
      <c r="HY46" s="420"/>
      <c r="HZ46" s="420"/>
      <c r="IA46" s="420"/>
      <c r="IB46" s="420"/>
      <c r="IC46" s="420"/>
      <c r="ID46" s="420"/>
      <c r="IE46" s="420"/>
      <c r="IF46" s="420"/>
      <c r="IG46" s="420"/>
      <c r="IH46" s="420"/>
      <c r="II46" s="420"/>
      <c r="IJ46" s="384"/>
      <c r="IK46" s="462" t="s">
        <v>178</v>
      </c>
      <c r="IL46" s="463"/>
      <c r="IM46" s="464"/>
      <c r="IN46" s="465"/>
      <c r="IO46" s="466"/>
      <c r="IP46" s="464"/>
      <c r="IQ46" s="465"/>
      <c r="IR46" s="466"/>
      <c r="IS46" s="464"/>
      <c r="IT46" s="465"/>
      <c r="IU46" s="466"/>
      <c r="IV46" s="464"/>
      <c r="IW46" s="465"/>
      <c r="IX46" s="467">
        <f t="shared" si="46"/>
        <v>0</v>
      </c>
      <c r="IY46" s="414"/>
    </row>
    <row r="47" spans="3:262" s="415" customFormat="1" ht="18.75" customHeight="1" x14ac:dyDescent="0.3">
      <c r="E47" s="416"/>
      <c r="F47" s="416"/>
      <c r="G47" s="416"/>
      <c r="H47" s="380"/>
      <c r="I47" s="380"/>
      <c r="J47" s="380"/>
      <c r="K47" s="380"/>
      <c r="L47" s="380"/>
      <c r="M47" s="380"/>
      <c r="N47" s="380"/>
      <c r="O47" s="380"/>
      <c r="P47" s="380"/>
      <c r="Q47" s="380"/>
      <c r="R47" s="380"/>
      <c r="S47" s="380"/>
      <c r="T47" s="380"/>
      <c r="U47" s="380"/>
      <c r="V47" s="380"/>
      <c r="W47" s="380"/>
      <c r="X47" s="380"/>
      <c r="Y47" s="380"/>
      <c r="Z47" s="380"/>
      <c r="AA47" s="380"/>
      <c r="AB47" s="380"/>
      <c r="AC47" s="380"/>
      <c r="AD47" s="380"/>
      <c r="AE47" s="380"/>
      <c r="AF47" s="380"/>
      <c r="AH47" s="380"/>
      <c r="AI47" s="380"/>
      <c r="AJ47" s="380"/>
      <c r="AK47" s="380"/>
      <c r="AL47" s="380"/>
      <c r="AM47" s="380"/>
      <c r="AN47" s="380"/>
      <c r="AO47" s="380"/>
      <c r="AP47" s="380"/>
      <c r="AQ47" s="380"/>
      <c r="AS47" s="417"/>
      <c r="AT47" s="417"/>
      <c r="AU47" s="417"/>
      <c r="AV47" s="418"/>
      <c r="AW47" s="419"/>
      <c r="AX47" s="420"/>
      <c r="AY47" s="420"/>
      <c r="AZ47" s="420"/>
      <c r="BA47" s="420"/>
      <c r="BB47" s="420"/>
      <c r="BC47" s="420"/>
      <c r="BD47" s="420"/>
      <c r="BE47" s="420"/>
      <c r="BF47" s="420"/>
      <c r="BG47" s="420"/>
      <c r="BH47" s="420"/>
      <c r="BI47" s="420"/>
      <c r="BJ47" s="421"/>
      <c r="BK47" s="420"/>
      <c r="BL47" s="420"/>
      <c r="BM47" s="420"/>
      <c r="BN47" s="420"/>
      <c r="BO47" s="420"/>
      <c r="BP47" s="420"/>
      <c r="BQ47" s="420"/>
      <c r="BR47" s="420"/>
      <c r="BS47" s="420"/>
      <c r="BT47" s="420"/>
      <c r="BU47" s="420"/>
      <c r="BV47" s="420"/>
      <c r="BW47" s="421"/>
      <c r="BX47" s="420"/>
      <c r="BY47" s="420"/>
      <c r="BZ47" s="420"/>
      <c r="CA47" s="420"/>
      <c r="CB47" s="420"/>
      <c r="CC47" s="420"/>
      <c r="CD47" s="420"/>
      <c r="CE47" s="420"/>
      <c r="CF47" s="420"/>
      <c r="CG47" s="420"/>
      <c r="CH47" s="420"/>
      <c r="CI47" s="420"/>
      <c r="CJ47" s="421"/>
      <c r="CK47" s="420"/>
      <c r="CL47" s="420"/>
      <c r="CM47" s="420"/>
      <c r="CN47" s="420"/>
      <c r="CO47" s="420"/>
      <c r="CP47" s="420"/>
      <c r="CQ47" s="420"/>
      <c r="CR47" s="420"/>
      <c r="CS47" s="420"/>
      <c r="CT47" s="420"/>
      <c r="CU47" s="420"/>
      <c r="CV47" s="420"/>
      <c r="CW47" s="421"/>
      <c r="CX47" s="420"/>
      <c r="CY47" s="420"/>
      <c r="CZ47" s="420"/>
      <c r="DA47" s="420"/>
      <c r="DB47" s="420"/>
      <c r="DC47" s="420"/>
      <c r="DD47" s="420"/>
      <c r="DE47" s="420"/>
      <c r="DF47" s="420"/>
      <c r="DG47" s="420"/>
      <c r="DH47" s="420"/>
      <c r="DI47" s="420"/>
      <c r="DJ47" s="421"/>
      <c r="DK47" s="420"/>
      <c r="DL47" s="420"/>
      <c r="DM47" s="420"/>
      <c r="DN47" s="420"/>
      <c r="DO47" s="420"/>
      <c r="DP47" s="420"/>
      <c r="DQ47" s="420"/>
      <c r="DR47" s="420"/>
      <c r="DS47" s="420"/>
      <c r="DT47" s="420"/>
      <c r="DU47" s="420"/>
      <c r="DV47" s="420"/>
      <c r="DW47" s="421"/>
      <c r="DX47" s="420"/>
      <c r="DY47" s="420"/>
      <c r="DZ47" s="420"/>
      <c r="EA47" s="420"/>
      <c r="EB47" s="420"/>
      <c r="EC47" s="420"/>
      <c r="ED47" s="420"/>
      <c r="EE47" s="420"/>
      <c r="EF47" s="420"/>
      <c r="EG47" s="420"/>
      <c r="EH47" s="420"/>
      <c r="EI47" s="420"/>
      <c r="EJ47" s="421"/>
      <c r="EK47" s="420"/>
      <c r="EL47" s="420"/>
      <c r="EM47" s="420"/>
      <c r="EN47" s="420"/>
      <c r="EO47" s="420"/>
      <c r="EP47" s="420"/>
      <c r="EQ47" s="420"/>
      <c r="ER47" s="420"/>
      <c r="ES47" s="420"/>
      <c r="ET47" s="420"/>
      <c r="EU47" s="420"/>
      <c r="EV47" s="420"/>
      <c r="EW47" s="421"/>
      <c r="EX47" s="420"/>
      <c r="EY47" s="420"/>
      <c r="EZ47" s="420"/>
      <c r="FA47" s="420"/>
      <c r="FB47" s="420"/>
      <c r="FC47" s="420"/>
      <c r="FD47" s="420"/>
      <c r="FE47" s="420"/>
      <c r="FF47" s="420"/>
      <c r="FG47" s="420"/>
      <c r="FH47" s="420"/>
      <c r="FI47" s="420"/>
      <c r="FJ47" s="421"/>
      <c r="FK47" s="420"/>
      <c r="FL47" s="420"/>
      <c r="FM47" s="420"/>
      <c r="FN47" s="420"/>
      <c r="FO47" s="420"/>
      <c r="FP47" s="420"/>
      <c r="FQ47" s="420"/>
      <c r="FR47" s="420"/>
      <c r="FS47" s="420"/>
      <c r="FT47" s="420"/>
      <c r="FU47" s="420"/>
      <c r="FV47" s="420"/>
      <c r="FW47" s="421"/>
      <c r="FX47" s="420"/>
      <c r="FY47" s="420"/>
      <c r="FZ47" s="420"/>
      <c r="GA47" s="420"/>
      <c r="GB47" s="420"/>
      <c r="GC47" s="420"/>
      <c r="GD47" s="420"/>
      <c r="GE47" s="420"/>
      <c r="GF47" s="420"/>
      <c r="GG47" s="420"/>
      <c r="GH47" s="420"/>
      <c r="GI47" s="420"/>
      <c r="GJ47" s="421"/>
      <c r="GK47" s="420"/>
      <c r="GL47" s="420"/>
      <c r="GM47" s="420"/>
      <c r="GN47" s="420"/>
      <c r="GO47" s="420"/>
      <c r="GP47" s="420"/>
      <c r="GQ47" s="420"/>
      <c r="GR47" s="420"/>
      <c r="GS47" s="420"/>
      <c r="GT47" s="420"/>
      <c r="GU47" s="420"/>
      <c r="GV47" s="420"/>
      <c r="GW47" s="421"/>
      <c r="GX47" s="420"/>
      <c r="GY47" s="420"/>
      <c r="GZ47" s="420"/>
      <c r="HA47" s="420"/>
      <c r="HB47" s="420"/>
      <c r="HC47" s="420"/>
      <c r="HD47" s="420"/>
      <c r="HE47" s="420"/>
      <c r="HF47" s="420"/>
      <c r="HG47" s="420"/>
      <c r="HH47" s="420"/>
      <c r="HI47" s="420"/>
      <c r="HJ47" s="421"/>
      <c r="HK47" s="420"/>
      <c r="HL47" s="420"/>
      <c r="HM47" s="420"/>
      <c r="HN47" s="420"/>
      <c r="HO47" s="420"/>
      <c r="HP47" s="420"/>
      <c r="HQ47" s="420"/>
      <c r="HR47" s="420"/>
      <c r="HS47" s="420"/>
      <c r="HT47" s="420"/>
      <c r="HU47" s="420"/>
      <c r="HV47" s="420"/>
      <c r="HW47" s="421"/>
      <c r="HX47" s="420"/>
      <c r="HY47" s="420"/>
      <c r="HZ47" s="420"/>
      <c r="IA47" s="420"/>
      <c r="IB47" s="420"/>
      <c r="IC47" s="420"/>
      <c r="ID47" s="420"/>
      <c r="IE47" s="420"/>
      <c r="IF47" s="420"/>
      <c r="IG47" s="420"/>
      <c r="IH47" s="420"/>
      <c r="II47" s="420"/>
      <c r="IJ47" s="384"/>
      <c r="IK47" s="468" t="s">
        <v>80</v>
      </c>
      <c r="IL47" s="463">
        <f>IL38</f>
        <v>0</v>
      </c>
      <c r="IM47" s="464">
        <f>IM38</f>
        <v>0</v>
      </c>
      <c r="IN47" s="465">
        <f t="shared" ref="IN47:IW47" si="48">IN38</f>
        <v>0</v>
      </c>
      <c r="IO47" s="466">
        <f t="shared" si="48"/>
        <v>0</v>
      </c>
      <c r="IP47" s="464">
        <f t="shared" si="48"/>
        <v>0</v>
      </c>
      <c r="IQ47" s="465">
        <f t="shared" si="48"/>
        <v>0</v>
      </c>
      <c r="IR47" s="466">
        <f t="shared" si="48"/>
        <v>0</v>
      </c>
      <c r="IS47" s="464">
        <f t="shared" si="48"/>
        <v>0</v>
      </c>
      <c r="IT47" s="465">
        <f t="shared" si="48"/>
        <v>0</v>
      </c>
      <c r="IU47" s="466">
        <f t="shared" si="48"/>
        <v>0</v>
      </c>
      <c r="IV47" s="464">
        <f t="shared" si="48"/>
        <v>0</v>
      </c>
      <c r="IW47" s="465">
        <f t="shared" si="48"/>
        <v>0</v>
      </c>
      <c r="IX47" s="467">
        <f t="shared" si="46"/>
        <v>0</v>
      </c>
      <c r="IY47" s="414">
        <f>IY38</f>
        <v>0</v>
      </c>
    </row>
    <row r="48" spans="3:262" s="415" customFormat="1" ht="18.75" customHeight="1" x14ac:dyDescent="0.3">
      <c r="E48" s="416"/>
      <c r="F48" s="416"/>
      <c r="G48" s="416"/>
      <c r="H48" s="380"/>
      <c r="I48" s="380"/>
      <c r="J48" s="380"/>
      <c r="K48" s="380"/>
      <c r="L48" s="380"/>
      <c r="M48" s="380"/>
      <c r="N48" s="380"/>
      <c r="O48" s="380"/>
      <c r="P48" s="380"/>
      <c r="Q48" s="380"/>
      <c r="R48" s="380"/>
      <c r="S48" s="380"/>
      <c r="T48" s="380"/>
      <c r="U48" s="380"/>
      <c r="V48" s="380"/>
      <c r="W48" s="380"/>
      <c r="X48" s="380"/>
      <c r="Y48" s="380"/>
      <c r="Z48" s="380"/>
      <c r="AA48" s="380"/>
      <c r="AB48" s="380"/>
      <c r="AC48" s="380"/>
      <c r="AD48" s="380"/>
      <c r="AE48" s="380"/>
      <c r="AF48" s="380"/>
      <c r="AH48" s="380"/>
      <c r="AI48" s="380"/>
      <c r="AJ48" s="380"/>
      <c r="AK48" s="380"/>
      <c r="AL48" s="380"/>
      <c r="AM48" s="380"/>
      <c r="AN48" s="380"/>
      <c r="AO48" s="380"/>
      <c r="AP48" s="380"/>
      <c r="AQ48" s="380"/>
      <c r="AS48" s="380"/>
      <c r="AT48" s="380"/>
      <c r="AU48" s="380"/>
      <c r="AV48" s="390"/>
      <c r="AW48" s="380"/>
      <c r="AX48" s="380"/>
      <c r="AY48" s="380"/>
      <c r="AZ48" s="380"/>
      <c r="BA48" s="380"/>
      <c r="BB48" s="380"/>
      <c r="BC48" s="380"/>
      <c r="BD48" s="380"/>
      <c r="BE48" s="380"/>
      <c r="BF48" s="380"/>
      <c r="BG48" s="380"/>
      <c r="BH48" s="380"/>
      <c r="BI48" s="380"/>
      <c r="BJ48" s="380"/>
      <c r="BK48" s="380"/>
      <c r="BL48" s="380"/>
      <c r="BM48" s="380"/>
      <c r="BN48" s="380"/>
      <c r="BO48" s="380"/>
      <c r="BP48" s="380"/>
      <c r="BQ48" s="380"/>
      <c r="BR48" s="380"/>
      <c r="BS48" s="380"/>
      <c r="BT48" s="380"/>
      <c r="BU48" s="380"/>
      <c r="BV48" s="380"/>
      <c r="BW48" s="380"/>
      <c r="BX48" s="380"/>
      <c r="BY48" s="380"/>
      <c r="BZ48" s="380"/>
      <c r="CA48" s="380"/>
      <c r="CB48" s="380"/>
      <c r="CC48" s="380"/>
      <c r="CD48" s="380"/>
      <c r="CE48" s="380"/>
      <c r="CF48" s="380"/>
      <c r="CG48" s="380"/>
      <c r="CH48" s="380"/>
      <c r="CI48" s="380"/>
      <c r="CJ48" s="380"/>
      <c r="CK48" s="380"/>
      <c r="CL48" s="380"/>
      <c r="CM48" s="380"/>
      <c r="CN48" s="380"/>
      <c r="CO48" s="380"/>
      <c r="CP48" s="380"/>
      <c r="CQ48" s="380"/>
      <c r="CR48" s="380"/>
      <c r="CS48" s="380"/>
      <c r="CT48" s="380"/>
      <c r="CU48" s="380"/>
      <c r="CV48" s="380"/>
      <c r="CW48" s="380"/>
      <c r="CX48" s="380"/>
      <c r="CY48" s="380"/>
      <c r="CZ48" s="380"/>
      <c r="DA48" s="380"/>
      <c r="DB48" s="380"/>
      <c r="DC48" s="380"/>
      <c r="DD48" s="380"/>
      <c r="DE48" s="380"/>
      <c r="DF48" s="380"/>
      <c r="DG48" s="380"/>
      <c r="DH48" s="380"/>
      <c r="DI48" s="380"/>
      <c r="DJ48" s="380"/>
      <c r="DK48" s="380"/>
      <c r="DL48" s="380"/>
      <c r="DM48" s="380"/>
      <c r="DN48" s="380"/>
      <c r="DO48" s="380"/>
      <c r="DP48" s="380"/>
      <c r="DQ48" s="380"/>
      <c r="DR48" s="380"/>
      <c r="DS48" s="380"/>
      <c r="DT48" s="380"/>
      <c r="DU48" s="380"/>
      <c r="DV48" s="380"/>
      <c r="DW48" s="380"/>
      <c r="DX48" s="380"/>
      <c r="DY48" s="380"/>
      <c r="DZ48" s="380"/>
      <c r="EA48" s="380"/>
      <c r="EB48" s="380"/>
      <c r="EC48" s="380"/>
      <c r="ED48" s="380"/>
      <c r="EE48" s="380"/>
      <c r="EF48" s="380"/>
      <c r="EG48" s="380"/>
      <c r="EH48" s="380"/>
      <c r="EI48" s="380"/>
      <c r="EJ48" s="380"/>
      <c r="EK48" s="380"/>
      <c r="EL48" s="380"/>
      <c r="EM48" s="380"/>
      <c r="EN48" s="380"/>
      <c r="EO48" s="380"/>
      <c r="EP48" s="380"/>
      <c r="EQ48" s="380"/>
      <c r="ER48" s="380"/>
      <c r="ES48" s="380"/>
      <c r="ET48" s="380"/>
      <c r="EU48" s="380"/>
      <c r="EV48" s="380"/>
      <c r="EW48" s="380"/>
      <c r="EX48" s="380"/>
      <c r="EY48" s="380"/>
      <c r="EZ48" s="380"/>
      <c r="FA48" s="380"/>
      <c r="FB48" s="380"/>
      <c r="FC48" s="380"/>
      <c r="FD48" s="380"/>
      <c r="FE48" s="380"/>
      <c r="FF48" s="380"/>
      <c r="FG48" s="380"/>
      <c r="FH48" s="380"/>
      <c r="FI48" s="380"/>
      <c r="FJ48" s="380"/>
      <c r="FK48" s="380"/>
      <c r="FL48" s="380"/>
      <c r="FM48" s="380"/>
      <c r="FN48" s="380"/>
      <c r="FO48" s="380"/>
      <c r="FP48" s="380"/>
      <c r="FQ48" s="380"/>
      <c r="FR48" s="380"/>
      <c r="FS48" s="380"/>
      <c r="FT48" s="380"/>
      <c r="FU48" s="380"/>
      <c r="FV48" s="380"/>
      <c r="FW48" s="380"/>
      <c r="FX48" s="380"/>
      <c r="FY48" s="380"/>
      <c r="FZ48" s="380"/>
      <c r="GA48" s="380"/>
      <c r="GB48" s="380"/>
      <c r="GC48" s="380"/>
      <c r="GD48" s="380"/>
      <c r="GE48" s="380"/>
      <c r="GF48" s="380"/>
      <c r="GG48" s="380"/>
      <c r="GH48" s="380"/>
      <c r="GI48" s="380"/>
      <c r="GJ48" s="380"/>
      <c r="GK48" s="380"/>
      <c r="GL48" s="380"/>
      <c r="GM48" s="380"/>
      <c r="GN48" s="380"/>
      <c r="GO48" s="380"/>
      <c r="GP48" s="380"/>
      <c r="GQ48" s="380"/>
      <c r="GR48" s="380"/>
      <c r="GS48" s="380"/>
      <c r="GT48" s="380"/>
      <c r="GU48" s="380"/>
      <c r="GV48" s="380"/>
      <c r="GW48" s="380"/>
      <c r="GX48" s="380"/>
      <c r="GY48" s="380"/>
      <c r="GZ48" s="380"/>
      <c r="HA48" s="380"/>
      <c r="HB48" s="380"/>
      <c r="HC48" s="380"/>
      <c r="HD48" s="380"/>
      <c r="HE48" s="380"/>
      <c r="HF48" s="380"/>
      <c r="HG48" s="380"/>
      <c r="HH48" s="380"/>
      <c r="HI48" s="380"/>
      <c r="HJ48" s="380"/>
      <c r="HK48" s="380"/>
      <c r="HL48" s="380"/>
      <c r="HM48" s="380"/>
      <c r="HN48" s="380"/>
      <c r="HO48" s="380"/>
      <c r="HP48" s="380"/>
      <c r="HQ48" s="380"/>
      <c r="HR48" s="380"/>
      <c r="HS48" s="380"/>
      <c r="HT48" s="380"/>
      <c r="HU48" s="380"/>
      <c r="HV48" s="380"/>
      <c r="HW48" s="380"/>
      <c r="HX48" s="380"/>
      <c r="HY48" s="380"/>
      <c r="HZ48" s="380"/>
      <c r="IA48" s="380"/>
      <c r="IB48" s="380"/>
      <c r="IC48" s="380"/>
      <c r="ID48" s="380"/>
      <c r="IE48" s="380"/>
      <c r="IF48" s="380"/>
      <c r="IG48" s="380"/>
      <c r="IH48" s="380"/>
      <c r="II48" s="380"/>
      <c r="IJ48" s="384"/>
      <c r="IK48" s="469" t="s">
        <v>79</v>
      </c>
      <c r="IL48" s="470">
        <f>IL37</f>
        <v>0</v>
      </c>
      <c r="IM48" s="471">
        <f>IM37</f>
        <v>0</v>
      </c>
      <c r="IN48" s="472">
        <f t="shared" ref="IN48:IW48" si="49">IN37</f>
        <v>0</v>
      </c>
      <c r="IO48" s="473">
        <f t="shared" si="49"/>
        <v>0</v>
      </c>
      <c r="IP48" s="471">
        <f t="shared" si="49"/>
        <v>0</v>
      </c>
      <c r="IQ48" s="472">
        <f t="shared" si="49"/>
        <v>0</v>
      </c>
      <c r="IR48" s="473">
        <f t="shared" si="49"/>
        <v>0</v>
      </c>
      <c r="IS48" s="471">
        <f t="shared" si="49"/>
        <v>0</v>
      </c>
      <c r="IT48" s="472">
        <f t="shared" si="49"/>
        <v>0</v>
      </c>
      <c r="IU48" s="473">
        <f t="shared" si="49"/>
        <v>0</v>
      </c>
      <c r="IV48" s="471">
        <f t="shared" si="49"/>
        <v>0</v>
      </c>
      <c r="IW48" s="472">
        <f t="shared" si="49"/>
        <v>0</v>
      </c>
      <c r="IX48" s="474">
        <f t="shared" si="46"/>
        <v>0</v>
      </c>
      <c r="IY48" s="475">
        <f>IY37</f>
        <v>0</v>
      </c>
    </row>
    <row r="49" spans="1:259" s="415" customFormat="1" ht="18.75" customHeight="1" x14ac:dyDescent="0.3">
      <c r="E49" s="416"/>
      <c r="F49" s="416"/>
      <c r="G49" s="416"/>
      <c r="H49" s="380"/>
      <c r="I49" s="380"/>
      <c r="J49" s="380"/>
      <c r="K49" s="380"/>
      <c r="L49" s="380"/>
      <c r="M49" s="380"/>
      <c r="N49" s="380"/>
      <c r="O49" s="380"/>
      <c r="P49" s="380"/>
      <c r="Q49" s="380"/>
      <c r="R49" s="380"/>
      <c r="S49" s="380"/>
      <c r="T49" s="380"/>
      <c r="U49" s="380"/>
      <c r="V49" s="380"/>
      <c r="W49" s="380"/>
      <c r="X49" s="380"/>
      <c r="Y49" s="380"/>
      <c r="Z49" s="380"/>
      <c r="AA49" s="380"/>
      <c r="AB49" s="380"/>
      <c r="AC49" s="380"/>
      <c r="AD49" s="380"/>
      <c r="AE49" s="380"/>
      <c r="AF49" s="380"/>
      <c r="AH49" s="380"/>
      <c r="AI49" s="380"/>
      <c r="AJ49" s="380"/>
      <c r="AK49" s="380"/>
      <c r="AL49" s="380"/>
      <c r="AM49" s="380"/>
      <c r="AN49" s="380"/>
      <c r="AO49" s="380"/>
      <c r="AP49" s="380"/>
      <c r="AQ49" s="380"/>
      <c r="AS49" s="380"/>
      <c r="AT49" s="380"/>
      <c r="AU49" s="380"/>
      <c r="AV49" s="390"/>
      <c r="AW49" s="380"/>
      <c r="AX49" s="380"/>
      <c r="AY49" s="380"/>
      <c r="AZ49" s="380"/>
      <c r="BA49" s="380"/>
      <c r="BB49" s="380"/>
      <c r="BC49" s="380"/>
      <c r="BD49" s="380"/>
      <c r="BE49" s="380"/>
      <c r="BF49" s="380"/>
      <c r="BG49" s="380"/>
      <c r="BH49" s="380"/>
      <c r="BI49" s="380"/>
      <c r="BJ49" s="380"/>
      <c r="BK49" s="380"/>
      <c r="BL49" s="380"/>
      <c r="BM49" s="380"/>
      <c r="BN49" s="380"/>
      <c r="BO49" s="380"/>
      <c r="BP49" s="380"/>
      <c r="BQ49" s="380"/>
      <c r="BR49" s="380"/>
      <c r="BS49" s="380"/>
      <c r="BT49" s="380"/>
      <c r="BU49" s="380"/>
      <c r="BV49" s="380"/>
      <c r="BW49" s="380"/>
      <c r="BX49" s="380"/>
      <c r="BY49" s="380"/>
      <c r="BZ49" s="380"/>
      <c r="CA49" s="380"/>
      <c r="CB49" s="380"/>
      <c r="CC49" s="380"/>
      <c r="CD49" s="380"/>
      <c r="CE49" s="380"/>
      <c r="CF49" s="380"/>
      <c r="CG49" s="380"/>
      <c r="CH49" s="380"/>
      <c r="CI49" s="380"/>
      <c r="CJ49" s="380"/>
      <c r="CK49" s="380"/>
      <c r="CL49" s="380"/>
      <c r="CM49" s="380"/>
      <c r="CN49" s="380"/>
      <c r="CO49" s="380"/>
      <c r="CP49" s="380"/>
      <c r="CQ49" s="380"/>
      <c r="CR49" s="380"/>
      <c r="CS49" s="380"/>
      <c r="CT49" s="380"/>
      <c r="CU49" s="380"/>
      <c r="CV49" s="380"/>
      <c r="CW49" s="380"/>
      <c r="CX49" s="380"/>
      <c r="CY49" s="380"/>
      <c r="CZ49" s="380"/>
      <c r="DA49" s="380"/>
      <c r="DB49" s="380"/>
      <c r="DC49" s="380"/>
      <c r="DD49" s="380"/>
      <c r="DE49" s="380"/>
      <c r="DF49" s="380"/>
      <c r="DG49" s="380"/>
      <c r="DH49" s="380"/>
      <c r="DI49" s="380"/>
      <c r="DJ49" s="380"/>
      <c r="DK49" s="380"/>
      <c r="DL49" s="380"/>
      <c r="DM49" s="380"/>
      <c r="DN49" s="380"/>
      <c r="DO49" s="380"/>
      <c r="DP49" s="380"/>
      <c r="DQ49" s="380"/>
      <c r="DR49" s="380"/>
      <c r="DS49" s="380"/>
      <c r="DT49" s="380"/>
      <c r="DU49" s="380"/>
      <c r="DV49" s="380"/>
      <c r="DW49" s="380"/>
      <c r="DX49" s="380"/>
      <c r="DY49" s="380"/>
      <c r="DZ49" s="380"/>
      <c r="EA49" s="380"/>
      <c r="EB49" s="380"/>
      <c r="EC49" s="380"/>
      <c r="ED49" s="380"/>
      <c r="EE49" s="380"/>
      <c r="EF49" s="380"/>
      <c r="EG49" s="380"/>
      <c r="EH49" s="380"/>
      <c r="EI49" s="380"/>
      <c r="EJ49" s="380"/>
      <c r="EK49" s="380"/>
      <c r="EL49" s="380"/>
      <c r="EM49" s="380"/>
      <c r="EN49" s="380"/>
      <c r="EO49" s="380"/>
      <c r="EP49" s="380"/>
      <c r="EQ49" s="380"/>
      <c r="ER49" s="380"/>
      <c r="ES49" s="380"/>
      <c r="ET49" s="380"/>
      <c r="EU49" s="380"/>
      <c r="EV49" s="380"/>
      <c r="EW49" s="380"/>
      <c r="EX49" s="380"/>
      <c r="EY49" s="380"/>
      <c r="EZ49" s="380"/>
      <c r="FA49" s="380"/>
      <c r="FB49" s="380"/>
      <c r="FC49" s="380"/>
      <c r="FD49" s="380"/>
      <c r="FE49" s="380"/>
      <c r="FF49" s="380"/>
      <c r="FG49" s="380"/>
      <c r="FH49" s="380"/>
      <c r="FI49" s="380"/>
      <c r="FJ49" s="380"/>
      <c r="FK49" s="380"/>
      <c r="FL49" s="380"/>
      <c r="FM49" s="380"/>
      <c r="FN49" s="380"/>
      <c r="FO49" s="380"/>
      <c r="FP49" s="380"/>
      <c r="FQ49" s="380"/>
      <c r="FR49" s="380"/>
      <c r="FS49" s="380"/>
      <c r="FT49" s="380"/>
      <c r="FU49" s="380"/>
      <c r="FV49" s="380"/>
      <c r="FW49" s="380"/>
      <c r="FX49" s="380"/>
      <c r="FY49" s="380"/>
      <c r="FZ49" s="380"/>
      <c r="GA49" s="380"/>
      <c r="GB49" s="380"/>
      <c r="GC49" s="380"/>
      <c r="GD49" s="380"/>
      <c r="GE49" s="380"/>
      <c r="GF49" s="380"/>
      <c r="GG49" s="380"/>
      <c r="GH49" s="380"/>
      <c r="GI49" s="380"/>
      <c r="GJ49" s="380"/>
      <c r="GK49" s="380"/>
      <c r="GL49" s="380"/>
      <c r="GM49" s="380"/>
      <c r="GN49" s="380"/>
      <c r="GO49" s="380"/>
      <c r="GP49" s="380"/>
      <c r="GQ49" s="380"/>
      <c r="GR49" s="380"/>
      <c r="GS49" s="380"/>
      <c r="GT49" s="380"/>
      <c r="GU49" s="380"/>
      <c r="GV49" s="380"/>
      <c r="GW49" s="380"/>
      <c r="GX49" s="380"/>
      <c r="GY49" s="380"/>
      <c r="GZ49" s="380"/>
      <c r="HA49" s="380"/>
      <c r="HB49" s="380"/>
      <c r="HC49" s="380"/>
      <c r="HD49" s="380"/>
      <c r="HE49" s="380"/>
      <c r="HF49" s="380"/>
      <c r="HG49" s="380"/>
      <c r="HH49" s="380"/>
      <c r="HI49" s="380"/>
      <c r="HJ49" s="380"/>
      <c r="HK49" s="380"/>
      <c r="HL49" s="380"/>
      <c r="HM49" s="380"/>
      <c r="HN49" s="380"/>
      <c r="HO49" s="380"/>
      <c r="HP49" s="380"/>
      <c r="HQ49" s="380"/>
      <c r="HR49" s="380"/>
      <c r="HS49" s="380"/>
      <c r="HT49" s="380"/>
      <c r="HU49" s="380"/>
      <c r="HV49" s="380"/>
      <c r="HW49" s="380"/>
      <c r="HX49" s="380"/>
      <c r="HY49" s="380"/>
      <c r="HZ49" s="380"/>
      <c r="IA49" s="380"/>
      <c r="IB49" s="380"/>
      <c r="IC49" s="380"/>
      <c r="ID49" s="380"/>
      <c r="IE49" s="380"/>
      <c r="IF49" s="380"/>
      <c r="IG49" s="380"/>
      <c r="IH49" s="380"/>
      <c r="II49" s="380"/>
      <c r="IJ49" s="384"/>
      <c r="IK49" s="476" t="s">
        <v>40</v>
      </c>
      <c r="IL49" s="477">
        <f>IL39</f>
        <v>55.339016915584423</v>
      </c>
      <c r="IM49" s="478">
        <f>IM39</f>
        <v>72519.283434493671</v>
      </c>
      <c r="IN49" s="479">
        <f t="shared" ref="IN49:IW49" si="50">IN39</f>
        <v>246403.56951363757</v>
      </c>
      <c r="IO49" s="480">
        <f t="shared" si="50"/>
        <v>384823.45439339551</v>
      </c>
      <c r="IP49" s="478">
        <f t="shared" si="50"/>
        <v>355857.83548458049</v>
      </c>
      <c r="IQ49" s="479">
        <f t="shared" si="50"/>
        <v>279619.13485259243</v>
      </c>
      <c r="IR49" s="480">
        <f t="shared" si="50"/>
        <v>125507.48380350825</v>
      </c>
      <c r="IS49" s="478">
        <f t="shared" si="50"/>
        <v>64090.787153728161</v>
      </c>
      <c r="IT49" s="479">
        <f t="shared" si="50"/>
        <v>1738.7035996546674</v>
      </c>
      <c r="IU49" s="480">
        <f t="shared" si="50"/>
        <v>5.2378679814935065</v>
      </c>
      <c r="IV49" s="478">
        <f t="shared" si="50"/>
        <v>0</v>
      </c>
      <c r="IW49" s="479">
        <f t="shared" si="50"/>
        <v>17.611189701298702</v>
      </c>
      <c r="IX49" s="481">
        <f t="shared" si="46"/>
        <v>1.5306384403101887</v>
      </c>
      <c r="IY49" s="482">
        <f>IY39</f>
        <v>2493.0954999999999</v>
      </c>
    </row>
    <row r="50" spans="1:259" s="415" customFormat="1" ht="18.75" customHeight="1" x14ac:dyDescent="0.3">
      <c r="E50" s="416"/>
      <c r="F50" s="416"/>
      <c r="G50" s="416"/>
      <c r="H50" s="380"/>
      <c r="I50" s="380"/>
      <c r="J50" s="380"/>
      <c r="K50" s="380"/>
      <c r="L50" s="380"/>
      <c r="M50" s="380"/>
      <c r="N50" s="380"/>
      <c r="O50" s="380"/>
      <c r="P50" s="380"/>
      <c r="Q50" s="380"/>
      <c r="R50" s="380"/>
      <c r="S50" s="380"/>
      <c r="T50" s="380"/>
      <c r="U50" s="380"/>
      <c r="V50" s="380"/>
      <c r="W50" s="380"/>
      <c r="X50" s="380"/>
      <c r="Y50" s="380"/>
      <c r="Z50" s="380"/>
      <c r="AA50" s="380"/>
      <c r="AB50" s="380"/>
      <c r="AC50" s="380"/>
      <c r="AD50" s="380"/>
      <c r="AE50" s="380"/>
      <c r="AF50" s="380"/>
      <c r="AH50" s="380"/>
      <c r="AI50" s="380"/>
      <c r="AJ50" s="380"/>
      <c r="AK50" s="380"/>
      <c r="AL50" s="380"/>
      <c r="AM50" s="380"/>
      <c r="AN50" s="380"/>
      <c r="AO50" s="380"/>
      <c r="AP50" s="380"/>
      <c r="AQ50" s="380"/>
      <c r="AS50" s="380"/>
      <c r="AT50" s="380"/>
      <c r="AU50" s="380"/>
      <c r="AV50" s="390"/>
      <c r="AW50" s="380"/>
      <c r="AX50" s="380"/>
      <c r="AY50" s="380"/>
      <c r="AZ50" s="380"/>
      <c r="BA50" s="380"/>
      <c r="BB50" s="380"/>
      <c r="BC50" s="380"/>
      <c r="BD50" s="380"/>
      <c r="BE50" s="380"/>
      <c r="BF50" s="380"/>
      <c r="BG50" s="380"/>
      <c r="BH50" s="380"/>
      <c r="BI50" s="380"/>
      <c r="BJ50" s="380"/>
      <c r="BK50" s="380"/>
      <c r="BL50" s="380"/>
      <c r="BM50" s="380"/>
      <c r="BN50" s="380"/>
      <c r="BO50" s="380"/>
      <c r="BP50" s="380"/>
      <c r="BQ50" s="380"/>
      <c r="BR50" s="380"/>
      <c r="BS50" s="380"/>
      <c r="BT50" s="380"/>
      <c r="BU50" s="380"/>
      <c r="BV50" s="380"/>
      <c r="BW50" s="380"/>
      <c r="BX50" s="380"/>
      <c r="BY50" s="380"/>
      <c r="BZ50" s="380"/>
      <c r="CA50" s="380"/>
      <c r="CB50" s="380"/>
      <c r="CC50" s="380"/>
      <c r="CD50" s="380"/>
      <c r="CE50" s="380"/>
      <c r="CF50" s="380"/>
      <c r="CG50" s="380"/>
      <c r="CH50" s="380"/>
      <c r="CI50" s="380"/>
      <c r="CJ50" s="380"/>
      <c r="CK50" s="380"/>
      <c r="CL50" s="380"/>
      <c r="CM50" s="380"/>
      <c r="CN50" s="380"/>
      <c r="CO50" s="380"/>
      <c r="CP50" s="380"/>
      <c r="CQ50" s="380"/>
      <c r="CR50" s="380"/>
      <c r="CS50" s="380"/>
      <c r="CT50" s="380"/>
      <c r="CU50" s="380"/>
      <c r="CV50" s="380"/>
      <c r="CW50" s="380"/>
      <c r="CX50" s="380"/>
      <c r="CY50" s="380"/>
      <c r="CZ50" s="380"/>
      <c r="DA50" s="380"/>
      <c r="DB50" s="380"/>
      <c r="DC50" s="380"/>
      <c r="DD50" s="380"/>
      <c r="DE50" s="380"/>
      <c r="DF50" s="380"/>
      <c r="DG50" s="380"/>
      <c r="DH50" s="380"/>
      <c r="DI50" s="380"/>
      <c r="DJ50" s="380"/>
      <c r="DK50" s="380"/>
      <c r="DL50" s="380"/>
      <c r="DM50" s="380"/>
      <c r="DN50" s="380"/>
      <c r="DO50" s="380"/>
      <c r="DP50" s="380"/>
      <c r="DQ50" s="380"/>
      <c r="DR50" s="380"/>
      <c r="DS50" s="380"/>
      <c r="DT50" s="380"/>
      <c r="DU50" s="380"/>
      <c r="DV50" s="380"/>
      <c r="DW50" s="380"/>
      <c r="DX50" s="380"/>
      <c r="DY50" s="380"/>
      <c r="DZ50" s="380"/>
      <c r="EA50" s="380"/>
      <c r="EB50" s="380"/>
      <c r="EC50" s="380"/>
      <c r="ED50" s="380"/>
      <c r="EE50" s="380"/>
      <c r="EF50" s="380"/>
      <c r="EG50" s="380"/>
      <c r="EH50" s="380"/>
      <c r="EI50" s="380"/>
      <c r="EJ50" s="380"/>
      <c r="EK50" s="380"/>
      <c r="EL50" s="380"/>
      <c r="EM50" s="380"/>
      <c r="EN50" s="380"/>
      <c r="EO50" s="380"/>
      <c r="EP50" s="380"/>
      <c r="EQ50" s="380"/>
      <c r="ER50" s="380"/>
      <c r="ES50" s="380"/>
      <c r="ET50" s="380"/>
      <c r="EU50" s="380"/>
      <c r="EV50" s="380"/>
      <c r="EW50" s="380"/>
      <c r="EX50" s="380"/>
      <c r="EY50" s="380"/>
      <c r="EZ50" s="380"/>
      <c r="FA50" s="380"/>
      <c r="FB50" s="380"/>
      <c r="FC50" s="380"/>
      <c r="FD50" s="380"/>
      <c r="FE50" s="380"/>
      <c r="FF50" s="380"/>
      <c r="FG50" s="380"/>
      <c r="FH50" s="380"/>
      <c r="FI50" s="380"/>
      <c r="FJ50" s="380"/>
      <c r="FK50" s="380"/>
      <c r="FL50" s="380"/>
      <c r="FM50" s="380"/>
      <c r="FN50" s="380"/>
      <c r="FO50" s="380"/>
      <c r="FP50" s="380"/>
      <c r="FQ50" s="380"/>
      <c r="FR50" s="380"/>
      <c r="FS50" s="380"/>
      <c r="FT50" s="380"/>
      <c r="FU50" s="380"/>
      <c r="FV50" s="380"/>
      <c r="FW50" s="380"/>
      <c r="FX50" s="380"/>
      <c r="FY50" s="380"/>
      <c r="FZ50" s="380"/>
      <c r="GA50" s="380"/>
      <c r="GB50" s="380"/>
      <c r="GC50" s="380"/>
      <c r="GD50" s="380"/>
      <c r="GE50" s="380"/>
      <c r="GF50" s="380"/>
      <c r="GG50" s="380"/>
      <c r="GH50" s="380"/>
      <c r="GI50" s="380"/>
      <c r="GJ50" s="380"/>
      <c r="GK50" s="380"/>
      <c r="GL50" s="380"/>
      <c r="GM50" s="380"/>
      <c r="GN50" s="380"/>
      <c r="GO50" s="380"/>
      <c r="GP50" s="380"/>
      <c r="GQ50" s="380"/>
      <c r="GR50" s="380"/>
      <c r="GS50" s="380"/>
      <c r="GT50" s="380"/>
      <c r="GU50" s="380"/>
      <c r="GV50" s="380"/>
      <c r="GW50" s="380"/>
      <c r="GX50" s="380"/>
      <c r="GY50" s="380"/>
      <c r="GZ50" s="380"/>
      <c r="HA50" s="380"/>
      <c r="HB50" s="380"/>
      <c r="HC50" s="380"/>
      <c r="HD50" s="380"/>
      <c r="HE50" s="380"/>
      <c r="HF50" s="380"/>
      <c r="HG50" s="380"/>
      <c r="HH50" s="380"/>
      <c r="HI50" s="380"/>
      <c r="HJ50" s="380"/>
      <c r="HK50" s="380"/>
      <c r="HL50" s="380"/>
      <c r="HM50" s="380"/>
      <c r="HN50" s="380"/>
      <c r="HO50" s="380"/>
      <c r="HP50" s="380"/>
      <c r="HQ50" s="380"/>
      <c r="HR50" s="380"/>
      <c r="HS50" s="380"/>
      <c r="HT50" s="380"/>
      <c r="HU50" s="380"/>
      <c r="HV50" s="380"/>
      <c r="HW50" s="380"/>
      <c r="HX50" s="380"/>
      <c r="HY50" s="380"/>
      <c r="HZ50" s="380"/>
      <c r="IA50" s="380"/>
      <c r="IB50" s="380"/>
      <c r="IC50" s="380"/>
      <c r="ID50" s="380"/>
      <c r="IE50" s="380"/>
      <c r="IF50" s="380"/>
      <c r="IG50" s="380"/>
      <c r="IH50" s="380"/>
      <c r="II50" s="380"/>
      <c r="IJ50" s="384"/>
      <c r="IK50" s="483" t="s">
        <v>175</v>
      </c>
      <c r="IL50" s="484">
        <f t="shared" ref="IL50:IW50" si="51">SUM(IL44:IL49)/1000000</f>
        <v>5.5339016915584425E-5</v>
      </c>
      <c r="IM50" s="485">
        <f t="shared" si="51"/>
        <v>7.2519283434493667E-2</v>
      </c>
      <c r="IN50" s="486">
        <f t="shared" si="51"/>
        <v>0.24640356951363757</v>
      </c>
      <c r="IO50" s="487">
        <f t="shared" si="51"/>
        <v>0.38482345439339549</v>
      </c>
      <c r="IP50" s="485">
        <f t="shared" si="51"/>
        <v>0.3558578354845805</v>
      </c>
      <c r="IQ50" s="486">
        <f t="shared" si="51"/>
        <v>0.27961913485259243</v>
      </c>
      <c r="IR50" s="487">
        <f t="shared" si="51"/>
        <v>0.12550748380350826</v>
      </c>
      <c r="IS50" s="485">
        <f t="shared" si="51"/>
        <v>6.4090787153728165E-2</v>
      </c>
      <c r="IT50" s="486">
        <f t="shared" si="51"/>
        <v>1.7387035996546674E-3</v>
      </c>
      <c r="IU50" s="487">
        <f t="shared" si="51"/>
        <v>5.2378679814935069E-6</v>
      </c>
      <c r="IV50" s="485">
        <f t="shared" si="51"/>
        <v>0</v>
      </c>
      <c r="IW50" s="486">
        <f t="shared" si="51"/>
        <v>1.7611189701298701E-5</v>
      </c>
      <c r="IX50" s="488">
        <f>SUM(IX44:IX49)</f>
        <v>1.5306384403101887</v>
      </c>
      <c r="IY50" s="489">
        <f>SUM(IY44:IY49)</f>
        <v>2493.0954999999999</v>
      </c>
    </row>
    <row r="51" spans="1:259" ht="19.5" customHeight="1" x14ac:dyDescent="0.5">
      <c r="P51" s="400"/>
      <c r="Z51" s="256"/>
      <c r="AA51" s="256"/>
      <c r="AB51" s="256"/>
      <c r="AC51" s="256"/>
      <c r="AD51" s="256"/>
      <c r="AE51" s="256"/>
      <c r="AF51" s="256"/>
      <c r="AG51" s="256"/>
      <c r="AH51" s="256"/>
      <c r="AI51" s="256"/>
      <c r="AJ51" s="256"/>
      <c r="AK51" s="256"/>
      <c r="AL51" s="256"/>
      <c r="AM51" s="256"/>
      <c r="AN51" s="256"/>
      <c r="AO51" s="256"/>
      <c r="AP51" s="256"/>
      <c r="AQ51" s="256"/>
      <c r="AR51" s="256"/>
      <c r="AS51" s="256"/>
      <c r="AT51" s="256"/>
      <c r="AU51" s="256"/>
      <c r="AV51" s="256"/>
      <c r="AW51" s="352"/>
      <c r="AX51" s="256"/>
      <c r="AY51" s="256"/>
      <c r="AZ51" s="256"/>
      <c r="BA51" s="256"/>
      <c r="BB51" s="256"/>
      <c r="BC51" s="256"/>
      <c r="BD51" s="256"/>
      <c r="BE51" s="256"/>
      <c r="BF51" s="256"/>
      <c r="BG51" s="256"/>
      <c r="BH51" s="256"/>
      <c r="BI51" s="256"/>
      <c r="BK51" s="256"/>
      <c r="BL51" s="256"/>
      <c r="BM51" s="256"/>
      <c r="BN51" s="256"/>
      <c r="BO51" s="256"/>
      <c r="BP51" s="256"/>
      <c r="BQ51" s="256"/>
      <c r="BR51" s="256"/>
      <c r="BS51" s="256"/>
      <c r="BT51" s="256"/>
      <c r="BU51" s="256"/>
      <c r="BV51" s="256"/>
      <c r="BX51" s="256"/>
      <c r="BY51" s="256"/>
      <c r="BZ51" s="256"/>
      <c r="CA51" s="256"/>
      <c r="CB51" s="256"/>
      <c r="CC51" s="256"/>
      <c r="CD51" s="256"/>
      <c r="CE51" s="256"/>
      <c r="CF51" s="256"/>
      <c r="CG51" s="256"/>
      <c r="CH51" s="256"/>
      <c r="CI51" s="256"/>
      <c r="CK51" s="256"/>
      <c r="CL51" s="256"/>
      <c r="CM51" s="256"/>
      <c r="CN51" s="256"/>
      <c r="CO51" s="256"/>
      <c r="CP51" s="256"/>
      <c r="CQ51" s="256"/>
      <c r="CR51" s="256"/>
      <c r="CS51" s="256"/>
      <c r="CT51" s="256"/>
      <c r="CU51" s="256"/>
      <c r="CV51" s="256"/>
      <c r="CX51" s="256"/>
      <c r="CY51" s="256"/>
      <c r="CZ51" s="256"/>
      <c r="DA51" s="256"/>
      <c r="DB51" s="256"/>
      <c r="DC51" s="256"/>
      <c r="DD51" s="256"/>
      <c r="DE51" s="256"/>
      <c r="DF51" s="256"/>
      <c r="DG51" s="256"/>
      <c r="DH51" s="256"/>
      <c r="DI51" s="256"/>
      <c r="DK51" s="256"/>
      <c r="DL51" s="256"/>
      <c r="DM51" s="256"/>
      <c r="DN51" s="256"/>
      <c r="DO51" s="256"/>
      <c r="DP51" s="256"/>
      <c r="DQ51" s="256"/>
      <c r="DR51" s="256"/>
      <c r="DS51" s="256"/>
      <c r="DT51" s="256"/>
      <c r="DU51" s="256"/>
      <c r="DV51" s="256"/>
      <c r="DX51" s="256"/>
      <c r="DY51" s="256"/>
      <c r="DZ51" s="256"/>
      <c r="EA51" s="256"/>
      <c r="EB51" s="256"/>
      <c r="EC51" s="256"/>
      <c r="ED51" s="256"/>
      <c r="EE51" s="256"/>
      <c r="EF51" s="256"/>
      <c r="EG51" s="256"/>
      <c r="EH51" s="256"/>
      <c r="EI51" s="256"/>
      <c r="EK51" s="256"/>
      <c r="EL51" s="256"/>
      <c r="EM51" s="256"/>
      <c r="EN51" s="256"/>
      <c r="EO51" s="256"/>
      <c r="EP51" s="256"/>
      <c r="EQ51" s="256"/>
      <c r="ER51" s="256"/>
      <c r="ES51" s="256"/>
      <c r="ET51" s="256"/>
      <c r="EU51" s="256"/>
      <c r="EV51" s="256"/>
      <c r="EX51" s="256"/>
      <c r="EY51" s="256"/>
      <c r="EZ51" s="256"/>
      <c r="FA51" s="256"/>
      <c r="FB51" s="256"/>
      <c r="FC51" s="256"/>
      <c r="FD51" s="256"/>
      <c r="FE51" s="256"/>
      <c r="FF51" s="256"/>
      <c r="FG51" s="256"/>
      <c r="FH51" s="256"/>
      <c r="FI51" s="256"/>
      <c r="FK51" s="256"/>
      <c r="FL51" s="256"/>
      <c r="FM51" s="256"/>
      <c r="FN51" s="256"/>
      <c r="FO51" s="256"/>
      <c r="FP51" s="256"/>
      <c r="FQ51" s="256"/>
      <c r="FR51" s="256"/>
      <c r="FS51" s="256"/>
      <c r="FT51" s="256"/>
      <c r="FU51" s="256"/>
      <c r="FV51" s="256"/>
      <c r="FX51" s="256"/>
      <c r="FY51" s="256"/>
      <c r="FZ51" s="256"/>
      <c r="GA51" s="256"/>
      <c r="GB51" s="256"/>
      <c r="GC51" s="256"/>
      <c r="GD51" s="256"/>
      <c r="GE51" s="256"/>
      <c r="GF51" s="256"/>
      <c r="GG51" s="256"/>
      <c r="GH51" s="256"/>
      <c r="GI51" s="256"/>
      <c r="GK51" s="256"/>
      <c r="GL51" s="256"/>
      <c r="GM51" s="256"/>
      <c r="GN51" s="256"/>
      <c r="GO51" s="256"/>
      <c r="GP51" s="256"/>
      <c r="GQ51" s="256"/>
      <c r="GR51" s="256"/>
      <c r="GS51" s="256"/>
      <c r="GT51" s="256"/>
      <c r="GU51" s="256"/>
      <c r="GV51" s="256"/>
      <c r="GX51" s="256"/>
      <c r="GY51" s="256"/>
      <c r="GZ51" s="256"/>
      <c r="HA51" s="256"/>
      <c r="HB51" s="256"/>
      <c r="HC51" s="256"/>
      <c r="HD51" s="256"/>
      <c r="HE51" s="256"/>
      <c r="HF51" s="256"/>
      <c r="HG51" s="256"/>
      <c r="HH51" s="256"/>
      <c r="HI51" s="256"/>
      <c r="HK51" s="256"/>
      <c r="HL51" s="256"/>
      <c r="HM51" s="256"/>
      <c r="HN51" s="256"/>
      <c r="HO51" s="256"/>
      <c r="HP51" s="256"/>
      <c r="HQ51" s="256"/>
      <c r="HR51" s="256"/>
      <c r="HS51" s="256"/>
      <c r="HT51" s="256"/>
      <c r="HU51" s="256"/>
      <c r="HV51" s="256"/>
      <c r="HX51" s="256"/>
      <c r="HY51" s="256"/>
      <c r="HZ51" s="256"/>
      <c r="IA51" s="256"/>
      <c r="IB51" s="256"/>
      <c r="IC51" s="256"/>
      <c r="ID51" s="256"/>
      <c r="IE51" s="256"/>
      <c r="IF51" s="256"/>
      <c r="IG51" s="256"/>
      <c r="IH51" s="256"/>
      <c r="II51" s="256"/>
      <c r="IL51" s="257"/>
      <c r="IM51" s="257"/>
      <c r="IN51" s="257"/>
      <c r="IO51" s="257"/>
      <c r="IP51" s="257"/>
      <c r="IQ51" s="257"/>
      <c r="IR51" s="257"/>
      <c r="IS51" s="257"/>
      <c r="IT51" s="257"/>
      <c r="IU51" s="257"/>
      <c r="IV51" s="257"/>
      <c r="IW51" s="257"/>
      <c r="IY51" s="352"/>
    </row>
    <row r="52" spans="1:259" ht="19.5" customHeight="1" x14ac:dyDescent="0.5">
      <c r="P52" s="400"/>
      <c r="Z52" s="256"/>
      <c r="AA52" s="256"/>
      <c r="AB52" s="256"/>
      <c r="AC52" s="256"/>
      <c r="AD52" s="256"/>
      <c r="AE52" s="256"/>
      <c r="AF52" s="256"/>
      <c r="AG52" s="256"/>
      <c r="AH52" s="256"/>
      <c r="AI52" s="256"/>
      <c r="AJ52" s="256"/>
      <c r="AK52" s="256"/>
      <c r="AL52" s="256"/>
      <c r="AM52" s="256"/>
      <c r="AN52" s="256"/>
      <c r="AO52" s="256"/>
      <c r="AP52" s="256"/>
      <c r="AQ52" s="256"/>
      <c r="AR52" s="256"/>
      <c r="AS52" s="256"/>
      <c r="AT52" s="256"/>
      <c r="AU52" s="256"/>
      <c r="AV52" s="256"/>
      <c r="AW52" s="352"/>
      <c r="AX52" s="256"/>
      <c r="AY52" s="256"/>
      <c r="AZ52" s="256"/>
      <c r="BA52" s="256"/>
      <c r="BB52" s="256"/>
      <c r="BC52" s="256"/>
      <c r="BD52" s="256"/>
      <c r="BE52" s="256"/>
      <c r="BF52" s="256"/>
      <c r="BG52" s="256"/>
      <c r="BH52" s="256"/>
      <c r="BI52" s="256"/>
      <c r="BK52" s="256"/>
      <c r="BL52" s="256"/>
      <c r="BM52" s="256"/>
      <c r="BN52" s="256"/>
      <c r="BO52" s="256"/>
      <c r="BP52" s="256"/>
      <c r="BQ52" s="256"/>
      <c r="BR52" s="256"/>
      <c r="BS52" s="256"/>
      <c r="BT52" s="256"/>
      <c r="BU52" s="256"/>
      <c r="BV52" s="256"/>
      <c r="BX52" s="256"/>
      <c r="BY52" s="256"/>
      <c r="BZ52" s="256"/>
      <c r="CA52" s="256"/>
      <c r="CB52" s="256"/>
      <c r="CC52" s="256"/>
      <c r="CD52" s="256"/>
      <c r="CE52" s="256"/>
      <c r="CF52" s="256"/>
      <c r="CG52" s="256"/>
      <c r="CH52" s="256"/>
      <c r="CI52" s="256"/>
      <c r="CK52" s="256"/>
      <c r="CL52" s="256"/>
      <c r="CM52" s="256"/>
      <c r="CN52" s="256"/>
      <c r="CO52" s="256"/>
      <c r="CP52" s="256"/>
      <c r="CQ52" s="256"/>
      <c r="CR52" s="256"/>
      <c r="CS52" s="256"/>
      <c r="CT52" s="256"/>
      <c r="CU52" s="256"/>
      <c r="CV52" s="256"/>
      <c r="CX52" s="256"/>
      <c r="CY52" s="256"/>
      <c r="CZ52" s="256"/>
      <c r="DA52" s="256"/>
      <c r="DB52" s="256"/>
      <c r="DC52" s="256"/>
      <c r="DD52" s="256"/>
      <c r="DE52" s="256"/>
      <c r="DF52" s="256"/>
      <c r="DG52" s="256"/>
      <c r="DH52" s="256"/>
      <c r="DI52" s="256"/>
      <c r="DK52" s="256"/>
      <c r="DL52" s="256"/>
      <c r="DM52" s="256"/>
      <c r="DN52" s="256"/>
      <c r="DO52" s="256"/>
      <c r="DP52" s="256"/>
      <c r="DQ52" s="256"/>
      <c r="DR52" s="256"/>
      <c r="DS52" s="256"/>
      <c r="DT52" s="256"/>
      <c r="DU52" s="256"/>
      <c r="DV52" s="256"/>
      <c r="DX52" s="256"/>
      <c r="DY52" s="256"/>
      <c r="DZ52" s="256"/>
      <c r="EA52" s="256"/>
      <c r="EB52" s="256"/>
      <c r="EC52" s="256"/>
      <c r="ED52" s="256"/>
      <c r="EE52" s="256"/>
      <c r="EF52" s="256"/>
      <c r="EG52" s="256"/>
      <c r="EH52" s="256"/>
      <c r="EI52" s="256"/>
      <c r="EK52" s="256"/>
      <c r="EL52" s="256"/>
      <c r="EM52" s="256"/>
      <c r="EN52" s="256"/>
      <c r="EO52" s="256"/>
      <c r="EP52" s="256"/>
      <c r="EQ52" s="256"/>
      <c r="ER52" s="256"/>
      <c r="ES52" s="256"/>
      <c r="ET52" s="256"/>
      <c r="EU52" s="256"/>
      <c r="EV52" s="256"/>
      <c r="EX52" s="256"/>
      <c r="EY52" s="256"/>
      <c r="EZ52" s="256"/>
      <c r="FA52" s="256"/>
      <c r="FB52" s="256"/>
      <c r="FC52" s="256"/>
      <c r="FD52" s="256"/>
      <c r="FE52" s="256"/>
      <c r="FF52" s="256"/>
      <c r="FG52" s="256"/>
      <c r="FH52" s="256"/>
      <c r="FI52" s="256"/>
      <c r="FK52" s="256"/>
      <c r="FL52" s="256"/>
      <c r="FM52" s="256"/>
      <c r="FN52" s="256"/>
      <c r="FO52" s="256"/>
      <c r="FP52" s="256"/>
      <c r="FQ52" s="256"/>
      <c r="FR52" s="256"/>
      <c r="FS52" s="256"/>
      <c r="FT52" s="256"/>
      <c r="FU52" s="256"/>
      <c r="FV52" s="256"/>
      <c r="FX52" s="256"/>
      <c r="FY52" s="256"/>
      <c r="FZ52" s="256"/>
      <c r="GA52" s="256"/>
      <c r="GB52" s="256"/>
      <c r="GC52" s="256"/>
      <c r="GD52" s="256"/>
      <c r="GE52" s="256"/>
      <c r="GF52" s="256"/>
      <c r="GG52" s="256"/>
      <c r="GH52" s="256"/>
      <c r="GI52" s="256"/>
      <c r="GK52" s="256"/>
      <c r="GL52" s="256"/>
      <c r="GM52" s="256"/>
      <c r="GN52" s="256"/>
      <c r="GO52" s="256"/>
      <c r="GP52" s="256"/>
      <c r="GQ52" s="256"/>
      <c r="GR52" s="256"/>
      <c r="GS52" s="256"/>
      <c r="GT52" s="256"/>
      <c r="GU52" s="256"/>
      <c r="GV52" s="256"/>
      <c r="GX52" s="256"/>
      <c r="GY52" s="256"/>
      <c r="GZ52" s="256"/>
      <c r="HA52" s="256"/>
      <c r="HB52" s="256"/>
      <c r="HC52" s="256"/>
      <c r="HD52" s="256"/>
      <c r="HE52" s="256"/>
      <c r="HF52" s="256"/>
      <c r="HG52" s="256"/>
      <c r="HH52" s="256"/>
      <c r="HI52" s="256"/>
      <c r="HK52" s="256"/>
      <c r="HL52" s="256"/>
      <c r="HM52" s="256"/>
      <c r="HN52" s="256"/>
      <c r="HO52" s="256"/>
      <c r="HP52" s="256"/>
      <c r="HQ52" s="256"/>
      <c r="HR52" s="256"/>
      <c r="HS52" s="256"/>
      <c r="HT52" s="256"/>
      <c r="HU52" s="256"/>
      <c r="HV52" s="256"/>
      <c r="HX52" s="256"/>
      <c r="HY52" s="256"/>
      <c r="HZ52" s="256"/>
      <c r="IA52" s="256"/>
      <c r="IB52" s="256"/>
      <c r="IC52" s="256"/>
      <c r="ID52" s="256"/>
      <c r="IE52" s="256"/>
      <c r="IF52" s="256"/>
      <c r="IG52" s="256"/>
      <c r="IH52" s="256"/>
      <c r="II52" s="256"/>
      <c r="IL52" s="257"/>
      <c r="IM52" s="257"/>
      <c r="IN52" s="257"/>
      <c r="IO52" s="257"/>
      <c r="IP52" s="257"/>
      <c r="IQ52" s="257"/>
      <c r="IR52" s="257"/>
      <c r="IS52" s="257"/>
      <c r="IT52" s="257"/>
      <c r="IU52" s="257"/>
      <c r="IV52" s="257"/>
      <c r="IW52" s="257"/>
      <c r="IY52" s="352"/>
    </row>
    <row r="53" spans="1:259" s="274" customFormat="1" ht="19.5" customHeight="1" x14ac:dyDescent="0.5">
      <c r="A53" s="274">
        <v>1</v>
      </c>
      <c r="B53" s="274" t="s">
        <v>117</v>
      </c>
      <c r="C53" s="349" t="s">
        <v>95</v>
      </c>
      <c r="D53" s="349" t="s">
        <v>97</v>
      </c>
      <c r="E53" s="491"/>
      <c r="F53" s="491"/>
      <c r="G53" s="491"/>
      <c r="H53" s="349"/>
      <c r="I53" s="349"/>
      <c r="J53" s="349"/>
      <c r="K53" s="349"/>
      <c r="L53" s="349">
        <v>1</v>
      </c>
      <c r="M53" s="349">
        <v>0</v>
      </c>
      <c r="N53" s="349">
        <v>0</v>
      </c>
      <c r="O53" s="349">
        <v>0</v>
      </c>
      <c r="P53" s="349">
        <f>SUM(M53:O53)</f>
        <v>0</v>
      </c>
      <c r="Q53" s="349"/>
      <c r="R53" s="349"/>
      <c r="S53" s="278">
        <v>1500000</v>
      </c>
      <c r="T53" s="278">
        <f>SUM(Q53:S53)</f>
        <v>1500000</v>
      </c>
      <c r="U53" s="349"/>
      <c r="V53" s="349"/>
      <c r="W53" s="349"/>
      <c r="X53" s="349"/>
      <c r="Y53" s="349"/>
      <c r="Z53" s="349"/>
      <c r="AA53" s="349"/>
      <c r="AB53" s="349"/>
      <c r="AC53" s="349"/>
      <c r="AD53" s="349"/>
      <c r="AE53" s="349"/>
      <c r="AF53" s="349"/>
      <c r="AG53" s="492"/>
      <c r="AH53" s="492"/>
      <c r="AI53" s="492"/>
      <c r="AJ53" s="492"/>
      <c r="AK53" s="492"/>
      <c r="AL53" s="492"/>
      <c r="AM53" s="492"/>
      <c r="AN53" s="492"/>
      <c r="AO53" s="492"/>
      <c r="AP53" s="492"/>
      <c r="AQ53" s="492"/>
      <c r="AR53" s="492"/>
      <c r="AS53" s="492"/>
      <c r="AT53" s="492"/>
      <c r="AU53" s="492"/>
      <c r="AV53" s="492"/>
      <c r="AW53" s="352"/>
      <c r="AX53" s="493">
        <v>0</v>
      </c>
      <c r="AY53" s="493">
        <v>0</v>
      </c>
      <c r="AZ53" s="493">
        <v>0</v>
      </c>
      <c r="BA53" s="493">
        <v>0</v>
      </c>
      <c r="BB53" s="493">
        <v>0</v>
      </c>
      <c r="BC53" s="493">
        <v>0</v>
      </c>
      <c r="BD53" s="493">
        <v>0</v>
      </c>
      <c r="BE53" s="493">
        <v>0</v>
      </c>
      <c r="BF53" s="493">
        <v>0</v>
      </c>
      <c r="BG53" s="493">
        <v>0</v>
      </c>
      <c r="BH53" s="493">
        <v>0</v>
      </c>
      <c r="BI53" s="493">
        <v>0</v>
      </c>
      <c r="BJ53" s="349">
        <f>ROUNDUP(SUM(AX53:BI53)*1,-1)/1000</f>
        <v>0</v>
      </c>
      <c r="BK53" s="493">
        <v>0</v>
      </c>
      <c r="BL53" s="493">
        <v>0</v>
      </c>
      <c r="BM53" s="493">
        <v>0</v>
      </c>
      <c r="BN53" s="493">
        <v>0</v>
      </c>
      <c r="BO53" s="493">
        <v>0</v>
      </c>
      <c r="BP53" s="493">
        <v>0</v>
      </c>
      <c r="BQ53" s="493">
        <v>0</v>
      </c>
      <c r="BR53" s="493">
        <v>0</v>
      </c>
      <c r="BS53" s="493">
        <v>0</v>
      </c>
      <c r="BT53" s="493">
        <v>0</v>
      </c>
      <c r="BU53" s="493">
        <v>0</v>
      </c>
      <c r="BV53" s="493">
        <v>0</v>
      </c>
      <c r="BW53" s="349">
        <f>ROUNDUP(SUM(BK53:BV53)*1,-1)/1000</f>
        <v>0</v>
      </c>
      <c r="BX53" s="493">
        <v>0</v>
      </c>
      <c r="BY53" s="493">
        <v>0</v>
      </c>
      <c r="BZ53" s="493">
        <v>0</v>
      </c>
      <c r="CA53" s="493">
        <v>0</v>
      </c>
      <c r="CB53" s="493">
        <v>0</v>
      </c>
      <c r="CC53" s="493">
        <v>0</v>
      </c>
      <c r="CD53" s="493">
        <v>0</v>
      </c>
      <c r="CE53" s="493">
        <v>0</v>
      </c>
      <c r="CF53" s="493">
        <v>0</v>
      </c>
      <c r="CG53" s="493">
        <v>0</v>
      </c>
      <c r="CH53" s="493">
        <v>0</v>
      </c>
      <c r="CI53" s="493">
        <v>0</v>
      </c>
      <c r="CJ53" s="349">
        <f>ROUNDUP(SUM(BX53:CI53)*1,-1)/1000</f>
        <v>0</v>
      </c>
      <c r="CK53" s="493">
        <v>0</v>
      </c>
      <c r="CL53" s="493">
        <v>0</v>
      </c>
      <c r="CM53" s="493">
        <v>0</v>
      </c>
      <c r="CN53" s="493">
        <v>0</v>
      </c>
      <c r="CO53" s="493">
        <v>0</v>
      </c>
      <c r="CP53" s="493">
        <v>0</v>
      </c>
      <c r="CQ53" s="493">
        <v>0</v>
      </c>
      <c r="CR53" s="493">
        <v>0</v>
      </c>
      <c r="CS53" s="493">
        <v>0</v>
      </c>
      <c r="CT53" s="493">
        <v>0</v>
      </c>
      <c r="CU53" s="493">
        <v>0</v>
      </c>
      <c r="CV53" s="493">
        <v>0</v>
      </c>
      <c r="CW53" s="349">
        <f>ROUNDUP(SUM(CK53:CV53)*1,-1)/1000</f>
        <v>0</v>
      </c>
      <c r="CX53" s="493">
        <v>0</v>
      </c>
      <c r="CY53" s="493">
        <v>0</v>
      </c>
      <c r="CZ53" s="493">
        <v>0</v>
      </c>
      <c r="DA53" s="493">
        <v>0</v>
      </c>
      <c r="DB53" s="493">
        <v>0</v>
      </c>
      <c r="DC53" s="493">
        <v>0</v>
      </c>
      <c r="DD53" s="493">
        <v>0</v>
      </c>
      <c r="DE53" s="493">
        <v>0</v>
      </c>
      <c r="DF53" s="493">
        <v>0</v>
      </c>
      <c r="DG53" s="493">
        <v>0</v>
      </c>
      <c r="DH53" s="493">
        <v>0</v>
      </c>
      <c r="DI53" s="493">
        <v>0</v>
      </c>
      <c r="DJ53" s="349">
        <f>ROUNDUP(SUM(CX53:DI53)*1,-1)/1000</f>
        <v>0</v>
      </c>
      <c r="DK53" s="493">
        <v>0</v>
      </c>
      <c r="DL53" s="493">
        <v>6115.703750000006</v>
      </c>
      <c r="DM53" s="493">
        <v>20799.28125</v>
      </c>
      <c r="DN53" s="493">
        <v>32488.290000000005</v>
      </c>
      <c r="DO53" s="493">
        <v>30042.899999999994</v>
      </c>
      <c r="DP53" s="493">
        <v>23607.99</v>
      </c>
      <c r="DQ53" s="493">
        <v>10596.116250000001</v>
      </c>
      <c r="DR53" s="493">
        <v>5412.5212499999998</v>
      </c>
      <c r="DS53" s="493">
        <v>145.84750000000528</v>
      </c>
      <c r="DT53" s="493">
        <v>0</v>
      </c>
      <c r="DU53" s="493">
        <v>0</v>
      </c>
      <c r="DV53" s="493">
        <v>0</v>
      </c>
      <c r="DW53" s="349">
        <f>ROUNDUP(SUM(DK53:DV53)*1,-1)/1000</f>
        <v>129.21</v>
      </c>
      <c r="DX53" s="493">
        <v>0</v>
      </c>
      <c r="DY53" s="493">
        <v>0</v>
      </c>
      <c r="DZ53" s="493">
        <v>0</v>
      </c>
      <c r="EA53" s="493">
        <v>0</v>
      </c>
      <c r="EB53" s="493">
        <v>0</v>
      </c>
      <c r="EC53" s="493">
        <v>0</v>
      </c>
      <c r="ED53" s="493">
        <v>0</v>
      </c>
      <c r="EE53" s="493">
        <v>0</v>
      </c>
      <c r="EF53" s="493">
        <v>0</v>
      </c>
      <c r="EG53" s="493">
        <v>0</v>
      </c>
      <c r="EH53" s="493">
        <v>0</v>
      </c>
      <c r="EI53" s="493">
        <v>0</v>
      </c>
      <c r="EJ53" s="349">
        <f>ROUNDUP(SUM(DX53:EI53)*1,-1)/1000</f>
        <v>0</v>
      </c>
      <c r="EK53" s="493">
        <v>0</v>
      </c>
      <c r="EL53" s="493">
        <v>0</v>
      </c>
      <c r="EM53" s="493">
        <v>0</v>
      </c>
      <c r="EN53" s="493">
        <v>0</v>
      </c>
      <c r="EO53" s="493">
        <v>0</v>
      </c>
      <c r="EP53" s="493">
        <v>0</v>
      </c>
      <c r="EQ53" s="493">
        <v>0</v>
      </c>
      <c r="ER53" s="493">
        <v>0</v>
      </c>
      <c r="ES53" s="493">
        <v>0</v>
      </c>
      <c r="ET53" s="493">
        <v>0</v>
      </c>
      <c r="EU53" s="493">
        <v>0</v>
      </c>
      <c r="EV53" s="493">
        <v>0</v>
      </c>
      <c r="EW53" s="349">
        <f>ROUNDUP(SUM(EK53:EV53)*1,-1)/1000</f>
        <v>0</v>
      </c>
      <c r="EX53" s="493">
        <v>0</v>
      </c>
      <c r="EY53" s="493">
        <v>0</v>
      </c>
      <c r="EZ53" s="493">
        <v>0</v>
      </c>
      <c r="FA53" s="493">
        <v>0</v>
      </c>
      <c r="FB53" s="493">
        <v>0</v>
      </c>
      <c r="FC53" s="493">
        <v>0</v>
      </c>
      <c r="FD53" s="493">
        <v>0</v>
      </c>
      <c r="FE53" s="493">
        <v>0</v>
      </c>
      <c r="FF53" s="493">
        <v>0</v>
      </c>
      <c r="FG53" s="493">
        <v>0</v>
      </c>
      <c r="FH53" s="493">
        <v>0</v>
      </c>
      <c r="FI53" s="493">
        <v>0</v>
      </c>
      <c r="FJ53" s="349">
        <f>ROUNDUP(SUM(EX53:FI53)*1,-1)/1000</f>
        <v>0</v>
      </c>
      <c r="FK53" s="493">
        <v>0</v>
      </c>
      <c r="FL53" s="493">
        <v>0</v>
      </c>
      <c r="FM53" s="493">
        <v>0</v>
      </c>
      <c r="FN53" s="493">
        <v>0</v>
      </c>
      <c r="FO53" s="493">
        <v>0</v>
      </c>
      <c r="FP53" s="493">
        <v>0</v>
      </c>
      <c r="FQ53" s="493">
        <v>0</v>
      </c>
      <c r="FR53" s="493">
        <v>0</v>
      </c>
      <c r="FS53" s="493">
        <v>0</v>
      </c>
      <c r="FT53" s="493">
        <v>0</v>
      </c>
      <c r="FU53" s="493">
        <v>0</v>
      </c>
      <c r="FV53" s="493">
        <v>0</v>
      </c>
      <c r="FW53" s="349">
        <f>ROUNDUP(SUM(FK53:FV53)*1,-1)/1000</f>
        <v>0</v>
      </c>
      <c r="FX53" s="493">
        <v>0</v>
      </c>
      <c r="FY53" s="493">
        <v>0</v>
      </c>
      <c r="FZ53" s="493">
        <v>0</v>
      </c>
      <c r="GA53" s="493">
        <v>0</v>
      </c>
      <c r="GB53" s="493">
        <v>0</v>
      </c>
      <c r="GC53" s="493">
        <v>0</v>
      </c>
      <c r="GD53" s="493">
        <v>0</v>
      </c>
      <c r="GE53" s="493">
        <v>0</v>
      </c>
      <c r="GF53" s="493">
        <v>0</v>
      </c>
      <c r="GG53" s="493">
        <v>0</v>
      </c>
      <c r="GH53" s="493">
        <v>0</v>
      </c>
      <c r="GI53" s="493">
        <v>0</v>
      </c>
      <c r="GJ53" s="349">
        <f>ROUNDUP(SUM(FX53:GI53)*1,-1)/1000</f>
        <v>0</v>
      </c>
      <c r="GK53" s="493">
        <v>0</v>
      </c>
      <c r="GL53" s="493">
        <v>0</v>
      </c>
      <c r="GM53" s="493">
        <v>0</v>
      </c>
      <c r="GN53" s="493">
        <v>0</v>
      </c>
      <c r="GO53" s="493">
        <v>0</v>
      </c>
      <c r="GP53" s="493">
        <v>0</v>
      </c>
      <c r="GQ53" s="493">
        <v>0</v>
      </c>
      <c r="GR53" s="493">
        <v>0</v>
      </c>
      <c r="GS53" s="493">
        <v>0</v>
      </c>
      <c r="GT53" s="493">
        <v>0</v>
      </c>
      <c r="GU53" s="493">
        <v>0</v>
      </c>
      <c r="GV53" s="493">
        <v>0</v>
      </c>
      <c r="GW53" s="349">
        <f>ROUNDUP(SUM(GK53:GV53)*1,-1)/1000</f>
        <v>0</v>
      </c>
      <c r="GX53" s="493">
        <v>0</v>
      </c>
      <c r="GY53" s="493">
        <v>0</v>
      </c>
      <c r="GZ53" s="493">
        <v>0</v>
      </c>
      <c r="HA53" s="493">
        <v>0</v>
      </c>
      <c r="HB53" s="493">
        <v>0</v>
      </c>
      <c r="HC53" s="493">
        <v>0</v>
      </c>
      <c r="HD53" s="493">
        <v>0</v>
      </c>
      <c r="HE53" s="493">
        <v>0</v>
      </c>
      <c r="HF53" s="493">
        <v>0</v>
      </c>
      <c r="HG53" s="493">
        <v>0</v>
      </c>
      <c r="HH53" s="493">
        <v>0</v>
      </c>
      <c r="HI53" s="493">
        <v>0</v>
      </c>
      <c r="HJ53" s="349">
        <f>ROUNDUP(SUM(GX53:HI53)*1,-1)/1000</f>
        <v>0</v>
      </c>
      <c r="HK53" s="493">
        <v>0</v>
      </c>
      <c r="HL53" s="493">
        <v>0</v>
      </c>
      <c r="HM53" s="493">
        <v>0</v>
      </c>
      <c r="HN53" s="493">
        <v>0</v>
      </c>
      <c r="HO53" s="493">
        <v>0</v>
      </c>
      <c r="HP53" s="493">
        <v>0</v>
      </c>
      <c r="HQ53" s="493">
        <v>0</v>
      </c>
      <c r="HR53" s="493">
        <v>0</v>
      </c>
      <c r="HS53" s="493">
        <v>0</v>
      </c>
      <c r="HT53" s="493">
        <v>0</v>
      </c>
      <c r="HU53" s="493">
        <v>0</v>
      </c>
      <c r="HV53" s="493">
        <v>0</v>
      </c>
      <c r="HW53" s="349">
        <f>ROUNDUP(SUM(HK53:HV53)*1,-1)/1000</f>
        <v>0</v>
      </c>
      <c r="HX53" s="493">
        <v>0</v>
      </c>
      <c r="HY53" s="493">
        <v>0</v>
      </c>
      <c r="HZ53" s="493">
        <v>0</v>
      </c>
      <c r="IA53" s="493">
        <v>0</v>
      </c>
      <c r="IB53" s="493">
        <v>0</v>
      </c>
      <c r="IC53" s="493">
        <v>0</v>
      </c>
      <c r="ID53" s="493">
        <v>0</v>
      </c>
      <c r="IE53" s="493">
        <v>0</v>
      </c>
      <c r="IF53" s="493">
        <v>0</v>
      </c>
      <c r="IG53" s="493">
        <v>0</v>
      </c>
      <c r="IH53" s="493">
        <v>0</v>
      </c>
      <c r="II53" s="493">
        <v>0</v>
      </c>
      <c r="IJ53" s="349">
        <f>ROUNDUP(SUM(HX53:II53)*1,-1)/1000</f>
        <v>0</v>
      </c>
      <c r="IK53" s="255"/>
      <c r="IL53" s="494">
        <f t="shared" ref="IL53:IW56" si="52">HX53+HK53+GX53+GK53+FX53+FK53+EX53+EK53+DX53+DK53+CX53+CK53+BX53+BK53+AX53</f>
        <v>0</v>
      </c>
      <c r="IM53" s="494">
        <f t="shared" si="52"/>
        <v>6115.703750000006</v>
      </c>
      <c r="IN53" s="494">
        <f t="shared" si="52"/>
        <v>20799.28125</v>
      </c>
      <c r="IO53" s="494">
        <f t="shared" si="52"/>
        <v>32488.290000000005</v>
      </c>
      <c r="IP53" s="494">
        <f t="shared" si="52"/>
        <v>30042.899999999994</v>
      </c>
      <c r="IQ53" s="494">
        <f t="shared" si="52"/>
        <v>23607.99</v>
      </c>
      <c r="IR53" s="494">
        <f t="shared" si="52"/>
        <v>10596.116250000001</v>
      </c>
      <c r="IS53" s="494">
        <f t="shared" si="52"/>
        <v>5412.5212499999998</v>
      </c>
      <c r="IT53" s="494">
        <f t="shared" si="52"/>
        <v>145.84750000000528</v>
      </c>
      <c r="IU53" s="494">
        <f t="shared" si="52"/>
        <v>0</v>
      </c>
      <c r="IV53" s="494">
        <f t="shared" si="52"/>
        <v>0</v>
      </c>
      <c r="IW53" s="494">
        <f t="shared" si="52"/>
        <v>0</v>
      </c>
      <c r="IX53" s="494">
        <f>SUM(IL53:IW53)</f>
        <v>129208.65000000002</v>
      </c>
      <c r="IY53" s="352"/>
    </row>
    <row r="54" spans="1:259" s="274" customFormat="1" ht="19.5" customHeight="1" x14ac:dyDescent="0.5">
      <c r="A54" s="274">
        <v>2</v>
      </c>
      <c r="B54" s="274" t="s">
        <v>179</v>
      </c>
      <c r="C54" s="349" t="s">
        <v>95</v>
      </c>
      <c r="D54" s="349" t="s">
        <v>99</v>
      </c>
      <c r="E54" s="491"/>
      <c r="F54" s="491"/>
      <c r="G54" s="491"/>
      <c r="H54" s="349"/>
      <c r="I54" s="349"/>
      <c r="J54" s="349"/>
      <c r="K54" s="349"/>
      <c r="L54" s="349">
        <v>1</v>
      </c>
      <c r="M54" s="349">
        <v>0</v>
      </c>
      <c r="N54" s="349">
        <v>0</v>
      </c>
      <c r="O54" s="349">
        <v>0</v>
      </c>
      <c r="P54" s="349">
        <f>SUM(M54:O54)</f>
        <v>0</v>
      </c>
      <c r="Q54" s="349"/>
      <c r="R54" s="349"/>
      <c r="S54" s="278">
        <v>80000</v>
      </c>
      <c r="T54" s="278">
        <f>SUM(Q54:S54)</f>
        <v>80000</v>
      </c>
      <c r="U54" s="349"/>
      <c r="V54" s="349"/>
      <c r="W54" s="349"/>
      <c r="X54" s="349"/>
      <c r="Y54" s="349"/>
      <c r="Z54" s="349"/>
      <c r="AA54" s="349"/>
      <c r="AB54" s="349"/>
      <c r="AC54" s="349"/>
      <c r="AD54" s="349"/>
      <c r="AE54" s="349"/>
      <c r="AF54" s="349"/>
      <c r="AG54" s="492"/>
      <c r="AH54" s="492"/>
      <c r="AI54" s="492"/>
      <c r="AJ54" s="492"/>
      <c r="AK54" s="492"/>
      <c r="AL54" s="492"/>
      <c r="AM54" s="492"/>
      <c r="AN54" s="492"/>
      <c r="AO54" s="492"/>
      <c r="AP54" s="492"/>
      <c r="AQ54" s="492"/>
      <c r="AR54" s="492"/>
      <c r="AS54" s="492"/>
      <c r="AT54" s="492"/>
      <c r="AU54" s="492"/>
      <c r="AV54" s="492"/>
      <c r="AW54" s="352"/>
      <c r="AX54" s="493">
        <v>0</v>
      </c>
      <c r="AY54" s="493">
        <v>0</v>
      </c>
      <c r="AZ54" s="493">
        <v>0</v>
      </c>
      <c r="BA54" s="493">
        <v>0</v>
      </c>
      <c r="BB54" s="493">
        <v>0</v>
      </c>
      <c r="BC54" s="493">
        <v>0</v>
      </c>
      <c r="BD54" s="493">
        <v>0</v>
      </c>
      <c r="BE54" s="493">
        <v>0</v>
      </c>
      <c r="BF54" s="493">
        <v>0</v>
      </c>
      <c r="BG54" s="493">
        <v>0</v>
      </c>
      <c r="BH54" s="493">
        <v>0</v>
      </c>
      <c r="BI54" s="493">
        <v>0</v>
      </c>
      <c r="BJ54" s="349">
        <f>ROUNDUP(SUM(AX54:BI54)*1,-1)/1000</f>
        <v>0</v>
      </c>
      <c r="BK54" s="493">
        <v>0</v>
      </c>
      <c r="BL54" s="493">
        <v>0</v>
      </c>
      <c r="BM54" s="493">
        <v>0</v>
      </c>
      <c r="BN54" s="493">
        <v>0</v>
      </c>
      <c r="BO54" s="493">
        <v>0</v>
      </c>
      <c r="BP54" s="493">
        <v>0</v>
      </c>
      <c r="BQ54" s="493">
        <v>0</v>
      </c>
      <c r="BR54" s="493">
        <v>0</v>
      </c>
      <c r="BS54" s="493">
        <v>0</v>
      </c>
      <c r="BT54" s="493">
        <v>0</v>
      </c>
      <c r="BU54" s="493">
        <v>0</v>
      </c>
      <c r="BV54" s="493">
        <v>0</v>
      </c>
      <c r="BW54" s="349">
        <f>ROUNDUP(SUM(BK54:BV54)*1,-1)/1000</f>
        <v>0</v>
      </c>
      <c r="BX54" s="493">
        <v>0</v>
      </c>
      <c r="BY54" s="493">
        <v>0</v>
      </c>
      <c r="BZ54" s="493">
        <v>0</v>
      </c>
      <c r="CA54" s="493">
        <v>0</v>
      </c>
      <c r="CB54" s="493">
        <v>0</v>
      </c>
      <c r="CC54" s="493">
        <v>0</v>
      </c>
      <c r="CD54" s="493">
        <v>0</v>
      </c>
      <c r="CE54" s="493">
        <v>0</v>
      </c>
      <c r="CF54" s="493">
        <v>0</v>
      </c>
      <c r="CG54" s="493">
        <v>0</v>
      </c>
      <c r="CH54" s="493">
        <v>0</v>
      </c>
      <c r="CI54" s="493">
        <v>0</v>
      </c>
      <c r="CJ54" s="349">
        <f>ROUNDUP(SUM(BX54:CI54)*1,-1)/1000</f>
        <v>0</v>
      </c>
      <c r="CK54" s="493">
        <v>0</v>
      </c>
      <c r="CL54" s="493">
        <v>0</v>
      </c>
      <c r="CM54" s="493">
        <v>0</v>
      </c>
      <c r="CN54" s="493">
        <v>0</v>
      </c>
      <c r="CO54" s="493">
        <v>0</v>
      </c>
      <c r="CP54" s="493">
        <v>0</v>
      </c>
      <c r="CQ54" s="493">
        <v>0</v>
      </c>
      <c r="CR54" s="493">
        <v>0</v>
      </c>
      <c r="CS54" s="493">
        <v>0</v>
      </c>
      <c r="CT54" s="493">
        <v>0</v>
      </c>
      <c r="CU54" s="493">
        <v>0</v>
      </c>
      <c r="CV54" s="493">
        <v>0</v>
      </c>
      <c r="CW54" s="349">
        <f>ROUNDUP(SUM(CK54:CV54)*1,-1)/1000</f>
        <v>0</v>
      </c>
      <c r="CX54" s="493">
        <v>0</v>
      </c>
      <c r="CY54" s="493">
        <v>0</v>
      </c>
      <c r="CZ54" s="493">
        <v>0</v>
      </c>
      <c r="DA54" s="493">
        <v>0</v>
      </c>
      <c r="DB54" s="493">
        <v>0</v>
      </c>
      <c r="DC54" s="493">
        <v>0</v>
      </c>
      <c r="DD54" s="493">
        <v>0</v>
      </c>
      <c r="DE54" s="493">
        <v>0</v>
      </c>
      <c r="DF54" s="493">
        <v>0</v>
      </c>
      <c r="DG54" s="493">
        <v>0</v>
      </c>
      <c r="DH54" s="493">
        <v>0</v>
      </c>
      <c r="DI54" s="493">
        <v>0</v>
      </c>
      <c r="DJ54" s="349">
        <f>ROUNDUP(SUM(CX54:DI54)*1,-1)/1000</f>
        <v>0</v>
      </c>
      <c r="DK54" s="493">
        <v>0</v>
      </c>
      <c r="DL54" s="493">
        <v>326.170866666667</v>
      </c>
      <c r="DM54" s="493">
        <v>1109.2950000000001</v>
      </c>
      <c r="DN54" s="493">
        <v>1732.7088000000001</v>
      </c>
      <c r="DO54" s="493">
        <v>1602.2879999999998</v>
      </c>
      <c r="DP54" s="493">
        <v>1259.0928000000001</v>
      </c>
      <c r="DQ54" s="493">
        <v>565.12620000000004</v>
      </c>
      <c r="DR54" s="493">
        <v>288.6678</v>
      </c>
      <c r="DS54" s="493">
        <v>7.7785333333336144</v>
      </c>
      <c r="DT54" s="493">
        <v>0</v>
      </c>
      <c r="DU54" s="493">
        <v>0</v>
      </c>
      <c r="DV54" s="493">
        <v>0</v>
      </c>
      <c r="DW54" s="349">
        <f>ROUNDUP(SUM(DK54:DV54)*1,-1)/1000</f>
        <v>6.9</v>
      </c>
      <c r="DX54" s="493">
        <v>0</v>
      </c>
      <c r="DY54" s="493">
        <v>0</v>
      </c>
      <c r="DZ54" s="493">
        <v>0</v>
      </c>
      <c r="EA54" s="493">
        <v>0</v>
      </c>
      <c r="EB54" s="493">
        <v>0</v>
      </c>
      <c r="EC54" s="493">
        <v>0</v>
      </c>
      <c r="ED54" s="493">
        <v>0</v>
      </c>
      <c r="EE54" s="493">
        <v>0</v>
      </c>
      <c r="EF54" s="493">
        <v>0</v>
      </c>
      <c r="EG54" s="493">
        <v>0</v>
      </c>
      <c r="EH54" s="493">
        <v>0</v>
      </c>
      <c r="EI54" s="493">
        <v>0</v>
      </c>
      <c r="EJ54" s="349">
        <f>ROUNDUP(SUM(DX54:EI54)*1,-1)/1000</f>
        <v>0</v>
      </c>
      <c r="EK54" s="493">
        <v>0</v>
      </c>
      <c r="EL54" s="493">
        <v>0</v>
      </c>
      <c r="EM54" s="493">
        <v>0</v>
      </c>
      <c r="EN54" s="493">
        <v>0</v>
      </c>
      <c r="EO54" s="493">
        <v>0</v>
      </c>
      <c r="EP54" s="493">
        <v>0</v>
      </c>
      <c r="EQ54" s="493">
        <v>0</v>
      </c>
      <c r="ER54" s="493">
        <v>0</v>
      </c>
      <c r="ES54" s="493">
        <v>0</v>
      </c>
      <c r="ET54" s="493">
        <v>0</v>
      </c>
      <c r="EU54" s="493">
        <v>0</v>
      </c>
      <c r="EV54" s="493">
        <v>0</v>
      </c>
      <c r="EW54" s="349">
        <f>ROUNDUP(SUM(EK54:EV54)*1,-1)/1000</f>
        <v>0</v>
      </c>
      <c r="EX54" s="493">
        <v>0</v>
      </c>
      <c r="EY54" s="493">
        <v>0</v>
      </c>
      <c r="EZ54" s="493">
        <v>0</v>
      </c>
      <c r="FA54" s="493">
        <v>0</v>
      </c>
      <c r="FB54" s="493">
        <v>0</v>
      </c>
      <c r="FC54" s="493">
        <v>0</v>
      </c>
      <c r="FD54" s="493">
        <v>0</v>
      </c>
      <c r="FE54" s="493">
        <v>0</v>
      </c>
      <c r="FF54" s="493">
        <v>0</v>
      </c>
      <c r="FG54" s="493">
        <v>0</v>
      </c>
      <c r="FH54" s="493">
        <v>0</v>
      </c>
      <c r="FI54" s="493">
        <v>0</v>
      </c>
      <c r="FJ54" s="349">
        <f>ROUNDUP(SUM(EX54:FI54)*1,-1)/1000</f>
        <v>0</v>
      </c>
      <c r="FK54" s="493">
        <v>0</v>
      </c>
      <c r="FL54" s="493">
        <v>0</v>
      </c>
      <c r="FM54" s="493">
        <v>0</v>
      </c>
      <c r="FN54" s="493">
        <v>0</v>
      </c>
      <c r="FO54" s="493">
        <v>0</v>
      </c>
      <c r="FP54" s="493">
        <v>0</v>
      </c>
      <c r="FQ54" s="493">
        <v>0</v>
      </c>
      <c r="FR54" s="493">
        <v>0</v>
      </c>
      <c r="FS54" s="493">
        <v>0</v>
      </c>
      <c r="FT54" s="493">
        <v>0</v>
      </c>
      <c r="FU54" s="493">
        <v>0</v>
      </c>
      <c r="FV54" s="493">
        <v>0</v>
      </c>
      <c r="FW54" s="349">
        <f>ROUNDUP(SUM(FK54:FV54)*1,-1)/1000</f>
        <v>0</v>
      </c>
      <c r="FX54" s="493">
        <v>0</v>
      </c>
      <c r="FY54" s="493">
        <v>0</v>
      </c>
      <c r="FZ54" s="493">
        <v>0</v>
      </c>
      <c r="GA54" s="493">
        <v>0</v>
      </c>
      <c r="GB54" s="493">
        <v>0</v>
      </c>
      <c r="GC54" s="493">
        <v>0</v>
      </c>
      <c r="GD54" s="493">
        <v>0</v>
      </c>
      <c r="GE54" s="493">
        <v>0</v>
      </c>
      <c r="GF54" s="493">
        <v>0</v>
      </c>
      <c r="GG54" s="493">
        <v>0</v>
      </c>
      <c r="GH54" s="493">
        <v>0</v>
      </c>
      <c r="GI54" s="493">
        <v>0</v>
      </c>
      <c r="GJ54" s="349">
        <f>ROUNDUP(SUM(FX54:GI54)*1,-1)/1000</f>
        <v>0</v>
      </c>
      <c r="GK54" s="493">
        <v>0</v>
      </c>
      <c r="GL54" s="493">
        <v>0</v>
      </c>
      <c r="GM54" s="493">
        <v>0</v>
      </c>
      <c r="GN54" s="493">
        <v>0</v>
      </c>
      <c r="GO54" s="493">
        <v>0</v>
      </c>
      <c r="GP54" s="493">
        <v>0</v>
      </c>
      <c r="GQ54" s="493">
        <v>0</v>
      </c>
      <c r="GR54" s="493">
        <v>0</v>
      </c>
      <c r="GS54" s="493">
        <v>0</v>
      </c>
      <c r="GT54" s="493">
        <v>0</v>
      </c>
      <c r="GU54" s="493">
        <v>0</v>
      </c>
      <c r="GV54" s="493">
        <v>0</v>
      </c>
      <c r="GW54" s="349">
        <f>ROUNDUP(SUM(GK54:GV54)*1,-1)/1000</f>
        <v>0</v>
      </c>
      <c r="GX54" s="493">
        <v>0</v>
      </c>
      <c r="GY54" s="493">
        <v>0</v>
      </c>
      <c r="GZ54" s="493">
        <v>0</v>
      </c>
      <c r="HA54" s="493">
        <v>0</v>
      </c>
      <c r="HB54" s="493">
        <v>0</v>
      </c>
      <c r="HC54" s="493">
        <v>0</v>
      </c>
      <c r="HD54" s="493">
        <v>0</v>
      </c>
      <c r="HE54" s="493">
        <v>0</v>
      </c>
      <c r="HF54" s="493">
        <v>0</v>
      </c>
      <c r="HG54" s="493">
        <v>0</v>
      </c>
      <c r="HH54" s="493">
        <v>0</v>
      </c>
      <c r="HI54" s="493">
        <v>0</v>
      </c>
      <c r="HJ54" s="349">
        <f>ROUNDUP(SUM(GX54:HI54)*1,-1)/1000</f>
        <v>0</v>
      </c>
      <c r="HK54" s="493">
        <v>0</v>
      </c>
      <c r="HL54" s="493">
        <v>0</v>
      </c>
      <c r="HM54" s="493">
        <v>0</v>
      </c>
      <c r="HN54" s="493">
        <v>0</v>
      </c>
      <c r="HO54" s="493">
        <v>0</v>
      </c>
      <c r="HP54" s="493">
        <v>0</v>
      </c>
      <c r="HQ54" s="493">
        <v>0</v>
      </c>
      <c r="HR54" s="493">
        <v>0</v>
      </c>
      <c r="HS54" s="493">
        <v>0</v>
      </c>
      <c r="HT54" s="493">
        <v>0</v>
      </c>
      <c r="HU54" s="493">
        <v>0</v>
      </c>
      <c r="HV54" s="493">
        <v>0</v>
      </c>
      <c r="HW54" s="349">
        <f>ROUNDUP(SUM(HK54:HV54)*1,-1)/1000</f>
        <v>0</v>
      </c>
      <c r="HX54" s="493">
        <v>0</v>
      </c>
      <c r="HY54" s="493">
        <v>0</v>
      </c>
      <c r="HZ54" s="493">
        <v>0</v>
      </c>
      <c r="IA54" s="493">
        <v>0</v>
      </c>
      <c r="IB54" s="493">
        <v>0</v>
      </c>
      <c r="IC54" s="493">
        <v>0</v>
      </c>
      <c r="ID54" s="493">
        <v>0</v>
      </c>
      <c r="IE54" s="493">
        <v>0</v>
      </c>
      <c r="IF54" s="493">
        <v>0</v>
      </c>
      <c r="IG54" s="493">
        <v>0</v>
      </c>
      <c r="IH54" s="493">
        <v>0</v>
      </c>
      <c r="II54" s="493">
        <v>0</v>
      </c>
      <c r="IJ54" s="349">
        <f>ROUNDUP(SUM(HX54:II54)*1,-1)/1000</f>
        <v>0</v>
      </c>
      <c r="IK54" s="255"/>
      <c r="IL54" s="494">
        <f t="shared" si="52"/>
        <v>0</v>
      </c>
      <c r="IM54" s="494">
        <f t="shared" si="52"/>
        <v>326.170866666667</v>
      </c>
      <c r="IN54" s="494">
        <f t="shared" si="52"/>
        <v>1109.2950000000001</v>
      </c>
      <c r="IO54" s="494">
        <f t="shared" si="52"/>
        <v>1732.7088000000001</v>
      </c>
      <c r="IP54" s="494">
        <f t="shared" si="52"/>
        <v>1602.2879999999998</v>
      </c>
      <c r="IQ54" s="494">
        <f t="shared" si="52"/>
        <v>1259.0928000000001</v>
      </c>
      <c r="IR54" s="494">
        <f t="shared" si="52"/>
        <v>565.12620000000004</v>
      </c>
      <c r="IS54" s="494">
        <f t="shared" si="52"/>
        <v>288.6678</v>
      </c>
      <c r="IT54" s="494">
        <f t="shared" si="52"/>
        <v>7.7785333333336144</v>
      </c>
      <c r="IU54" s="494">
        <f t="shared" si="52"/>
        <v>0</v>
      </c>
      <c r="IV54" s="494">
        <f t="shared" si="52"/>
        <v>0</v>
      </c>
      <c r="IW54" s="494">
        <f t="shared" si="52"/>
        <v>0</v>
      </c>
      <c r="IX54" s="494">
        <f>SUM(IL54:IW54)</f>
        <v>6891.1280000000015</v>
      </c>
      <c r="IY54" s="352"/>
    </row>
    <row r="55" spans="1:259" s="274" customFormat="1" ht="19.5" customHeight="1" x14ac:dyDescent="0.5">
      <c r="A55" s="274">
        <v>3</v>
      </c>
      <c r="B55" s="274" t="s">
        <v>180</v>
      </c>
      <c r="C55" s="349" t="s">
        <v>95</v>
      </c>
      <c r="D55" s="349" t="s">
        <v>100</v>
      </c>
      <c r="E55" s="491"/>
      <c r="F55" s="491"/>
      <c r="G55" s="491"/>
      <c r="H55" s="349"/>
      <c r="I55" s="349"/>
      <c r="J55" s="349"/>
      <c r="K55" s="349"/>
      <c r="L55" s="349">
        <v>1</v>
      </c>
      <c r="M55" s="349">
        <v>0</v>
      </c>
      <c r="N55" s="349">
        <v>0</v>
      </c>
      <c r="O55" s="349">
        <v>0</v>
      </c>
      <c r="P55" s="349">
        <f>SUM(M55:O55)</f>
        <v>0</v>
      </c>
      <c r="Q55" s="349"/>
      <c r="R55" s="349"/>
      <c r="S55" s="278">
        <v>500000</v>
      </c>
      <c r="T55" s="278">
        <f>SUM(Q55:S55)</f>
        <v>500000</v>
      </c>
      <c r="U55" s="349"/>
      <c r="V55" s="349"/>
      <c r="W55" s="349"/>
      <c r="X55" s="349"/>
      <c r="Y55" s="349"/>
      <c r="Z55" s="349"/>
      <c r="AA55" s="349"/>
      <c r="AB55" s="349"/>
      <c r="AC55" s="349"/>
      <c r="AD55" s="349"/>
      <c r="AE55" s="349"/>
      <c r="AF55" s="349"/>
      <c r="AG55" s="492"/>
      <c r="AH55" s="492"/>
      <c r="AI55" s="492"/>
      <c r="AJ55" s="492"/>
      <c r="AK55" s="492"/>
      <c r="AL55" s="492"/>
      <c r="AM55" s="492"/>
      <c r="AN55" s="492"/>
      <c r="AO55" s="492"/>
      <c r="AP55" s="492"/>
      <c r="AQ55" s="492"/>
      <c r="AR55" s="492"/>
      <c r="AS55" s="492"/>
      <c r="AT55" s="492"/>
      <c r="AU55" s="492"/>
      <c r="AV55" s="492"/>
      <c r="AW55" s="352"/>
      <c r="AX55" s="493">
        <v>0</v>
      </c>
      <c r="AY55" s="493">
        <v>0</v>
      </c>
      <c r="AZ55" s="493">
        <v>0</v>
      </c>
      <c r="BA55" s="493">
        <v>0</v>
      </c>
      <c r="BB55" s="493">
        <v>0</v>
      </c>
      <c r="BC55" s="493">
        <v>0</v>
      </c>
      <c r="BD55" s="493">
        <v>0</v>
      </c>
      <c r="BE55" s="493">
        <v>0</v>
      </c>
      <c r="BF55" s="493">
        <v>0</v>
      </c>
      <c r="BG55" s="493">
        <v>0</v>
      </c>
      <c r="BH55" s="493">
        <v>0</v>
      </c>
      <c r="BI55" s="493">
        <v>0</v>
      </c>
      <c r="BJ55" s="349">
        <f>ROUNDUP(SUM(AX55:BI55)*1,-1)/1000</f>
        <v>0</v>
      </c>
      <c r="BK55" s="493">
        <v>0</v>
      </c>
      <c r="BL55" s="493">
        <v>0</v>
      </c>
      <c r="BM55" s="493">
        <v>0</v>
      </c>
      <c r="BN55" s="493">
        <v>0</v>
      </c>
      <c r="BO55" s="493">
        <v>0</v>
      </c>
      <c r="BP55" s="493">
        <v>0</v>
      </c>
      <c r="BQ55" s="493">
        <v>0</v>
      </c>
      <c r="BR55" s="493">
        <v>0</v>
      </c>
      <c r="BS55" s="493">
        <v>0</v>
      </c>
      <c r="BT55" s="493">
        <v>0</v>
      </c>
      <c r="BU55" s="493">
        <v>0</v>
      </c>
      <c r="BV55" s="493">
        <v>0</v>
      </c>
      <c r="BW55" s="349">
        <f>ROUNDUP(SUM(BK55:BV55)*1,-1)/1000</f>
        <v>0</v>
      </c>
      <c r="BX55" s="493">
        <v>0</v>
      </c>
      <c r="BY55" s="493">
        <v>0</v>
      </c>
      <c r="BZ55" s="493">
        <v>0</v>
      </c>
      <c r="CA55" s="493">
        <v>0</v>
      </c>
      <c r="CB55" s="493">
        <v>0</v>
      </c>
      <c r="CC55" s="493">
        <v>0</v>
      </c>
      <c r="CD55" s="493">
        <v>0</v>
      </c>
      <c r="CE55" s="493">
        <v>0</v>
      </c>
      <c r="CF55" s="493">
        <v>0</v>
      </c>
      <c r="CG55" s="493">
        <v>0</v>
      </c>
      <c r="CH55" s="493">
        <v>0</v>
      </c>
      <c r="CI55" s="493">
        <v>0</v>
      </c>
      <c r="CJ55" s="349">
        <f>ROUNDUP(SUM(BX55:CI55)*1,-1)/1000</f>
        <v>0</v>
      </c>
      <c r="CK55" s="493">
        <v>0</v>
      </c>
      <c r="CL55" s="493">
        <v>0</v>
      </c>
      <c r="CM55" s="493">
        <v>0</v>
      </c>
      <c r="CN55" s="493">
        <v>0</v>
      </c>
      <c r="CO55" s="493">
        <v>0</v>
      </c>
      <c r="CP55" s="493">
        <v>0</v>
      </c>
      <c r="CQ55" s="493">
        <v>0</v>
      </c>
      <c r="CR55" s="493">
        <v>0</v>
      </c>
      <c r="CS55" s="493">
        <v>0</v>
      </c>
      <c r="CT55" s="493">
        <v>0</v>
      </c>
      <c r="CU55" s="493">
        <v>0</v>
      </c>
      <c r="CV55" s="493">
        <v>0</v>
      </c>
      <c r="CW55" s="349">
        <f>ROUNDUP(SUM(CK55:CV55)*1,-1)/1000</f>
        <v>0</v>
      </c>
      <c r="CX55" s="493">
        <v>0</v>
      </c>
      <c r="CY55" s="493">
        <v>0</v>
      </c>
      <c r="CZ55" s="493">
        <v>0</v>
      </c>
      <c r="DA55" s="493">
        <v>0</v>
      </c>
      <c r="DB55" s="493">
        <v>0</v>
      </c>
      <c r="DC55" s="493">
        <v>0</v>
      </c>
      <c r="DD55" s="493">
        <v>0</v>
      </c>
      <c r="DE55" s="493">
        <v>0</v>
      </c>
      <c r="DF55" s="493">
        <v>0</v>
      </c>
      <c r="DG55" s="493">
        <v>0</v>
      </c>
      <c r="DH55" s="493">
        <v>0</v>
      </c>
      <c r="DI55" s="493">
        <v>0</v>
      </c>
      <c r="DJ55" s="349">
        <f>ROUNDUP(SUM(CX55:DI55)*1,-1)/1000</f>
        <v>0</v>
      </c>
      <c r="DK55" s="493">
        <v>0</v>
      </c>
      <c r="DL55" s="493">
        <v>2038.5679166666687</v>
      </c>
      <c r="DM55" s="493">
        <v>6933.09375</v>
      </c>
      <c r="DN55" s="493">
        <v>10829.43</v>
      </c>
      <c r="DO55" s="493">
        <v>10014.299999999999</v>
      </c>
      <c r="DP55" s="493">
        <v>7869.3300000000008</v>
      </c>
      <c r="DQ55" s="493">
        <v>3532.0387500000006</v>
      </c>
      <c r="DR55" s="493">
        <v>1804.1737499999999</v>
      </c>
      <c r="DS55" s="493">
        <v>48.61583333333509</v>
      </c>
      <c r="DT55" s="493">
        <v>0</v>
      </c>
      <c r="DU55" s="493">
        <v>0</v>
      </c>
      <c r="DV55" s="493">
        <v>0</v>
      </c>
      <c r="DW55" s="349">
        <f>ROUNDUP(SUM(DK55:DV55)*1,-1)/1000</f>
        <v>43.07</v>
      </c>
      <c r="DX55" s="493">
        <v>0</v>
      </c>
      <c r="DY55" s="493">
        <v>0</v>
      </c>
      <c r="DZ55" s="493">
        <v>0</v>
      </c>
      <c r="EA55" s="493">
        <v>0</v>
      </c>
      <c r="EB55" s="493">
        <v>0</v>
      </c>
      <c r="EC55" s="493">
        <v>0</v>
      </c>
      <c r="ED55" s="493">
        <v>0</v>
      </c>
      <c r="EE55" s="493">
        <v>0</v>
      </c>
      <c r="EF55" s="493">
        <v>0</v>
      </c>
      <c r="EG55" s="493">
        <v>0</v>
      </c>
      <c r="EH55" s="493">
        <v>0</v>
      </c>
      <c r="EI55" s="493">
        <v>0</v>
      </c>
      <c r="EJ55" s="349">
        <f>ROUNDUP(SUM(DX55:EI55)*1,-1)/1000</f>
        <v>0</v>
      </c>
      <c r="EK55" s="493">
        <v>0</v>
      </c>
      <c r="EL55" s="493">
        <v>0</v>
      </c>
      <c r="EM55" s="493">
        <v>0</v>
      </c>
      <c r="EN55" s="493">
        <v>0</v>
      </c>
      <c r="EO55" s="493">
        <v>0</v>
      </c>
      <c r="EP55" s="493">
        <v>0</v>
      </c>
      <c r="EQ55" s="493">
        <v>0</v>
      </c>
      <c r="ER55" s="493">
        <v>0</v>
      </c>
      <c r="ES55" s="493">
        <v>0</v>
      </c>
      <c r="ET55" s="493">
        <v>0</v>
      </c>
      <c r="EU55" s="493">
        <v>0</v>
      </c>
      <c r="EV55" s="493">
        <v>0</v>
      </c>
      <c r="EW55" s="349">
        <f>ROUNDUP(SUM(EK55:EV55)*1,-1)/1000</f>
        <v>0</v>
      </c>
      <c r="EX55" s="493">
        <v>0</v>
      </c>
      <c r="EY55" s="493">
        <v>0</v>
      </c>
      <c r="EZ55" s="493">
        <v>0</v>
      </c>
      <c r="FA55" s="493">
        <v>0</v>
      </c>
      <c r="FB55" s="493">
        <v>0</v>
      </c>
      <c r="FC55" s="493">
        <v>0</v>
      </c>
      <c r="FD55" s="493">
        <v>0</v>
      </c>
      <c r="FE55" s="493">
        <v>0</v>
      </c>
      <c r="FF55" s="493">
        <v>0</v>
      </c>
      <c r="FG55" s="493">
        <v>0</v>
      </c>
      <c r="FH55" s="493">
        <v>0</v>
      </c>
      <c r="FI55" s="493">
        <v>0</v>
      </c>
      <c r="FJ55" s="349">
        <f>ROUNDUP(SUM(EX55:FI55)*1,-1)/1000</f>
        <v>0</v>
      </c>
      <c r="FK55" s="493">
        <v>0</v>
      </c>
      <c r="FL55" s="493">
        <v>0</v>
      </c>
      <c r="FM55" s="493">
        <v>0</v>
      </c>
      <c r="FN55" s="493">
        <v>0</v>
      </c>
      <c r="FO55" s="493">
        <v>0</v>
      </c>
      <c r="FP55" s="493">
        <v>0</v>
      </c>
      <c r="FQ55" s="493">
        <v>0</v>
      </c>
      <c r="FR55" s="493">
        <v>0</v>
      </c>
      <c r="FS55" s="493">
        <v>0</v>
      </c>
      <c r="FT55" s="493">
        <v>0</v>
      </c>
      <c r="FU55" s="493">
        <v>0</v>
      </c>
      <c r="FV55" s="493">
        <v>0</v>
      </c>
      <c r="FW55" s="349">
        <f>ROUNDUP(SUM(FK55:FV55)*1,-1)/1000</f>
        <v>0</v>
      </c>
      <c r="FX55" s="493">
        <v>0</v>
      </c>
      <c r="FY55" s="493">
        <v>0</v>
      </c>
      <c r="FZ55" s="493">
        <v>0</v>
      </c>
      <c r="GA55" s="493">
        <v>0</v>
      </c>
      <c r="GB55" s="493">
        <v>0</v>
      </c>
      <c r="GC55" s="493">
        <v>0</v>
      </c>
      <c r="GD55" s="493">
        <v>0</v>
      </c>
      <c r="GE55" s="493">
        <v>0</v>
      </c>
      <c r="GF55" s="493">
        <v>0</v>
      </c>
      <c r="GG55" s="493">
        <v>0</v>
      </c>
      <c r="GH55" s="493">
        <v>0</v>
      </c>
      <c r="GI55" s="493">
        <v>0</v>
      </c>
      <c r="GJ55" s="349">
        <f>ROUNDUP(SUM(FX55:GI55)*1,-1)/1000</f>
        <v>0</v>
      </c>
      <c r="GK55" s="493">
        <v>0</v>
      </c>
      <c r="GL55" s="493">
        <v>0</v>
      </c>
      <c r="GM55" s="493">
        <v>0</v>
      </c>
      <c r="GN55" s="493">
        <v>0</v>
      </c>
      <c r="GO55" s="493">
        <v>0</v>
      </c>
      <c r="GP55" s="493">
        <v>0</v>
      </c>
      <c r="GQ55" s="493">
        <v>0</v>
      </c>
      <c r="GR55" s="493">
        <v>0</v>
      </c>
      <c r="GS55" s="493">
        <v>0</v>
      </c>
      <c r="GT55" s="493">
        <v>0</v>
      </c>
      <c r="GU55" s="493">
        <v>0</v>
      </c>
      <c r="GV55" s="493">
        <v>0</v>
      </c>
      <c r="GW55" s="349">
        <f>ROUNDUP(SUM(GK55:GV55)*1,-1)/1000</f>
        <v>0</v>
      </c>
      <c r="GX55" s="493">
        <v>0</v>
      </c>
      <c r="GY55" s="493">
        <v>0</v>
      </c>
      <c r="GZ55" s="493">
        <v>0</v>
      </c>
      <c r="HA55" s="493">
        <v>0</v>
      </c>
      <c r="HB55" s="493">
        <v>0</v>
      </c>
      <c r="HC55" s="493">
        <v>0</v>
      </c>
      <c r="HD55" s="493">
        <v>0</v>
      </c>
      <c r="HE55" s="493">
        <v>0</v>
      </c>
      <c r="HF55" s="493">
        <v>0</v>
      </c>
      <c r="HG55" s="493">
        <v>0</v>
      </c>
      <c r="HH55" s="493">
        <v>0</v>
      </c>
      <c r="HI55" s="493">
        <v>0</v>
      </c>
      <c r="HJ55" s="349">
        <f>ROUNDUP(SUM(GX55:HI55)*1,-1)/1000</f>
        <v>0</v>
      </c>
      <c r="HK55" s="493">
        <v>0</v>
      </c>
      <c r="HL55" s="493">
        <v>0</v>
      </c>
      <c r="HM55" s="493">
        <v>0</v>
      </c>
      <c r="HN55" s="493">
        <v>0</v>
      </c>
      <c r="HO55" s="493">
        <v>0</v>
      </c>
      <c r="HP55" s="493">
        <v>0</v>
      </c>
      <c r="HQ55" s="493">
        <v>0</v>
      </c>
      <c r="HR55" s="493">
        <v>0</v>
      </c>
      <c r="HS55" s="493">
        <v>0</v>
      </c>
      <c r="HT55" s="493">
        <v>0</v>
      </c>
      <c r="HU55" s="493">
        <v>0</v>
      </c>
      <c r="HV55" s="493">
        <v>0</v>
      </c>
      <c r="HW55" s="349">
        <f>ROUNDUP(SUM(HK55:HV55)*1,-1)/1000</f>
        <v>0</v>
      </c>
      <c r="HX55" s="493">
        <v>0</v>
      </c>
      <c r="HY55" s="493">
        <v>0</v>
      </c>
      <c r="HZ55" s="493">
        <v>0</v>
      </c>
      <c r="IA55" s="493">
        <v>0</v>
      </c>
      <c r="IB55" s="493">
        <v>0</v>
      </c>
      <c r="IC55" s="493">
        <v>0</v>
      </c>
      <c r="ID55" s="493">
        <v>0</v>
      </c>
      <c r="IE55" s="493">
        <v>0</v>
      </c>
      <c r="IF55" s="493">
        <v>0</v>
      </c>
      <c r="IG55" s="493">
        <v>0</v>
      </c>
      <c r="IH55" s="493">
        <v>0</v>
      </c>
      <c r="II55" s="493">
        <v>0</v>
      </c>
      <c r="IJ55" s="349">
        <f>ROUNDUP(SUM(HX55:II55)*1,-1)/1000</f>
        <v>0</v>
      </c>
      <c r="IK55" s="255"/>
      <c r="IL55" s="494">
        <f t="shared" si="52"/>
        <v>0</v>
      </c>
      <c r="IM55" s="494">
        <f t="shared" si="52"/>
        <v>2038.5679166666687</v>
      </c>
      <c r="IN55" s="494">
        <f t="shared" si="52"/>
        <v>6933.09375</v>
      </c>
      <c r="IO55" s="494">
        <f t="shared" si="52"/>
        <v>10829.43</v>
      </c>
      <c r="IP55" s="494">
        <f t="shared" si="52"/>
        <v>10014.299999999999</v>
      </c>
      <c r="IQ55" s="494">
        <f t="shared" si="52"/>
        <v>7869.3300000000008</v>
      </c>
      <c r="IR55" s="494">
        <f t="shared" si="52"/>
        <v>3532.0387500000006</v>
      </c>
      <c r="IS55" s="494">
        <f t="shared" si="52"/>
        <v>1804.1737499999999</v>
      </c>
      <c r="IT55" s="494">
        <f t="shared" si="52"/>
        <v>48.61583333333509</v>
      </c>
      <c r="IU55" s="494">
        <f t="shared" si="52"/>
        <v>0</v>
      </c>
      <c r="IV55" s="494">
        <f t="shared" si="52"/>
        <v>0</v>
      </c>
      <c r="IW55" s="494">
        <f t="shared" si="52"/>
        <v>0</v>
      </c>
      <c r="IX55" s="494">
        <f>SUM(IL55:IW55)</f>
        <v>43069.55</v>
      </c>
      <c r="IY55" s="352"/>
    </row>
    <row r="56" spans="1:259" s="274" customFormat="1" ht="19.5" customHeight="1" x14ac:dyDescent="0.5">
      <c r="A56" s="274">
        <v>4</v>
      </c>
      <c r="B56" s="274" t="s">
        <v>181</v>
      </c>
      <c r="C56" s="349" t="s">
        <v>95</v>
      </c>
      <c r="D56" s="349" t="s">
        <v>168</v>
      </c>
      <c r="E56" s="491"/>
      <c r="F56" s="491"/>
      <c r="G56" s="491"/>
      <c r="H56" s="349"/>
      <c r="I56" s="349"/>
      <c r="J56" s="349"/>
      <c r="K56" s="349"/>
      <c r="L56" s="349">
        <v>1</v>
      </c>
      <c r="M56" s="349">
        <v>0</v>
      </c>
      <c r="N56" s="349">
        <v>0</v>
      </c>
      <c r="O56" s="349">
        <v>0</v>
      </c>
      <c r="P56" s="349">
        <f>SUM(M56:O56)</f>
        <v>0</v>
      </c>
      <c r="Q56" s="349"/>
      <c r="R56" s="349"/>
      <c r="S56" s="278">
        <v>300000</v>
      </c>
      <c r="T56" s="278">
        <f>SUM(Q56:S56)</f>
        <v>300000</v>
      </c>
      <c r="U56" s="349"/>
      <c r="V56" s="349"/>
      <c r="W56" s="349"/>
      <c r="X56" s="349"/>
      <c r="Y56" s="349"/>
      <c r="Z56" s="349"/>
      <c r="AA56" s="349"/>
      <c r="AB56" s="349"/>
      <c r="AC56" s="349"/>
      <c r="AD56" s="349"/>
      <c r="AE56" s="349"/>
      <c r="AF56" s="349"/>
      <c r="AG56" s="492"/>
      <c r="AH56" s="492"/>
      <c r="AI56" s="492"/>
      <c r="AJ56" s="492"/>
      <c r="AK56" s="492"/>
      <c r="AL56" s="492"/>
      <c r="AM56" s="492"/>
      <c r="AN56" s="492"/>
      <c r="AO56" s="492"/>
      <c r="AP56" s="492"/>
      <c r="AQ56" s="492"/>
      <c r="AR56" s="492"/>
      <c r="AS56" s="492"/>
      <c r="AT56" s="492"/>
      <c r="AU56" s="492"/>
      <c r="AV56" s="492"/>
      <c r="AW56" s="352"/>
      <c r="AX56" s="493">
        <v>0</v>
      </c>
      <c r="AY56" s="493">
        <v>0</v>
      </c>
      <c r="AZ56" s="493">
        <v>0</v>
      </c>
      <c r="BA56" s="493">
        <v>0</v>
      </c>
      <c r="BB56" s="493">
        <v>0</v>
      </c>
      <c r="BC56" s="493">
        <v>0</v>
      </c>
      <c r="BD56" s="493">
        <v>0</v>
      </c>
      <c r="BE56" s="493">
        <v>0</v>
      </c>
      <c r="BF56" s="493">
        <v>0</v>
      </c>
      <c r="BG56" s="493">
        <v>0</v>
      </c>
      <c r="BH56" s="493">
        <v>0</v>
      </c>
      <c r="BI56" s="493">
        <v>0</v>
      </c>
      <c r="BJ56" s="349">
        <f>ROUNDUP(SUM(AX56:BI56)*1,-1)/1000</f>
        <v>0</v>
      </c>
      <c r="BK56" s="493">
        <v>0</v>
      </c>
      <c r="BL56" s="493">
        <v>0</v>
      </c>
      <c r="BM56" s="493">
        <v>0</v>
      </c>
      <c r="BN56" s="493">
        <v>0</v>
      </c>
      <c r="BO56" s="493">
        <v>0</v>
      </c>
      <c r="BP56" s="493">
        <v>0</v>
      </c>
      <c r="BQ56" s="493">
        <v>0</v>
      </c>
      <c r="BR56" s="493">
        <v>0</v>
      </c>
      <c r="BS56" s="493">
        <v>0</v>
      </c>
      <c r="BT56" s="493">
        <v>0</v>
      </c>
      <c r="BU56" s="493">
        <v>0</v>
      </c>
      <c r="BV56" s="493">
        <v>0</v>
      </c>
      <c r="BW56" s="349">
        <f>ROUNDUP(SUM(BK56:BV56)*1,-1)/1000</f>
        <v>0</v>
      </c>
      <c r="BX56" s="493">
        <v>0</v>
      </c>
      <c r="BY56" s="493">
        <v>0</v>
      </c>
      <c r="BZ56" s="493">
        <v>0</v>
      </c>
      <c r="CA56" s="493">
        <v>0</v>
      </c>
      <c r="CB56" s="493">
        <v>0</v>
      </c>
      <c r="CC56" s="493">
        <v>0</v>
      </c>
      <c r="CD56" s="493">
        <v>0</v>
      </c>
      <c r="CE56" s="493">
        <v>0</v>
      </c>
      <c r="CF56" s="493">
        <v>0</v>
      </c>
      <c r="CG56" s="493">
        <v>0</v>
      </c>
      <c r="CH56" s="493">
        <v>0</v>
      </c>
      <c r="CI56" s="493">
        <v>0</v>
      </c>
      <c r="CJ56" s="349">
        <f>ROUNDUP(SUM(BX56:CI56)*1,-1)/1000</f>
        <v>0</v>
      </c>
      <c r="CK56" s="493">
        <v>0</v>
      </c>
      <c r="CL56" s="493">
        <v>0</v>
      </c>
      <c r="CM56" s="493">
        <v>0</v>
      </c>
      <c r="CN56" s="493">
        <v>0</v>
      </c>
      <c r="CO56" s="493">
        <v>0</v>
      </c>
      <c r="CP56" s="493">
        <v>0</v>
      </c>
      <c r="CQ56" s="493">
        <v>0</v>
      </c>
      <c r="CR56" s="493">
        <v>0</v>
      </c>
      <c r="CS56" s="493">
        <v>0</v>
      </c>
      <c r="CT56" s="493">
        <v>0</v>
      </c>
      <c r="CU56" s="493">
        <v>0</v>
      </c>
      <c r="CV56" s="493">
        <v>0</v>
      </c>
      <c r="CW56" s="349">
        <f>ROUNDUP(SUM(CK56:CV56)*1,-1)/1000</f>
        <v>0</v>
      </c>
      <c r="CX56" s="493">
        <v>0</v>
      </c>
      <c r="CY56" s="493">
        <v>0</v>
      </c>
      <c r="CZ56" s="493">
        <v>0</v>
      </c>
      <c r="DA56" s="493">
        <v>0</v>
      </c>
      <c r="DB56" s="493">
        <v>0</v>
      </c>
      <c r="DC56" s="493">
        <v>0</v>
      </c>
      <c r="DD56" s="493">
        <v>0</v>
      </c>
      <c r="DE56" s="493">
        <v>0</v>
      </c>
      <c r="DF56" s="493">
        <v>0</v>
      </c>
      <c r="DG56" s="493">
        <v>0</v>
      </c>
      <c r="DH56" s="493">
        <v>0</v>
      </c>
      <c r="DI56" s="493">
        <v>0</v>
      </c>
      <c r="DJ56" s="349">
        <f>ROUNDUP(SUM(CX56:DI56)*1,-1)/1000</f>
        <v>0</v>
      </c>
      <c r="DK56" s="493">
        <v>0</v>
      </c>
      <c r="DL56" s="493">
        <v>1223.1407500000012</v>
      </c>
      <c r="DM56" s="493">
        <v>4159.8562499999998</v>
      </c>
      <c r="DN56" s="493">
        <v>6497.6580000000004</v>
      </c>
      <c r="DO56" s="493">
        <v>6008.579999999999</v>
      </c>
      <c r="DP56" s="493">
        <v>4721.5980000000009</v>
      </c>
      <c r="DQ56" s="493">
        <v>2119.2232500000005</v>
      </c>
      <c r="DR56" s="493">
        <v>1082.50425</v>
      </c>
      <c r="DS56" s="493">
        <v>29.169500000001054</v>
      </c>
      <c r="DT56" s="493">
        <v>0</v>
      </c>
      <c r="DU56" s="493">
        <v>0</v>
      </c>
      <c r="DV56" s="493">
        <v>0</v>
      </c>
      <c r="DW56" s="349">
        <f>ROUNDUP(SUM(DK56:DV56)*1,-1)/1000</f>
        <v>25.85</v>
      </c>
      <c r="DX56" s="493">
        <v>0</v>
      </c>
      <c r="DY56" s="493">
        <v>0</v>
      </c>
      <c r="DZ56" s="493">
        <v>0</v>
      </c>
      <c r="EA56" s="493">
        <v>0</v>
      </c>
      <c r="EB56" s="493">
        <v>0</v>
      </c>
      <c r="EC56" s="493">
        <v>0</v>
      </c>
      <c r="ED56" s="493">
        <v>0</v>
      </c>
      <c r="EE56" s="493">
        <v>0</v>
      </c>
      <c r="EF56" s="493">
        <v>0</v>
      </c>
      <c r="EG56" s="493">
        <v>0</v>
      </c>
      <c r="EH56" s="493">
        <v>0</v>
      </c>
      <c r="EI56" s="493">
        <v>0</v>
      </c>
      <c r="EJ56" s="349">
        <f>ROUNDUP(SUM(DX56:EI56)*1,-1)/1000</f>
        <v>0</v>
      </c>
      <c r="EK56" s="493">
        <v>0</v>
      </c>
      <c r="EL56" s="493">
        <v>0</v>
      </c>
      <c r="EM56" s="493">
        <v>0</v>
      </c>
      <c r="EN56" s="493">
        <v>0</v>
      </c>
      <c r="EO56" s="493">
        <v>0</v>
      </c>
      <c r="EP56" s="493">
        <v>0</v>
      </c>
      <c r="EQ56" s="493">
        <v>0</v>
      </c>
      <c r="ER56" s="493">
        <v>0</v>
      </c>
      <c r="ES56" s="493">
        <v>0</v>
      </c>
      <c r="ET56" s="493">
        <v>0</v>
      </c>
      <c r="EU56" s="493">
        <v>0</v>
      </c>
      <c r="EV56" s="493">
        <v>0</v>
      </c>
      <c r="EW56" s="349">
        <f>ROUNDUP(SUM(EK56:EV56)*1,-1)/1000</f>
        <v>0</v>
      </c>
      <c r="EX56" s="493">
        <v>0</v>
      </c>
      <c r="EY56" s="493">
        <v>0</v>
      </c>
      <c r="EZ56" s="493">
        <v>0</v>
      </c>
      <c r="FA56" s="493">
        <v>0</v>
      </c>
      <c r="FB56" s="493">
        <v>0</v>
      </c>
      <c r="FC56" s="493">
        <v>0</v>
      </c>
      <c r="FD56" s="493">
        <v>0</v>
      </c>
      <c r="FE56" s="493">
        <v>0</v>
      </c>
      <c r="FF56" s="493">
        <v>0</v>
      </c>
      <c r="FG56" s="493">
        <v>0</v>
      </c>
      <c r="FH56" s="493">
        <v>0</v>
      </c>
      <c r="FI56" s="493">
        <v>0</v>
      </c>
      <c r="FJ56" s="349">
        <f>ROUNDUP(SUM(EX56:FI56)*1,-1)/1000</f>
        <v>0</v>
      </c>
      <c r="FK56" s="493">
        <v>0</v>
      </c>
      <c r="FL56" s="493">
        <v>0</v>
      </c>
      <c r="FM56" s="493">
        <v>0</v>
      </c>
      <c r="FN56" s="493">
        <v>0</v>
      </c>
      <c r="FO56" s="493">
        <v>0</v>
      </c>
      <c r="FP56" s="493">
        <v>0</v>
      </c>
      <c r="FQ56" s="493">
        <v>0</v>
      </c>
      <c r="FR56" s="493">
        <v>0</v>
      </c>
      <c r="FS56" s="493">
        <v>0</v>
      </c>
      <c r="FT56" s="493">
        <v>0</v>
      </c>
      <c r="FU56" s="493">
        <v>0</v>
      </c>
      <c r="FV56" s="493">
        <v>0</v>
      </c>
      <c r="FW56" s="349">
        <f>ROUNDUP(SUM(FK56:FV56)*1,-1)/1000</f>
        <v>0</v>
      </c>
      <c r="FX56" s="493">
        <v>0</v>
      </c>
      <c r="FY56" s="493">
        <v>0</v>
      </c>
      <c r="FZ56" s="493">
        <v>0</v>
      </c>
      <c r="GA56" s="493">
        <v>0</v>
      </c>
      <c r="GB56" s="493">
        <v>0</v>
      </c>
      <c r="GC56" s="493">
        <v>0</v>
      </c>
      <c r="GD56" s="493">
        <v>0</v>
      </c>
      <c r="GE56" s="493">
        <v>0</v>
      </c>
      <c r="GF56" s="493">
        <v>0</v>
      </c>
      <c r="GG56" s="493">
        <v>0</v>
      </c>
      <c r="GH56" s="493">
        <v>0</v>
      </c>
      <c r="GI56" s="493">
        <v>0</v>
      </c>
      <c r="GJ56" s="349">
        <f>ROUNDUP(SUM(FX56:GI56)*1,-1)/1000</f>
        <v>0</v>
      </c>
      <c r="GK56" s="493">
        <v>0</v>
      </c>
      <c r="GL56" s="493">
        <v>0</v>
      </c>
      <c r="GM56" s="493">
        <v>0</v>
      </c>
      <c r="GN56" s="493">
        <v>0</v>
      </c>
      <c r="GO56" s="493">
        <v>0</v>
      </c>
      <c r="GP56" s="493">
        <v>0</v>
      </c>
      <c r="GQ56" s="493">
        <v>0</v>
      </c>
      <c r="GR56" s="493">
        <v>0</v>
      </c>
      <c r="GS56" s="493">
        <v>0</v>
      </c>
      <c r="GT56" s="493">
        <v>0</v>
      </c>
      <c r="GU56" s="493">
        <v>0</v>
      </c>
      <c r="GV56" s="493">
        <v>0</v>
      </c>
      <c r="GW56" s="349">
        <f>ROUNDUP(SUM(GK56:GV56)*1,-1)/1000</f>
        <v>0</v>
      </c>
      <c r="GX56" s="493">
        <v>0</v>
      </c>
      <c r="GY56" s="493">
        <v>0</v>
      </c>
      <c r="GZ56" s="493">
        <v>0</v>
      </c>
      <c r="HA56" s="493">
        <v>0</v>
      </c>
      <c r="HB56" s="493">
        <v>0</v>
      </c>
      <c r="HC56" s="493">
        <v>0</v>
      </c>
      <c r="HD56" s="493">
        <v>0</v>
      </c>
      <c r="HE56" s="493">
        <v>0</v>
      </c>
      <c r="HF56" s="493">
        <v>0</v>
      </c>
      <c r="HG56" s="493">
        <v>0</v>
      </c>
      <c r="HH56" s="493">
        <v>0</v>
      </c>
      <c r="HI56" s="493">
        <v>0</v>
      </c>
      <c r="HJ56" s="349">
        <f>ROUNDUP(SUM(GX56:HI56)*1,-1)/1000</f>
        <v>0</v>
      </c>
      <c r="HK56" s="493">
        <v>0</v>
      </c>
      <c r="HL56" s="493">
        <v>0</v>
      </c>
      <c r="HM56" s="493">
        <v>0</v>
      </c>
      <c r="HN56" s="493">
        <v>0</v>
      </c>
      <c r="HO56" s="493">
        <v>0</v>
      </c>
      <c r="HP56" s="493">
        <v>0</v>
      </c>
      <c r="HQ56" s="493">
        <v>0</v>
      </c>
      <c r="HR56" s="493">
        <v>0</v>
      </c>
      <c r="HS56" s="493">
        <v>0</v>
      </c>
      <c r="HT56" s="493">
        <v>0</v>
      </c>
      <c r="HU56" s="493">
        <v>0</v>
      </c>
      <c r="HV56" s="493">
        <v>0</v>
      </c>
      <c r="HW56" s="349">
        <f>ROUNDUP(SUM(HK56:HV56)*1,-1)/1000</f>
        <v>0</v>
      </c>
      <c r="HX56" s="493">
        <v>0</v>
      </c>
      <c r="HY56" s="493">
        <v>0</v>
      </c>
      <c r="HZ56" s="493">
        <v>0</v>
      </c>
      <c r="IA56" s="493">
        <v>0</v>
      </c>
      <c r="IB56" s="493">
        <v>0</v>
      </c>
      <c r="IC56" s="493">
        <v>0</v>
      </c>
      <c r="ID56" s="493">
        <v>0</v>
      </c>
      <c r="IE56" s="493">
        <v>0</v>
      </c>
      <c r="IF56" s="493">
        <v>0</v>
      </c>
      <c r="IG56" s="493">
        <v>0</v>
      </c>
      <c r="IH56" s="493">
        <v>0</v>
      </c>
      <c r="II56" s="493">
        <v>0</v>
      </c>
      <c r="IJ56" s="349">
        <f>ROUNDUP(SUM(HX56:II56)*1,-1)/1000</f>
        <v>0</v>
      </c>
      <c r="IK56" s="255"/>
      <c r="IL56" s="494">
        <f t="shared" si="52"/>
        <v>0</v>
      </c>
      <c r="IM56" s="494">
        <f t="shared" si="52"/>
        <v>1223.1407500000012</v>
      </c>
      <c r="IN56" s="494">
        <f t="shared" si="52"/>
        <v>4159.8562499999998</v>
      </c>
      <c r="IO56" s="494">
        <f t="shared" si="52"/>
        <v>6497.6580000000004</v>
      </c>
      <c r="IP56" s="494">
        <f t="shared" si="52"/>
        <v>6008.579999999999</v>
      </c>
      <c r="IQ56" s="494">
        <f t="shared" si="52"/>
        <v>4721.5980000000009</v>
      </c>
      <c r="IR56" s="494">
        <f t="shared" si="52"/>
        <v>2119.2232500000005</v>
      </c>
      <c r="IS56" s="494">
        <f t="shared" si="52"/>
        <v>1082.50425</v>
      </c>
      <c r="IT56" s="494">
        <f t="shared" si="52"/>
        <v>29.169500000001054</v>
      </c>
      <c r="IU56" s="494">
        <f t="shared" si="52"/>
        <v>0</v>
      </c>
      <c r="IV56" s="494">
        <f t="shared" si="52"/>
        <v>0</v>
      </c>
      <c r="IW56" s="494">
        <f t="shared" si="52"/>
        <v>0</v>
      </c>
      <c r="IX56" s="494">
        <f>SUM(IL56:IW56)</f>
        <v>25841.73</v>
      </c>
      <c r="IY56" s="352"/>
    </row>
    <row r="57" spans="1:259" s="375" customFormat="1" ht="19.5" customHeight="1" x14ac:dyDescent="0.5">
      <c r="A57" s="1200" t="s">
        <v>153</v>
      </c>
      <c r="B57" s="1200"/>
      <c r="C57" s="1200"/>
      <c r="D57" s="1200"/>
      <c r="E57" s="495"/>
      <c r="F57" s="495"/>
      <c r="G57" s="495"/>
      <c r="H57" s="373">
        <f t="shared" ref="H57:P57" si="53">SUM(H31:H56)</f>
        <v>23</v>
      </c>
      <c r="I57" s="373">
        <f t="shared" si="53"/>
        <v>0</v>
      </c>
      <c r="J57" s="373">
        <f t="shared" si="53"/>
        <v>0</v>
      </c>
      <c r="K57" s="373">
        <f t="shared" si="53"/>
        <v>0</v>
      </c>
      <c r="L57" s="373">
        <f t="shared" si="53"/>
        <v>18</v>
      </c>
      <c r="M57" s="373">
        <f t="shared" si="53"/>
        <v>0</v>
      </c>
      <c r="N57" s="373">
        <f t="shared" si="53"/>
        <v>0</v>
      </c>
      <c r="O57" s="373">
        <f t="shared" si="53"/>
        <v>0</v>
      </c>
      <c r="P57" s="373">
        <f t="shared" si="53"/>
        <v>0</v>
      </c>
      <c r="Q57" s="496">
        <f>SUM(Q53:Q56)</f>
        <v>0</v>
      </c>
      <c r="R57" s="496">
        <f t="shared" ref="R57:CC57" si="54">SUM(R53:R56)</f>
        <v>0</v>
      </c>
      <c r="S57" s="497">
        <f t="shared" si="54"/>
        <v>2380000</v>
      </c>
      <c r="T57" s="497">
        <f t="shared" si="54"/>
        <v>2380000</v>
      </c>
      <c r="U57" s="496">
        <f t="shared" si="54"/>
        <v>0</v>
      </c>
      <c r="V57" s="496">
        <f t="shared" si="54"/>
        <v>0</v>
      </c>
      <c r="W57" s="496">
        <f t="shared" si="54"/>
        <v>0</v>
      </c>
      <c r="X57" s="496">
        <f t="shared" si="54"/>
        <v>0</v>
      </c>
      <c r="Y57" s="496">
        <f t="shared" si="54"/>
        <v>0</v>
      </c>
      <c r="Z57" s="496">
        <f t="shared" si="54"/>
        <v>0</v>
      </c>
      <c r="AA57" s="496">
        <f t="shared" si="54"/>
        <v>0</v>
      </c>
      <c r="AB57" s="496">
        <f t="shared" si="54"/>
        <v>0</v>
      </c>
      <c r="AC57" s="496">
        <f t="shared" si="54"/>
        <v>0</v>
      </c>
      <c r="AD57" s="496">
        <f t="shared" si="54"/>
        <v>0</v>
      </c>
      <c r="AE57" s="496">
        <f t="shared" si="54"/>
        <v>0</v>
      </c>
      <c r="AF57" s="496">
        <f t="shared" si="54"/>
        <v>0</v>
      </c>
      <c r="AG57" s="496">
        <f t="shared" si="54"/>
        <v>0</v>
      </c>
      <c r="AH57" s="496">
        <f t="shared" si="54"/>
        <v>0</v>
      </c>
      <c r="AI57" s="496">
        <f t="shared" si="54"/>
        <v>0</v>
      </c>
      <c r="AJ57" s="496">
        <f t="shared" si="54"/>
        <v>0</v>
      </c>
      <c r="AK57" s="496">
        <f t="shared" si="54"/>
        <v>0</v>
      </c>
      <c r="AL57" s="496">
        <f t="shared" si="54"/>
        <v>0</v>
      </c>
      <c r="AM57" s="496">
        <f t="shared" si="54"/>
        <v>0</v>
      </c>
      <c r="AN57" s="496">
        <f t="shared" si="54"/>
        <v>0</v>
      </c>
      <c r="AO57" s="496">
        <f t="shared" si="54"/>
        <v>0</v>
      </c>
      <c r="AP57" s="496">
        <f t="shared" si="54"/>
        <v>0</v>
      </c>
      <c r="AQ57" s="496">
        <f t="shared" si="54"/>
        <v>0</v>
      </c>
      <c r="AR57" s="496">
        <f t="shared" si="54"/>
        <v>0</v>
      </c>
      <c r="AS57" s="496">
        <f t="shared" si="54"/>
        <v>0</v>
      </c>
      <c r="AT57" s="496">
        <f t="shared" si="54"/>
        <v>0</v>
      </c>
      <c r="AU57" s="496">
        <f t="shared" si="54"/>
        <v>0</v>
      </c>
      <c r="AV57" s="496">
        <f t="shared" si="54"/>
        <v>0</v>
      </c>
      <c r="AW57" s="352"/>
      <c r="AX57" s="496">
        <f t="shared" si="54"/>
        <v>0</v>
      </c>
      <c r="AY57" s="496">
        <f t="shared" si="54"/>
        <v>0</v>
      </c>
      <c r="AZ57" s="496">
        <f t="shared" si="54"/>
        <v>0</v>
      </c>
      <c r="BA57" s="496">
        <f t="shared" si="54"/>
        <v>0</v>
      </c>
      <c r="BB57" s="496">
        <f t="shared" si="54"/>
        <v>0</v>
      </c>
      <c r="BC57" s="496">
        <f t="shared" si="54"/>
        <v>0</v>
      </c>
      <c r="BD57" s="496">
        <f t="shared" si="54"/>
        <v>0</v>
      </c>
      <c r="BE57" s="496">
        <f t="shared" si="54"/>
        <v>0</v>
      </c>
      <c r="BF57" s="496">
        <f t="shared" si="54"/>
        <v>0</v>
      </c>
      <c r="BG57" s="496">
        <f t="shared" si="54"/>
        <v>0</v>
      </c>
      <c r="BH57" s="496">
        <f t="shared" si="54"/>
        <v>0</v>
      </c>
      <c r="BI57" s="496">
        <f t="shared" si="54"/>
        <v>0</v>
      </c>
      <c r="BJ57" s="496">
        <f t="shared" si="54"/>
        <v>0</v>
      </c>
      <c r="BK57" s="496">
        <f t="shared" si="54"/>
        <v>0</v>
      </c>
      <c r="BL57" s="496">
        <f t="shared" si="54"/>
        <v>0</v>
      </c>
      <c r="BM57" s="496">
        <f t="shared" si="54"/>
        <v>0</v>
      </c>
      <c r="BN57" s="496">
        <f t="shared" si="54"/>
        <v>0</v>
      </c>
      <c r="BO57" s="496">
        <f t="shared" si="54"/>
        <v>0</v>
      </c>
      <c r="BP57" s="496">
        <f t="shared" si="54"/>
        <v>0</v>
      </c>
      <c r="BQ57" s="496">
        <f t="shared" si="54"/>
        <v>0</v>
      </c>
      <c r="BR57" s="496">
        <f t="shared" si="54"/>
        <v>0</v>
      </c>
      <c r="BS57" s="496">
        <f t="shared" si="54"/>
        <v>0</v>
      </c>
      <c r="BT57" s="496">
        <f t="shared" si="54"/>
        <v>0</v>
      </c>
      <c r="BU57" s="496">
        <f t="shared" si="54"/>
        <v>0</v>
      </c>
      <c r="BV57" s="496">
        <f t="shared" si="54"/>
        <v>0</v>
      </c>
      <c r="BW57" s="496">
        <f t="shared" si="54"/>
        <v>0</v>
      </c>
      <c r="BX57" s="496">
        <f t="shared" si="54"/>
        <v>0</v>
      </c>
      <c r="BY57" s="496">
        <f t="shared" si="54"/>
        <v>0</v>
      </c>
      <c r="BZ57" s="496">
        <f t="shared" si="54"/>
        <v>0</v>
      </c>
      <c r="CA57" s="496">
        <f t="shared" si="54"/>
        <v>0</v>
      </c>
      <c r="CB57" s="496">
        <f t="shared" si="54"/>
        <v>0</v>
      </c>
      <c r="CC57" s="496">
        <f t="shared" si="54"/>
        <v>0</v>
      </c>
      <c r="CD57" s="496">
        <f t="shared" ref="CD57:EO57" si="55">SUM(CD53:CD56)</f>
        <v>0</v>
      </c>
      <c r="CE57" s="496">
        <f t="shared" si="55"/>
        <v>0</v>
      </c>
      <c r="CF57" s="496">
        <f t="shared" si="55"/>
        <v>0</v>
      </c>
      <c r="CG57" s="496">
        <f t="shared" si="55"/>
        <v>0</v>
      </c>
      <c r="CH57" s="496">
        <f t="shared" si="55"/>
        <v>0</v>
      </c>
      <c r="CI57" s="496">
        <f t="shared" si="55"/>
        <v>0</v>
      </c>
      <c r="CJ57" s="496">
        <f t="shared" si="55"/>
        <v>0</v>
      </c>
      <c r="CK57" s="496">
        <f t="shared" si="55"/>
        <v>0</v>
      </c>
      <c r="CL57" s="496">
        <f t="shared" si="55"/>
        <v>0</v>
      </c>
      <c r="CM57" s="496">
        <f t="shared" si="55"/>
        <v>0</v>
      </c>
      <c r="CN57" s="496">
        <f t="shared" si="55"/>
        <v>0</v>
      </c>
      <c r="CO57" s="496">
        <f t="shared" si="55"/>
        <v>0</v>
      </c>
      <c r="CP57" s="496">
        <f t="shared" si="55"/>
        <v>0</v>
      </c>
      <c r="CQ57" s="496">
        <f t="shared" si="55"/>
        <v>0</v>
      </c>
      <c r="CR57" s="496">
        <f t="shared" si="55"/>
        <v>0</v>
      </c>
      <c r="CS57" s="496">
        <f t="shared" si="55"/>
        <v>0</v>
      </c>
      <c r="CT57" s="496">
        <f t="shared" si="55"/>
        <v>0</v>
      </c>
      <c r="CU57" s="496">
        <f t="shared" si="55"/>
        <v>0</v>
      </c>
      <c r="CV57" s="496">
        <f t="shared" si="55"/>
        <v>0</v>
      </c>
      <c r="CW57" s="496">
        <f t="shared" si="55"/>
        <v>0</v>
      </c>
      <c r="CX57" s="496">
        <f t="shared" si="55"/>
        <v>0</v>
      </c>
      <c r="CY57" s="496">
        <f t="shared" si="55"/>
        <v>0</v>
      </c>
      <c r="CZ57" s="496">
        <f t="shared" si="55"/>
        <v>0</v>
      </c>
      <c r="DA57" s="496">
        <f t="shared" si="55"/>
        <v>0</v>
      </c>
      <c r="DB57" s="496">
        <f t="shared" si="55"/>
        <v>0</v>
      </c>
      <c r="DC57" s="496">
        <f t="shared" si="55"/>
        <v>0</v>
      </c>
      <c r="DD57" s="496">
        <f t="shared" si="55"/>
        <v>0</v>
      </c>
      <c r="DE57" s="496">
        <f t="shared" si="55"/>
        <v>0</v>
      </c>
      <c r="DF57" s="496">
        <f t="shared" si="55"/>
        <v>0</v>
      </c>
      <c r="DG57" s="496">
        <f t="shared" si="55"/>
        <v>0</v>
      </c>
      <c r="DH57" s="496">
        <f t="shared" si="55"/>
        <v>0</v>
      </c>
      <c r="DI57" s="496">
        <f t="shared" si="55"/>
        <v>0</v>
      </c>
      <c r="DJ57" s="496">
        <f t="shared" si="55"/>
        <v>0</v>
      </c>
      <c r="DK57" s="496">
        <f t="shared" si="55"/>
        <v>0</v>
      </c>
      <c r="DL57" s="496">
        <f t="shared" si="55"/>
        <v>9703.5832833333425</v>
      </c>
      <c r="DM57" s="496">
        <f t="shared" si="55"/>
        <v>33001.526249999995</v>
      </c>
      <c r="DN57" s="496">
        <f t="shared" si="55"/>
        <v>51548.086800000005</v>
      </c>
      <c r="DO57" s="496">
        <f t="shared" si="55"/>
        <v>47668.067999999999</v>
      </c>
      <c r="DP57" s="496">
        <f t="shared" si="55"/>
        <v>37458.010800000004</v>
      </c>
      <c r="DQ57" s="496">
        <f t="shared" si="55"/>
        <v>16812.50445</v>
      </c>
      <c r="DR57" s="496">
        <f t="shared" si="55"/>
        <v>8587.8670500000007</v>
      </c>
      <c r="DS57" s="496">
        <f t="shared" si="55"/>
        <v>231.41136666667506</v>
      </c>
      <c r="DT57" s="496">
        <f t="shared" si="55"/>
        <v>0</v>
      </c>
      <c r="DU57" s="496">
        <f t="shared" si="55"/>
        <v>0</v>
      </c>
      <c r="DV57" s="496">
        <f t="shared" si="55"/>
        <v>0</v>
      </c>
      <c r="DW57" s="496">
        <f t="shared" si="55"/>
        <v>205.03</v>
      </c>
      <c r="DX57" s="496">
        <f t="shared" si="55"/>
        <v>0</v>
      </c>
      <c r="DY57" s="496">
        <f t="shared" si="55"/>
        <v>0</v>
      </c>
      <c r="DZ57" s="496">
        <f t="shared" si="55"/>
        <v>0</v>
      </c>
      <c r="EA57" s="496">
        <f t="shared" si="55"/>
        <v>0</v>
      </c>
      <c r="EB57" s="496">
        <f t="shared" si="55"/>
        <v>0</v>
      </c>
      <c r="EC57" s="496">
        <f t="shared" si="55"/>
        <v>0</v>
      </c>
      <c r="ED57" s="496">
        <f t="shared" si="55"/>
        <v>0</v>
      </c>
      <c r="EE57" s="496">
        <f t="shared" si="55"/>
        <v>0</v>
      </c>
      <c r="EF57" s="496">
        <f t="shared" si="55"/>
        <v>0</v>
      </c>
      <c r="EG57" s="496">
        <f t="shared" si="55"/>
        <v>0</v>
      </c>
      <c r="EH57" s="496">
        <f t="shared" si="55"/>
        <v>0</v>
      </c>
      <c r="EI57" s="496">
        <f t="shared" si="55"/>
        <v>0</v>
      </c>
      <c r="EJ57" s="496">
        <f t="shared" si="55"/>
        <v>0</v>
      </c>
      <c r="EK57" s="496">
        <f t="shared" si="55"/>
        <v>0</v>
      </c>
      <c r="EL57" s="496">
        <f t="shared" si="55"/>
        <v>0</v>
      </c>
      <c r="EM57" s="496">
        <f t="shared" si="55"/>
        <v>0</v>
      </c>
      <c r="EN57" s="496">
        <f t="shared" si="55"/>
        <v>0</v>
      </c>
      <c r="EO57" s="496">
        <f t="shared" si="55"/>
        <v>0</v>
      </c>
      <c r="EP57" s="496">
        <f t="shared" ref="EP57:HA57" si="56">SUM(EP53:EP56)</f>
        <v>0</v>
      </c>
      <c r="EQ57" s="496">
        <f t="shared" si="56"/>
        <v>0</v>
      </c>
      <c r="ER57" s="496">
        <f t="shared" si="56"/>
        <v>0</v>
      </c>
      <c r="ES57" s="496">
        <f t="shared" si="56"/>
        <v>0</v>
      </c>
      <c r="ET57" s="496">
        <f t="shared" si="56"/>
        <v>0</v>
      </c>
      <c r="EU57" s="496">
        <f t="shared" si="56"/>
        <v>0</v>
      </c>
      <c r="EV57" s="496">
        <f t="shared" si="56"/>
        <v>0</v>
      </c>
      <c r="EW57" s="496">
        <f t="shared" si="56"/>
        <v>0</v>
      </c>
      <c r="EX57" s="496">
        <f t="shared" si="56"/>
        <v>0</v>
      </c>
      <c r="EY57" s="496">
        <f t="shared" si="56"/>
        <v>0</v>
      </c>
      <c r="EZ57" s="496">
        <f t="shared" si="56"/>
        <v>0</v>
      </c>
      <c r="FA57" s="496">
        <f t="shared" si="56"/>
        <v>0</v>
      </c>
      <c r="FB57" s="496">
        <f t="shared" si="56"/>
        <v>0</v>
      </c>
      <c r="FC57" s="496">
        <f t="shared" si="56"/>
        <v>0</v>
      </c>
      <c r="FD57" s="496">
        <f t="shared" si="56"/>
        <v>0</v>
      </c>
      <c r="FE57" s="496">
        <f t="shared" si="56"/>
        <v>0</v>
      </c>
      <c r="FF57" s="496">
        <f t="shared" si="56"/>
        <v>0</v>
      </c>
      <c r="FG57" s="496">
        <f t="shared" si="56"/>
        <v>0</v>
      </c>
      <c r="FH57" s="496">
        <f t="shared" si="56"/>
        <v>0</v>
      </c>
      <c r="FI57" s="496">
        <f t="shared" si="56"/>
        <v>0</v>
      </c>
      <c r="FJ57" s="496">
        <f t="shared" si="56"/>
        <v>0</v>
      </c>
      <c r="FK57" s="496">
        <f t="shared" si="56"/>
        <v>0</v>
      </c>
      <c r="FL57" s="496">
        <f t="shared" si="56"/>
        <v>0</v>
      </c>
      <c r="FM57" s="496">
        <f t="shared" si="56"/>
        <v>0</v>
      </c>
      <c r="FN57" s="496">
        <f t="shared" si="56"/>
        <v>0</v>
      </c>
      <c r="FO57" s="496">
        <f t="shared" si="56"/>
        <v>0</v>
      </c>
      <c r="FP57" s="496">
        <f t="shared" si="56"/>
        <v>0</v>
      </c>
      <c r="FQ57" s="496">
        <f t="shared" si="56"/>
        <v>0</v>
      </c>
      <c r="FR57" s="496">
        <f t="shared" si="56"/>
        <v>0</v>
      </c>
      <c r="FS57" s="496">
        <f t="shared" si="56"/>
        <v>0</v>
      </c>
      <c r="FT57" s="496">
        <f t="shared" si="56"/>
        <v>0</v>
      </c>
      <c r="FU57" s="496">
        <f t="shared" si="56"/>
        <v>0</v>
      </c>
      <c r="FV57" s="496">
        <f t="shared" si="56"/>
        <v>0</v>
      </c>
      <c r="FW57" s="496">
        <f t="shared" si="56"/>
        <v>0</v>
      </c>
      <c r="FX57" s="496">
        <f t="shared" si="56"/>
        <v>0</v>
      </c>
      <c r="FY57" s="496">
        <f t="shared" si="56"/>
        <v>0</v>
      </c>
      <c r="FZ57" s="496">
        <f t="shared" si="56"/>
        <v>0</v>
      </c>
      <c r="GA57" s="496">
        <f t="shared" si="56"/>
        <v>0</v>
      </c>
      <c r="GB57" s="496">
        <f t="shared" si="56"/>
        <v>0</v>
      </c>
      <c r="GC57" s="496">
        <f t="shared" si="56"/>
        <v>0</v>
      </c>
      <c r="GD57" s="496">
        <f t="shared" si="56"/>
        <v>0</v>
      </c>
      <c r="GE57" s="496">
        <f t="shared" si="56"/>
        <v>0</v>
      </c>
      <c r="GF57" s="496">
        <f t="shared" si="56"/>
        <v>0</v>
      </c>
      <c r="GG57" s="496">
        <f t="shared" si="56"/>
        <v>0</v>
      </c>
      <c r="GH57" s="496">
        <f t="shared" si="56"/>
        <v>0</v>
      </c>
      <c r="GI57" s="496">
        <f t="shared" si="56"/>
        <v>0</v>
      </c>
      <c r="GJ57" s="496">
        <f t="shared" si="56"/>
        <v>0</v>
      </c>
      <c r="GK57" s="496">
        <f t="shared" si="56"/>
        <v>0</v>
      </c>
      <c r="GL57" s="496">
        <f t="shared" si="56"/>
        <v>0</v>
      </c>
      <c r="GM57" s="496">
        <f t="shared" si="56"/>
        <v>0</v>
      </c>
      <c r="GN57" s="496">
        <f t="shared" si="56"/>
        <v>0</v>
      </c>
      <c r="GO57" s="496">
        <f t="shared" si="56"/>
        <v>0</v>
      </c>
      <c r="GP57" s="496">
        <f t="shared" si="56"/>
        <v>0</v>
      </c>
      <c r="GQ57" s="496">
        <f t="shared" si="56"/>
        <v>0</v>
      </c>
      <c r="GR57" s="496">
        <f t="shared" si="56"/>
        <v>0</v>
      </c>
      <c r="GS57" s="496">
        <f t="shared" si="56"/>
        <v>0</v>
      </c>
      <c r="GT57" s="496">
        <f t="shared" si="56"/>
        <v>0</v>
      </c>
      <c r="GU57" s="496">
        <f t="shared" si="56"/>
        <v>0</v>
      </c>
      <c r="GV57" s="496">
        <f t="shared" si="56"/>
        <v>0</v>
      </c>
      <c r="GW57" s="496">
        <f t="shared" si="56"/>
        <v>0</v>
      </c>
      <c r="GX57" s="496">
        <f t="shared" si="56"/>
        <v>0</v>
      </c>
      <c r="GY57" s="496">
        <f t="shared" si="56"/>
        <v>0</v>
      </c>
      <c r="GZ57" s="496">
        <f t="shared" si="56"/>
        <v>0</v>
      </c>
      <c r="HA57" s="496">
        <f t="shared" si="56"/>
        <v>0</v>
      </c>
      <c r="HB57" s="496">
        <f t="shared" ref="HB57:IX57" si="57">SUM(HB53:HB56)</f>
        <v>0</v>
      </c>
      <c r="HC57" s="496">
        <f t="shared" si="57"/>
        <v>0</v>
      </c>
      <c r="HD57" s="496">
        <f t="shared" si="57"/>
        <v>0</v>
      </c>
      <c r="HE57" s="496">
        <f t="shared" si="57"/>
        <v>0</v>
      </c>
      <c r="HF57" s="496">
        <f t="shared" si="57"/>
        <v>0</v>
      </c>
      <c r="HG57" s="496">
        <f t="shared" si="57"/>
        <v>0</v>
      </c>
      <c r="HH57" s="496">
        <f t="shared" si="57"/>
        <v>0</v>
      </c>
      <c r="HI57" s="496">
        <f t="shared" si="57"/>
        <v>0</v>
      </c>
      <c r="HJ57" s="496">
        <f t="shared" si="57"/>
        <v>0</v>
      </c>
      <c r="HK57" s="496">
        <f t="shared" si="57"/>
        <v>0</v>
      </c>
      <c r="HL57" s="496">
        <f t="shared" si="57"/>
        <v>0</v>
      </c>
      <c r="HM57" s="496">
        <f t="shared" si="57"/>
        <v>0</v>
      </c>
      <c r="HN57" s="496">
        <f t="shared" si="57"/>
        <v>0</v>
      </c>
      <c r="HO57" s="496">
        <f t="shared" si="57"/>
        <v>0</v>
      </c>
      <c r="HP57" s="496">
        <f t="shared" si="57"/>
        <v>0</v>
      </c>
      <c r="HQ57" s="496">
        <f t="shared" si="57"/>
        <v>0</v>
      </c>
      <c r="HR57" s="496">
        <f t="shared" si="57"/>
        <v>0</v>
      </c>
      <c r="HS57" s="496">
        <f t="shared" si="57"/>
        <v>0</v>
      </c>
      <c r="HT57" s="496">
        <f t="shared" si="57"/>
        <v>0</v>
      </c>
      <c r="HU57" s="496">
        <f t="shared" si="57"/>
        <v>0</v>
      </c>
      <c r="HV57" s="496">
        <f t="shared" si="57"/>
        <v>0</v>
      </c>
      <c r="HW57" s="496">
        <f t="shared" si="57"/>
        <v>0</v>
      </c>
      <c r="HX57" s="496">
        <f t="shared" si="57"/>
        <v>0</v>
      </c>
      <c r="HY57" s="496">
        <f t="shared" si="57"/>
        <v>0</v>
      </c>
      <c r="HZ57" s="496">
        <f t="shared" si="57"/>
        <v>0</v>
      </c>
      <c r="IA57" s="496">
        <f t="shared" si="57"/>
        <v>0</v>
      </c>
      <c r="IB57" s="496">
        <f t="shared" si="57"/>
        <v>0</v>
      </c>
      <c r="IC57" s="496">
        <f t="shared" si="57"/>
        <v>0</v>
      </c>
      <c r="ID57" s="496">
        <f t="shared" si="57"/>
        <v>0</v>
      </c>
      <c r="IE57" s="496">
        <f t="shared" si="57"/>
        <v>0</v>
      </c>
      <c r="IF57" s="496">
        <f t="shared" si="57"/>
        <v>0</v>
      </c>
      <c r="IG57" s="496">
        <f t="shared" si="57"/>
        <v>0</v>
      </c>
      <c r="IH57" s="496">
        <f t="shared" si="57"/>
        <v>0</v>
      </c>
      <c r="II57" s="496">
        <f t="shared" si="57"/>
        <v>0</v>
      </c>
      <c r="IJ57" s="496">
        <f t="shared" si="57"/>
        <v>0</v>
      </c>
      <c r="IK57" s="255"/>
      <c r="IL57" s="496">
        <f t="shared" si="57"/>
        <v>0</v>
      </c>
      <c r="IM57" s="496">
        <f t="shared" si="57"/>
        <v>9703.5832833333425</v>
      </c>
      <c r="IN57" s="496">
        <f t="shared" si="57"/>
        <v>33001.526249999995</v>
      </c>
      <c r="IO57" s="496">
        <f t="shared" si="57"/>
        <v>51548.086800000005</v>
      </c>
      <c r="IP57" s="496">
        <f t="shared" si="57"/>
        <v>47668.067999999999</v>
      </c>
      <c r="IQ57" s="496">
        <f t="shared" si="57"/>
        <v>37458.010800000004</v>
      </c>
      <c r="IR57" s="496">
        <f t="shared" si="57"/>
        <v>16812.50445</v>
      </c>
      <c r="IS57" s="496">
        <f t="shared" si="57"/>
        <v>8587.8670500000007</v>
      </c>
      <c r="IT57" s="496">
        <f t="shared" si="57"/>
        <v>231.41136666667506</v>
      </c>
      <c r="IU57" s="496">
        <f t="shared" si="57"/>
        <v>0</v>
      </c>
      <c r="IV57" s="496">
        <f t="shared" si="57"/>
        <v>0</v>
      </c>
      <c r="IW57" s="496">
        <f t="shared" si="57"/>
        <v>0</v>
      </c>
      <c r="IX57" s="496">
        <f t="shared" si="57"/>
        <v>205011.05800000005</v>
      </c>
      <c r="IY57" s="352"/>
    </row>
    <row r="58" spans="1:259" ht="19.5" customHeight="1" x14ac:dyDescent="0.5">
      <c r="P58" s="400"/>
      <c r="Z58" s="256"/>
      <c r="AA58" s="256"/>
      <c r="AB58" s="256"/>
      <c r="AO58" s="400"/>
      <c r="AY58" s="256"/>
      <c r="AZ58" s="256"/>
      <c r="BA58" s="256"/>
      <c r="BB58" s="256"/>
      <c r="BC58" s="256"/>
      <c r="BD58" s="256"/>
      <c r="BE58" s="256"/>
      <c r="BF58" s="256"/>
      <c r="BG58" s="256"/>
      <c r="BH58" s="256"/>
      <c r="BI58" s="256"/>
      <c r="BK58" s="256"/>
      <c r="BL58" s="256"/>
      <c r="BM58" s="256"/>
      <c r="BN58" s="256"/>
      <c r="BO58" s="256"/>
      <c r="BP58" s="256"/>
      <c r="BQ58" s="256"/>
      <c r="BR58" s="256"/>
      <c r="BS58" s="256"/>
      <c r="BT58" s="256"/>
      <c r="BU58" s="256"/>
      <c r="BV58" s="256"/>
      <c r="BX58" s="256"/>
      <c r="BY58" s="256"/>
      <c r="BZ58" s="256"/>
      <c r="CA58" s="256"/>
      <c r="CB58" s="256"/>
      <c r="CC58" s="256"/>
      <c r="CD58" s="256"/>
      <c r="CE58" s="256"/>
      <c r="CF58" s="256"/>
      <c r="CG58" s="256"/>
      <c r="CH58" s="256"/>
      <c r="CI58" s="256"/>
      <c r="CK58" s="256"/>
      <c r="CL58" s="256"/>
      <c r="CM58" s="256"/>
      <c r="CN58" s="256"/>
      <c r="CO58" s="256"/>
      <c r="CP58" s="256"/>
      <c r="CQ58" s="256"/>
      <c r="CR58" s="256"/>
      <c r="CS58" s="256"/>
      <c r="CT58" s="256"/>
      <c r="CU58" s="256"/>
      <c r="CV58" s="256"/>
      <c r="CX58" s="256"/>
      <c r="CY58" s="256"/>
      <c r="CZ58" s="256"/>
      <c r="DA58" s="256"/>
      <c r="DB58" s="256"/>
      <c r="DC58" s="256"/>
      <c r="DD58" s="256"/>
      <c r="DE58" s="256"/>
      <c r="DF58" s="256"/>
      <c r="DG58" s="256"/>
      <c r="DH58" s="256"/>
      <c r="DI58" s="256"/>
      <c r="DK58" s="256"/>
      <c r="DL58" s="256"/>
      <c r="DM58" s="256"/>
      <c r="DN58" s="256"/>
      <c r="DO58" s="256"/>
      <c r="DP58" s="256"/>
      <c r="DQ58" s="256"/>
      <c r="DR58" s="256"/>
      <c r="DS58" s="256"/>
      <c r="DT58" s="256"/>
      <c r="DU58" s="256"/>
      <c r="DV58" s="256"/>
      <c r="DX58" s="256"/>
      <c r="DY58" s="256"/>
      <c r="DZ58" s="256"/>
      <c r="EA58" s="256"/>
      <c r="EB58" s="256"/>
      <c r="EC58" s="256"/>
      <c r="ED58" s="256"/>
      <c r="EE58" s="256"/>
      <c r="EF58" s="256"/>
      <c r="EG58" s="256"/>
      <c r="EH58" s="256"/>
      <c r="EI58" s="256"/>
      <c r="EK58" s="256"/>
      <c r="EL58" s="256"/>
      <c r="EM58" s="256"/>
      <c r="EN58" s="256"/>
      <c r="EO58" s="256"/>
      <c r="EP58" s="256"/>
      <c r="EQ58" s="256"/>
      <c r="ER58" s="256"/>
      <c r="ES58" s="256"/>
      <c r="ET58" s="256"/>
      <c r="EU58" s="256"/>
      <c r="EV58" s="256"/>
      <c r="EX58" s="256"/>
      <c r="EY58" s="256"/>
      <c r="EZ58" s="256"/>
      <c r="FA58" s="256"/>
      <c r="FB58" s="256"/>
      <c r="FC58" s="256"/>
      <c r="FD58" s="256"/>
      <c r="FE58" s="256"/>
      <c r="FF58" s="256"/>
      <c r="FG58" s="256"/>
      <c r="FH58" s="256"/>
      <c r="FI58" s="256"/>
      <c r="FK58" s="256"/>
      <c r="FL58" s="256"/>
      <c r="FM58" s="256"/>
      <c r="FN58" s="256"/>
      <c r="FO58" s="256"/>
      <c r="FP58" s="256"/>
      <c r="FQ58" s="256"/>
      <c r="FR58" s="256"/>
      <c r="FS58" s="256"/>
      <c r="FT58" s="256"/>
      <c r="FU58" s="256"/>
      <c r="FV58" s="256"/>
      <c r="FX58" s="256"/>
      <c r="FY58" s="256"/>
      <c r="FZ58" s="256"/>
      <c r="GA58" s="256"/>
      <c r="GB58" s="256"/>
      <c r="GC58" s="256"/>
      <c r="GD58" s="256"/>
      <c r="GE58" s="256"/>
      <c r="GF58" s="256"/>
      <c r="GG58" s="256"/>
      <c r="GH58" s="256"/>
      <c r="GI58" s="256"/>
      <c r="GK58" s="256"/>
      <c r="GL58" s="256"/>
      <c r="GM58" s="256"/>
      <c r="GN58" s="256"/>
      <c r="GO58" s="256"/>
      <c r="GP58" s="256"/>
      <c r="GQ58" s="256"/>
      <c r="GR58" s="256"/>
      <c r="GS58" s="256"/>
      <c r="GT58" s="256"/>
      <c r="GU58" s="256"/>
      <c r="GV58" s="256"/>
      <c r="GX58" s="256"/>
      <c r="GY58" s="256"/>
      <c r="GZ58" s="256"/>
      <c r="HA58" s="256"/>
      <c r="HB58" s="256"/>
      <c r="HC58" s="256"/>
      <c r="HD58" s="256"/>
      <c r="HE58" s="256"/>
      <c r="HF58" s="256"/>
      <c r="HG58" s="256"/>
      <c r="HH58" s="256"/>
      <c r="HI58" s="256"/>
      <c r="HK58" s="256"/>
      <c r="HL58" s="256"/>
      <c r="HM58" s="256"/>
      <c r="HN58" s="256"/>
      <c r="HO58" s="256"/>
      <c r="HP58" s="256"/>
      <c r="HQ58" s="256"/>
      <c r="HR58" s="256"/>
      <c r="HS58" s="256"/>
      <c r="HT58" s="256"/>
      <c r="HU58" s="256"/>
      <c r="HV58" s="256"/>
      <c r="HX58" s="256"/>
      <c r="HY58" s="256"/>
      <c r="HZ58" s="256"/>
      <c r="IA58" s="256"/>
      <c r="IB58" s="256"/>
      <c r="IC58" s="256"/>
      <c r="ID58" s="256"/>
      <c r="IE58" s="256"/>
      <c r="IF58" s="256"/>
      <c r="IG58" s="256"/>
      <c r="IH58" s="256"/>
      <c r="II58" s="256"/>
      <c r="IL58" s="257"/>
      <c r="IM58" s="257"/>
      <c r="IN58" s="257"/>
      <c r="IO58" s="257"/>
      <c r="IP58" s="257"/>
      <c r="IQ58" s="257"/>
      <c r="IR58" s="257"/>
      <c r="IS58" s="257"/>
      <c r="IT58" s="257"/>
      <c r="IU58" s="257"/>
      <c r="IV58" s="257"/>
      <c r="IW58" s="257"/>
      <c r="IY58" s="352"/>
    </row>
    <row r="59" spans="1:259" s="256" customFormat="1" ht="19.5" customHeight="1" x14ac:dyDescent="0.5">
      <c r="E59" s="303"/>
      <c r="F59" s="303"/>
      <c r="G59" s="303"/>
      <c r="IK59" s="255"/>
      <c r="IL59" s="257"/>
      <c r="IM59" s="257"/>
      <c r="IN59" s="257"/>
      <c r="IO59" s="257"/>
      <c r="IP59" s="257"/>
      <c r="IQ59" s="257"/>
      <c r="IR59" s="257"/>
      <c r="IS59" s="257"/>
      <c r="IT59" s="257"/>
      <c r="IU59" s="257"/>
      <c r="IV59" s="257"/>
      <c r="IW59" s="257"/>
      <c r="IX59" s="498">
        <f>SUM(IX21:IX56)/2</f>
        <v>1633330.2959062899</v>
      </c>
      <c r="IY59" s="352"/>
    </row>
    <row r="60" spans="1:259" s="256" customFormat="1" ht="19.5" customHeight="1" x14ac:dyDescent="0.5">
      <c r="E60" s="303"/>
      <c r="F60" s="303"/>
      <c r="G60" s="303"/>
      <c r="V60" s="256" t="s">
        <v>82</v>
      </c>
      <c r="W60" s="256" t="s">
        <v>149</v>
      </c>
      <c r="X60" s="256" t="s">
        <v>85</v>
      </c>
      <c r="Y60" s="256" t="s">
        <v>86</v>
      </c>
      <c r="Z60" s="256" t="s">
        <v>87</v>
      </c>
      <c r="IK60" s="255"/>
      <c r="IL60" s="257"/>
      <c r="IM60" s="257"/>
      <c r="IN60" s="257"/>
      <c r="IO60" s="257"/>
      <c r="IP60" s="257"/>
      <c r="IQ60" s="257"/>
      <c r="IR60" s="257"/>
      <c r="IS60" s="257"/>
      <c r="IT60" s="257"/>
      <c r="IU60" s="257"/>
      <c r="IV60" s="257"/>
      <c r="IW60" s="257"/>
      <c r="IX60" s="257"/>
      <c r="IY60" s="352"/>
    </row>
    <row r="61" spans="1:259" s="256" customFormat="1" ht="19.5" customHeight="1" x14ac:dyDescent="0.5">
      <c r="E61" s="303"/>
      <c r="F61" s="303"/>
      <c r="G61" s="303"/>
      <c r="V61" s="256">
        <f>P31</f>
        <v>0</v>
      </c>
      <c r="W61" s="256">
        <f>T31</f>
        <v>24930000</v>
      </c>
      <c r="X61" s="256">
        <f>X31</f>
        <v>30</v>
      </c>
      <c r="Y61" s="256">
        <f>AB31</f>
        <v>875</v>
      </c>
      <c r="Z61" s="256">
        <f>AF31</f>
        <v>50</v>
      </c>
      <c r="IK61" s="255"/>
      <c r="IL61" s="257"/>
      <c r="IM61" s="257"/>
      <c r="IN61" s="257"/>
      <c r="IO61" s="257"/>
      <c r="IP61" s="257"/>
      <c r="IQ61" s="257"/>
      <c r="IR61" s="257"/>
      <c r="IS61" s="257"/>
      <c r="IT61" s="257"/>
      <c r="IU61" s="257"/>
      <c r="IV61" s="257"/>
      <c r="IW61" s="257"/>
      <c r="IX61" s="257"/>
      <c r="IY61" s="352"/>
    </row>
    <row r="62" spans="1:259" s="256" customFormat="1" ht="19.5" customHeight="1" x14ac:dyDescent="0.5">
      <c r="E62" s="303"/>
      <c r="F62" s="303"/>
      <c r="G62" s="303"/>
      <c r="IK62" s="255"/>
      <c r="IL62" s="257"/>
      <c r="IM62" s="257"/>
      <c r="IN62" s="257"/>
      <c r="IO62" s="257"/>
      <c r="IP62" s="257"/>
      <c r="IQ62" s="257"/>
      <c r="IR62" s="257"/>
      <c r="IS62" s="257"/>
      <c r="IT62" s="257"/>
      <c r="IU62" s="257"/>
      <c r="IV62" s="257"/>
      <c r="IW62" s="257"/>
      <c r="IX62" s="257"/>
      <c r="IY62" s="352"/>
    </row>
    <row r="63" spans="1:259" s="256" customFormat="1" ht="19.5" customHeight="1" x14ac:dyDescent="0.5">
      <c r="E63" s="303"/>
      <c r="F63" s="303"/>
      <c r="G63" s="303"/>
      <c r="IK63" s="255"/>
      <c r="IL63" s="257"/>
      <c r="IM63" s="257"/>
      <c r="IN63" s="257"/>
      <c r="IO63" s="257"/>
      <c r="IP63" s="257"/>
      <c r="IQ63" s="257"/>
      <c r="IR63" s="257"/>
      <c r="IS63" s="257"/>
      <c r="IT63" s="257"/>
      <c r="IU63" s="257"/>
      <c r="IV63" s="257"/>
      <c r="IW63" s="257"/>
      <c r="IX63" s="257"/>
      <c r="IY63" s="352"/>
    </row>
    <row r="64" spans="1:259" s="256" customFormat="1" ht="19.5" customHeight="1" x14ac:dyDescent="0.5">
      <c r="E64" s="303"/>
      <c r="F64" s="303"/>
      <c r="G64" s="303"/>
      <c r="IK64" s="255"/>
      <c r="IL64" s="257"/>
      <c r="IM64" s="257"/>
      <c r="IN64" s="257"/>
      <c r="IO64" s="257"/>
      <c r="IP64" s="257"/>
      <c r="IQ64" s="257"/>
      <c r="IR64" s="257"/>
      <c r="IS64" s="257"/>
      <c r="IT64" s="257"/>
      <c r="IU64" s="257"/>
      <c r="IV64" s="257"/>
      <c r="IW64" s="257"/>
      <c r="IX64" s="257"/>
      <c r="IY64" s="352"/>
    </row>
    <row r="65" spans="5:259" s="256" customFormat="1" ht="19.5" customHeight="1" x14ac:dyDescent="0.5">
      <c r="E65" s="303"/>
      <c r="F65" s="303"/>
      <c r="G65" s="303"/>
      <c r="IK65" s="255"/>
      <c r="IL65" s="257"/>
      <c r="IM65" s="257"/>
      <c r="IN65" s="257"/>
      <c r="IO65" s="257"/>
      <c r="IP65" s="257"/>
      <c r="IQ65" s="257"/>
      <c r="IR65" s="257"/>
      <c r="IS65" s="257"/>
      <c r="IT65" s="257"/>
      <c r="IU65" s="257"/>
      <c r="IV65" s="257"/>
      <c r="IW65" s="257"/>
      <c r="IX65" s="257"/>
      <c r="IY65" s="352"/>
    </row>
    <row r="66" spans="5:259" s="256" customFormat="1" ht="19.5" customHeight="1" x14ac:dyDescent="0.5">
      <c r="E66" s="303"/>
      <c r="F66" s="303"/>
      <c r="G66" s="303"/>
      <c r="IK66" s="255"/>
      <c r="IL66" s="257"/>
      <c r="IM66" s="257"/>
      <c r="IN66" s="257"/>
      <c r="IO66" s="257"/>
      <c r="IP66" s="257"/>
      <c r="IQ66" s="257"/>
      <c r="IR66" s="257"/>
      <c r="IS66" s="257"/>
      <c r="IT66" s="257"/>
      <c r="IU66" s="257"/>
      <c r="IV66" s="257"/>
      <c r="IW66" s="257"/>
      <c r="IX66" s="257"/>
      <c r="IY66" s="352"/>
    </row>
    <row r="67" spans="5:259" s="256" customFormat="1" ht="19.5" customHeight="1" x14ac:dyDescent="0.5">
      <c r="E67" s="303"/>
      <c r="F67" s="303"/>
      <c r="G67" s="303"/>
      <c r="IK67" s="255"/>
      <c r="IL67" s="257"/>
      <c r="IM67" s="257"/>
      <c r="IN67" s="257"/>
      <c r="IO67" s="257"/>
      <c r="IP67" s="257"/>
      <c r="IQ67" s="257"/>
      <c r="IR67" s="257"/>
      <c r="IS67" s="257"/>
      <c r="IT67" s="257"/>
      <c r="IU67" s="257"/>
      <c r="IV67" s="257"/>
      <c r="IW67" s="257"/>
      <c r="IX67" s="257"/>
    </row>
    <row r="68" spans="5:259" s="256" customFormat="1" ht="19.5" customHeight="1" x14ac:dyDescent="0.5">
      <c r="E68" s="303"/>
      <c r="F68" s="303"/>
      <c r="G68" s="303"/>
      <c r="IK68" s="255"/>
      <c r="IL68" s="257"/>
      <c r="IM68" s="257"/>
      <c r="IN68" s="257"/>
      <c r="IO68" s="257"/>
      <c r="IP68" s="257"/>
      <c r="IQ68" s="257"/>
      <c r="IR68" s="257"/>
      <c r="IS68" s="257"/>
      <c r="IT68" s="257"/>
      <c r="IU68" s="257"/>
      <c r="IV68" s="257"/>
      <c r="IW68" s="257"/>
      <c r="IX68" s="257"/>
    </row>
    <row r="69" spans="5:259" s="256" customFormat="1" ht="19.5" customHeight="1" x14ac:dyDescent="0.5">
      <c r="E69" s="303"/>
      <c r="F69" s="303"/>
      <c r="G69" s="303"/>
      <c r="IK69" s="255"/>
      <c r="IL69" s="257"/>
      <c r="IM69" s="257"/>
      <c r="IN69" s="257"/>
      <c r="IO69" s="257"/>
      <c r="IP69" s="257"/>
      <c r="IQ69" s="257"/>
      <c r="IR69" s="257"/>
      <c r="IS69" s="257"/>
      <c r="IT69" s="257"/>
      <c r="IU69" s="257"/>
      <c r="IV69" s="257"/>
      <c r="IW69" s="257"/>
      <c r="IX69" s="257"/>
    </row>
    <row r="70" spans="5:259" s="256" customFormat="1" ht="19.5" customHeight="1" x14ac:dyDescent="0.5">
      <c r="E70" s="303"/>
      <c r="F70" s="303"/>
      <c r="G70" s="303"/>
      <c r="IL70" s="257"/>
      <c r="IM70" s="257"/>
      <c r="IN70" s="257"/>
      <c r="IO70" s="257"/>
      <c r="IP70" s="257"/>
      <c r="IQ70" s="257"/>
      <c r="IR70" s="257"/>
      <c r="IS70" s="257"/>
      <c r="IT70" s="257"/>
      <c r="IU70" s="257"/>
      <c r="IV70" s="257"/>
      <c r="IW70" s="257"/>
      <c r="IX70" s="257"/>
    </row>
    <row r="71" spans="5:259" s="256" customFormat="1" ht="19.5" customHeight="1" x14ac:dyDescent="0.5">
      <c r="E71" s="303"/>
      <c r="F71" s="303"/>
      <c r="G71" s="303"/>
      <c r="IL71" s="257"/>
      <c r="IM71" s="257"/>
      <c r="IN71" s="257"/>
      <c r="IO71" s="257"/>
      <c r="IP71" s="257"/>
      <c r="IQ71" s="257"/>
      <c r="IR71" s="257"/>
      <c r="IS71" s="257"/>
      <c r="IT71" s="257"/>
      <c r="IU71" s="257"/>
      <c r="IV71" s="257"/>
      <c r="IW71" s="257"/>
      <c r="IX71" s="257"/>
    </row>
    <row r="72" spans="5:259" s="256" customFormat="1" ht="19.5" customHeight="1" x14ac:dyDescent="0.5">
      <c r="E72" s="303"/>
      <c r="F72" s="303"/>
      <c r="G72" s="303"/>
      <c r="IL72" s="257"/>
      <c r="IM72" s="257"/>
      <c r="IN72" s="257"/>
      <c r="IO72" s="257"/>
      <c r="IP72" s="257"/>
      <c r="IQ72" s="257"/>
      <c r="IR72" s="257"/>
      <c r="IS72" s="257"/>
      <c r="IT72" s="257"/>
      <c r="IU72" s="257"/>
      <c r="IV72" s="257"/>
      <c r="IW72" s="257"/>
      <c r="IX72" s="257"/>
    </row>
    <row r="73" spans="5:259" s="256" customFormat="1" ht="19.5" customHeight="1" x14ac:dyDescent="0.5">
      <c r="E73" s="303"/>
      <c r="F73" s="303"/>
      <c r="G73" s="303"/>
      <c r="IL73" s="257"/>
      <c r="IM73" s="257"/>
      <c r="IN73" s="257"/>
      <c r="IO73" s="257"/>
      <c r="IP73" s="257"/>
      <c r="IQ73" s="257"/>
      <c r="IR73" s="257"/>
      <c r="IS73" s="257"/>
      <c r="IT73" s="257"/>
      <c r="IU73" s="257"/>
      <c r="IV73" s="257"/>
      <c r="IW73" s="257"/>
      <c r="IX73" s="257"/>
    </row>
    <row r="74" spans="5:259" s="256" customFormat="1" ht="19.5" customHeight="1" x14ac:dyDescent="0.5">
      <c r="E74" s="303"/>
      <c r="F74" s="303"/>
      <c r="G74" s="303"/>
      <c r="IL74" s="257"/>
      <c r="IM74" s="257"/>
      <c r="IN74" s="257"/>
      <c r="IO74" s="257"/>
      <c r="IP74" s="257"/>
      <c r="IQ74" s="257"/>
      <c r="IR74" s="257"/>
      <c r="IS74" s="257"/>
      <c r="IT74" s="257"/>
      <c r="IU74" s="257"/>
      <c r="IV74" s="257"/>
      <c r="IW74" s="257"/>
      <c r="IX74" s="257"/>
    </row>
    <row r="75" spans="5:259" s="256" customFormat="1" ht="19.5" customHeight="1" x14ac:dyDescent="0.5">
      <c r="E75" s="303"/>
      <c r="F75" s="303"/>
      <c r="G75" s="303"/>
      <c r="IL75" s="257"/>
      <c r="IM75" s="257"/>
      <c r="IN75" s="257"/>
      <c r="IO75" s="257"/>
      <c r="IP75" s="257"/>
      <c r="IQ75" s="257"/>
      <c r="IR75" s="257"/>
      <c r="IS75" s="257"/>
      <c r="IT75" s="257"/>
      <c r="IU75" s="257"/>
      <c r="IV75" s="257"/>
      <c r="IW75" s="257"/>
      <c r="IX75" s="257"/>
    </row>
    <row r="76" spans="5:259" s="256" customFormat="1" ht="19.5" customHeight="1" x14ac:dyDescent="0.5">
      <c r="E76" s="303"/>
      <c r="F76" s="303"/>
      <c r="G76" s="303"/>
      <c r="IL76" s="257"/>
      <c r="IM76" s="257"/>
      <c r="IN76" s="257"/>
      <c r="IO76" s="257"/>
      <c r="IP76" s="257"/>
      <c r="IQ76" s="257"/>
      <c r="IR76" s="257"/>
      <c r="IS76" s="257"/>
      <c r="IT76" s="257"/>
      <c r="IU76" s="257"/>
      <c r="IV76" s="257"/>
      <c r="IW76" s="257"/>
      <c r="IX76" s="257"/>
    </row>
    <row r="77" spans="5:259" s="256" customFormat="1" ht="19.5" customHeight="1" x14ac:dyDescent="0.5">
      <c r="E77" s="303"/>
      <c r="F77" s="303"/>
      <c r="G77" s="303"/>
      <c r="IL77" s="257"/>
      <c r="IM77" s="257"/>
      <c r="IN77" s="257"/>
      <c r="IO77" s="257"/>
      <c r="IP77" s="257"/>
      <c r="IQ77" s="257"/>
      <c r="IR77" s="257"/>
      <c r="IS77" s="257"/>
      <c r="IT77" s="257"/>
      <c r="IU77" s="257"/>
      <c r="IV77" s="257"/>
      <c r="IW77" s="257"/>
      <c r="IX77" s="257"/>
    </row>
    <row r="78" spans="5:259" s="256" customFormat="1" ht="19.5" customHeight="1" x14ac:dyDescent="0.5">
      <c r="E78" s="303"/>
      <c r="F78" s="303"/>
      <c r="G78" s="303"/>
      <c r="IL78" s="257"/>
      <c r="IM78" s="257"/>
      <c r="IN78" s="257"/>
      <c r="IO78" s="257"/>
      <c r="IP78" s="257"/>
      <c r="IQ78" s="257"/>
      <c r="IR78" s="257"/>
      <c r="IS78" s="257"/>
      <c r="IT78" s="257"/>
      <c r="IU78" s="257"/>
      <c r="IV78" s="257"/>
      <c r="IW78" s="257"/>
      <c r="IX78" s="257"/>
    </row>
    <row r="79" spans="5:259" s="256" customFormat="1" ht="19.5" customHeight="1" x14ac:dyDescent="0.5">
      <c r="E79" s="303"/>
      <c r="F79" s="303"/>
      <c r="G79" s="303"/>
      <c r="IL79" s="257"/>
      <c r="IM79" s="257"/>
      <c r="IN79" s="257"/>
      <c r="IO79" s="257"/>
      <c r="IP79" s="257"/>
      <c r="IQ79" s="257"/>
      <c r="IR79" s="257"/>
      <c r="IS79" s="257"/>
      <c r="IT79" s="257"/>
      <c r="IU79" s="257"/>
      <c r="IV79" s="257"/>
      <c r="IW79" s="257"/>
      <c r="IX79" s="257"/>
    </row>
    <row r="80" spans="5:259" s="256" customFormat="1" ht="19.5" customHeight="1" x14ac:dyDescent="0.5">
      <c r="E80" s="303"/>
      <c r="F80" s="303"/>
      <c r="G80" s="303"/>
      <c r="IL80" s="257"/>
      <c r="IM80" s="257"/>
      <c r="IN80" s="257"/>
      <c r="IO80" s="257"/>
      <c r="IP80" s="257"/>
      <c r="IQ80" s="257"/>
      <c r="IR80" s="257"/>
      <c r="IS80" s="257"/>
      <c r="IT80" s="257"/>
      <c r="IU80" s="257"/>
      <c r="IV80" s="257"/>
      <c r="IW80" s="257"/>
      <c r="IX80" s="257"/>
    </row>
    <row r="81" spans="5:258" s="256" customFormat="1" ht="19.5" customHeight="1" x14ac:dyDescent="0.5">
      <c r="E81" s="303"/>
      <c r="F81" s="303"/>
      <c r="G81" s="303"/>
      <c r="IL81" s="257"/>
      <c r="IM81" s="257"/>
      <c r="IN81" s="257"/>
      <c r="IO81" s="257"/>
      <c r="IP81" s="257"/>
      <c r="IQ81" s="257"/>
      <c r="IR81" s="257"/>
      <c r="IS81" s="257"/>
      <c r="IT81" s="257"/>
      <c r="IU81" s="257"/>
      <c r="IV81" s="257"/>
      <c r="IW81" s="257"/>
      <c r="IX81" s="257"/>
    </row>
    <row r="82" spans="5:258" s="256" customFormat="1" ht="19.5" customHeight="1" x14ac:dyDescent="0.5">
      <c r="E82" s="303"/>
      <c r="F82" s="303"/>
      <c r="G82" s="303"/>
      <c r="IL82" s="257"/>
      <c r="IM82" s="257"/>
      <c r="IN82" s="257"/>
      <c r="IO82" s="257"/>
      <c r="IP82" s="257"/>
      <c r="IQ82" s="257"/>
      <c r="IR82" s="257"/>
      <c r="IS82" s="257"/>
      <c r="IT82" s="257"/>
      <c r="IU82" s="257"/>
      <c r="IV82" s="257"/>
      <c r="IW82" s="257"/>
      <c r="IX82" s="257"/>
    </row>
    <row r="83" spans="5:258" s="256" customFormat="1" ht="19.5" customHeight="1" x14ac:dyDescent="0.5">
      <c r="E83" s="303"/>
      <c r="F83" s="303"/>
      <c r="G83" s="303"/>
      <c r="IL83" s="257"/>
      <c r="IM83" s="257"/>
      <c r="IN83" s="257"/>
      <c r="IO83" s="257"/>
      <c r="IP83" s="257"/>
      <c r="IQ83" s="257"/>
      <c r="IR83" s="257"/>
      <c r="IS83" s="257"/>
      <c r="IT83" s="257"/>
      <c r="IU83" s="257"/>
      <c r="IV83" s="257"/>
      <c r="IW83" s="257"/>
      <c r="IX83" s="257"/>
    </row>
    <row r="84" spans="5:258" s="256" customFormat="1" ht="19.5" customHeight="1" x14ac:dyDescent="0.5">
      <c r="E84" s="303"/>
      <c r="F84" s="303"/>
      <c r="G84" s="303"/>
      <c r="IL84" s="257"/>
      <c r="IM84" s="257"/>
      <c r="IN84" s="257"/>
      <c r="IO84" s="257"/>
      <c r="IP84" s="257"/>
      <c r="IQ84" s="257"/>
      <c r="IR84" s="257"/>
      <c r="IS84" s="257"/>
      <c r="IT84" s="257"/>
      <c r="IU84" s="257"/>
      <c r="IV84" s="257"/>
      <c r="IW84" s="257"/>
      <c r="IX84" s="257"/>
    </row>
    <row r="85" spans="5:258" s="256" customFormat="1" ht="19.5" customHeight="1" x14ac:dyDescent="0.5">
      <c r="E85" s="303"/>
      <c r="F85" s="303"/>
      <c r="G85" s="303"/>
      <c r="IL85" s="257"/>
      <c r="IM85" s="257"/>
      <c r="IN85" s="257"/>
      <c r="IO85" s="257"/>
      <c r="IP85" s="257"/>
      <c r="IQ85" s="257"/>
      <c r="IR85" s="257"/>
      <c r="IS85" s="257"/>
      <c r="IT85" s="257"/>
      <c r="IU85" s="257"/>
      <c r="IV85" s="257"/>
      <c r="IW85" s="257"/>
      <c r="IX85" s="257"/>
    </row>
    <row r="86" spans="5:258" s="256" customFormat="1" ht="19.5" customHeight="1" x14ac:dyDescent="0.5">
      <c r="E86" s="303"/>
      <c r="F86" s="303"/>
      <c r="G86" s="303"/>
      <c r="IL86" s="257"/>
      <c r="IM86" s="257"/>
      <c r="IN86" s="257"/>
      <c r="IO86" s="257"/>
      <c r="IP86" s="257"/>
      <c r="IQ86" s="257"/>
      <c r="IR86" s="257"/>
      <c r="IS86" s="257"/>
      <c r="IT86" s="257"/>
      <c r="IU86" s="257"/>
      <c r="IV86" s="257"/>
      <c r="IW86" s="257"/>
      <c r="IX86" s="257"/>
    </row>
    <row r="87" spans="5:258" s="256" customFormat="1" ht="19.5" customHeight="1" x14ac:dyDescent="0.5">
      <c r="E87" s="303"/>
      <c r="F87" s="303"/>
      <c r="G87" s="303"/>
      <c r="IL87" s="257"/>
      <c r="IM87" s="257"/>
      <c r="IN87" s="257"/>
      <c r="IO87" s="257"/>
      <c r="IP87" s="257"/>
      <c r="IQ87" s="257"/>
      <c r="IR87" s="257"/>
      <c r="IS87" s="257"/>
      <c r="IT87" s="257"/>
      <c r="IU87" s="257"/>
      <c r="IV87" s="257"/>
      <c r="IW87" s="257"/>
      <c r="IX87" s="257"/>
    </row>
    <row r="88" spans="5:258" s="256" customFormat="1" ht="19.5" customHeight="1" x14ac:dyDescent="0.5">
      <c r="E88" s="303"/>
      <c r="F88" s="303"/>
      <c r="G88" s="303"/>
      <c r="IL88" s="257"/>
      <c r="IM88" s="257"/>
      <c r="IN88" s="257"/>
      <c r="IO88" s="257"/>
      <c r="IP88" s="257"/>
      <c r="IQ88" s="257"/>
      <c r="IR88" s="257"/>
      <c r="IS88" s="257"/>
      <c r="IT88" s="257"/>
      <c r="IU88" s="257"/>
      <c r="IV88" s="257"/>
      <c r="IW88" s="257"/>
      <c r="IX88" s="257"/>
    </row>
    <row r="89" spans="5:258" s="256" customFormat="1" ht="19.5" customHeight="1" x14ac:dyDescent="0.5">
      <c r="E89" s="303"/>
      <c r="F89" s="303"/>
      <c r="G89" s="303"/>
      <c r="IL89" s="257"/>
      <c r="IM89" s="257"/>
      <c r="IN89" s="257"/>
      <c r="IO89" s="257"/>
      <c r="IP89" s="257"/>
      <c r="IQ89" s="257"/>
      <c r="IR89" s="257"/>
      <c r="IS89" s="257"/>
      <c r="IT89" s="257"/>
      <c r="IU89" s="257"/>
      <c r="IV89" s="257"/>
      <c r="IW89" s="257"/>
      <c r="IX89" s="257"/>
    </row>
    <row r="90" spans="5:258" s="256" customFormat="1" ht="19.5" customHeight="1" x14ac:dyDescent="0.5">
      <c r="E90" s="303"/>
      <c r="F90" s="303"/>
      <c r="G90" s="303"/>
      <c r="IL90" s="257"/>
      <c r="IM90" s="257"/>
      <c r="IN90" s="257"/>
      <c r="IO90" s="257"/>
      <c r="IP90" s="257"/>
      <c r="IQ90" s="257"/>
      <c r="IR90" s="257"/>
      <c r="IS90" s="257"/>
      <c r="IT90" s="257"/>
      <c r="IU90" s="257"/>
      <c r="IV90" s="257"/>
      <c r="IW90" s="257"/>
      <c r="IX90" s="257"/>
    </row>
    <row r="91" spans="5:258" s="256" customFormat="1" ht="19.5" customHeight="1" x14ac:dyDescent="0.5">
      <c r="E91" s="303"/>
      <c r="F91" s="303"/>
      <c r="G91" s="303"/>
      <c r="IL91" s="257"/>
      <c r="IM91" s="257"/>
      <c r="IN91" s="257"/>
      <c r="IO91" s="257"/>
      <c r="IP91" s="257"/>
      <c r="IQ91" s="257"/>
      <c r="IR91" s="257"/>
      <c r="IS91" s="257"/>
      <c r="IT91" s="257"/>
      <c r="IU91" s="257"/>
      <c r="IV91" s="257"/>
      <c r="IW91" s="257"/>
      <c r="IX91" s="257"/>
    </row>
    <row r="92" spans="5:258" s="256" customFormat="1" ht="19.5" customHeight="1" x14ac:dyDescent="0.5">
      <c r="E92" s="303"/>
      <c r="F92" s="303"/>
      <c r="G92" s="303"/>
      <c r="IL92" s="257"/>
      <c r="IM92" s="257"/>
      <c r="IN92" s="257"/>
      <c r="IO92" s="257"/>
      <c r="IP92" s="257"/>
      <c r="IQ92" s="257"/>
      <c r="IR92" s="257"/>
      <c r="IS92" s="257"/>
      <c r="IT92" s="257"/>
      <c r="IU92" s="257"/>
      <c r="IV92" s="257"/>
      <c r="IW92" s="257"/>
      <c r="IX92" s="257"/>
    </row>
    <row r="93" spans="5:258" s="256" customFormat="1" ht="19.5" customHeight="1" x14ac:dyDescent="0.5">
      <c r="E93" s="303"/>
      <c r="F93" s="303"/>
      <c r="G93" s="303"/>
      <c r="IL93" s="257"/>
      <c r="IM93" s="257"/>
      <c r="IN93" s="257"/>
      <c r="IO93" s="257"/>
      <c r="IP93" s="257"/>
      <c r="IQ93" s="257"/>
      <c r="IR93" s="257"/>
      <c r="IS93" s="257"/>
      <c r="IT93" s="257"/>
      <c r="IU93" s="257"/>
      <c r="IV93" s="257"/>
      <c r="IW93" s="257"/>
      <c r="IX93" s="257"/>
    </row>
    <row r="94" spans="5:258" s="256" customFormat="1" ht="19.5" customHeight="1" x14ac:dyDescent="0.5">
      <c r="E94" s="303"/>
      <c r="F94" s="303"/>
      <c r="G94" s="303"/>
      <c r="IL94" s="257"/>
      <c r="IM94" s="257"/>
      <c r="IN94" s="257"/>
      <c r="IO94" s="257"/>
      <c r="IP94" s="257"/>
      <c r="IQ94" s="257"/>
      <c r="IR94" s="257"/>
      <c r="IS94" s="257"/>
      <c r="IT94" s="257"/>
      <c r="IU94" s="257"/>
      <c r="IV94" s="257"/>
      <c r="IW94" s="257"/>
      <c r="IX94" s="257"/>
    </row>
    <row r="95" spans="5:258" s="256" customFormat="1" ht="19.5" customHeight="1" x14ac:dyDescent="0.5">
      <c r="E95" s="303"/>
      <c r="F95" s="303"/>
      <c r="G95" s="303"/>
      <c r="IL95" s="257"/>
      <c r="IM95" s="257"/>
      <c r="IN95" s="257"/>
      <c r="IO95" s="257"/>
      <c r="IP95" s="257"/>
      <c r="IQ95" s="257"/>
      <c r="IR95" s="257"/>
      <c r="IS95" s="257"/>
      <c r="IT95" s="257"/>
      <c r="IU95" s="257"/>
      <c r="IV95" s="257"/>
      <c r="IW95" s="257"/>
      <c r="IX95" s="257"/>
    </row>
    <row r="96" spans="5:258" s="256" customFormat="1" ht="19.5" customHeight="1" x14ac:dyDescent="0.5">
      <c r="E96" s="303"/>
      <c r="F96" s="303"/>
      <c r="G96" s="303"/>
      <c r="IL96" s="257"/>
      <c r="IM96" s="257"/>
      <c r="IN96" s="257"/>
      <c r="IO96" s="257"/>
      <c r="IP96" s="257"/>
      <c r="IQ96" s="257"/>
      <c r="IR96" s="257"/>
      <c r="IS96" s="257"/>
      <c r="IT96" s="257"/>
      <c r="IU96" s="257"/>
      <c r="IV96" s="257"/>
      <c r="IW96" s="257"/>
      <c r="IX96" s="257"/>
    </row>
    <row r="97" spans="5:258" s="256" customFormat="1" ht="19.5" customHeight="1" x14ac:dyDescent="0.5">
      <c r="E97" s="303"/>
      <c r="F97" s="303"/>
      <c r="G97" s="303"/>
      <c r="IL97" s="257"/>
      <c r="IM97" s="257"/>
      <c r="IN97" s="257"/>
      <c r="IO97" s="257"/>
      <c r="IP97" s="257"/>
      <c r="IQ97" s="257"/>
      <c r="IR97" s="257"/>
      <c r="IS97" s="257"/>
      <c r="IT97" s="257"/>
      <c r="IU97" s="257"/>
      <c r="IV97" s="257"/>
      <c r="IW97" s="257"/>
      <c r="IX97" s="257"/>
    </row>
    <row r="98" spans="5:258" s="256" customFormat="1" ht="19.5" customHeight="1" x14ac:dyDescent="0.5">
      <c r="E98" s="303"/>
      <c r="F98" s="303"/>
      <c r="G98" s="303"/>
      <c r="IL98" s="257"/>
      <c r="IM98" s="257"/>
      <c r="IN98" s="257"/>
      <c r="IO98" s="257"/>
      <c r="IP98" s="257"/>
      <c r="IQ98" s="257"/>
      <c r="IR98" s="257"/>
      <c r="IS98" s="257"/>
      <c r="IT98" s="257"/>
      <c r="IU98" s="257"/>
      <c r="IV98" s="257"/>
      <c r="IW98" s="257"/>
      <c r="IX98" s="257"/>
    </row>
    <row r="99" spans="5:258" s="256" customFormat="1" ht="19.5" customHeight="1" x14ac:dyDescent="0.5">
      <c r="E99" s="303"/>
      <c r="F99" s="303"/>
      <c r="G99" s="303"/>
      <c r="IL99" s="257"/>
      <c r="IM99" s="257"/>
      <c r="IN99" s="257"/>
      <c r="IO99" s="257"/>
      <c r="IP99" s="257"/>
      <c r="IQ99" s="257"/>
      <c r="IR99" s="257"/>
      <c r="IS99" s="257"/>
      <c r="IT99" s="257"/>
      <c r="IU99" s="257"/>
      <c r="IV99" s="257"/>
      <c r="IW99" s="257"/>
      <c r="IX99" s="257"/>
    </row>
    <row r="100" spans="5:258" s="256" customFormat="1" ht="19.5" customHeight="1" x14ac:dyDescent="0.5">
      <c r="E100" s="303"/>
      <c r="F100" s="303"/>
      <c r="G100" s="303"/>
      <c r="IL100" s="257"/>
      <c r="IM100" s="257"/>
      <c r="IN100" s="257"/>
      <c r="IO100" s="257"/>
      <c r="IP100" s="257"/>
      <c r="IQ100" s="257"/>
      <c r="IR100" s="257"/>
      <c r="IS100" s="257"/>
      <c r="IT100" s="257"/>
      <c r="IU100" s="257"/>
      <c r="IV100" s="257"/>
      <c r="IW100" s="257"/>
      <c r="IX100" s="257"/>
    </row>
    <row r="101" spans="5:258" s="256" customFormat="1" ht="19.5" customHeight="1" x14ac:dyDescent="0.5">
      <c r="E101" s="303"/>
      <c r="F101" s="303"/>
      <c r="G101" s="303"/>
      <c r="IL101" s="257"/>
      <c r="IM101" s="257"/>
      <c r="IN101" s="257"/>
      <c r="IO101" s="257"/>
      <c r="IP101" s="257"/>
      <c r="IQ101" s="257"/>
      <c r="IR101" s="257"/>
      <c r="IS101" s="257"/>
      <c r="IT101" s="257"/>
      <c r="IU101" s="257"/>
      <c r="IV101" s="257"/>
      <c r="IW101" s="257"/>
      <c r="IX101" s="257"/>
    </row>
    <row r="102" spans="5:258" s="256" customFormat="1" ht="19.5" customHeight="1" x14ac:dyDescent="0.5">
      <c r="E102" s="303"/>
      <c r="F102" s="303"/>
      <c r="G102" s="303"/>
      <c r="IL102" s="257"/>
      <c r="IM102" s="257"/>
      <c r="IN102" s="257"/>
      <c r="IO102" s="257"/>
      <c r="IP102" s="257"/>
      <c r="IQ102" s="257"/>
      <c r="IR102" s="257"/>
      <c r="IS102" s="257"/>
      <c r="IT102" s="257"/>
      <c r="IU102" s="257"/>
      <c r="IV102" s="257"/>
      <c r="IW102" s="257"/>
      <c r="IX102" s="257"/>
    </row>
    <row r="103" spans="5:258" s="256" customFormat="1" ht="19.5" customHeight="1" x14ac:dyDescent="0.5">
      <c r="E103" s="303"/>
      <c r="F103" s="303"/>
      <c r="G103" s="303"/>
      <c r="IL103" s="257"/>
      <c r="IM103" s="257"/>
      <c r="IN103" s="257"/>
      <c r="IO103" s="257"/>
      <c r="IP103" s="257"/>
      <c r="IQ103" s="257"/>
      <c r="IR103" s="257"/>
      <c r="IS103" s="257"/>
      <c r="IT103" s="257"/>
      <c r="IU103" s="257"/>
      <c r="IV103" s="257"/>
      <c r="IW103" s="257"/>
      <c r="IX103" s="257"/>
    </row>
    <row r="104" spans="5:258" s="256" customFormat="1" ht="19.5" customHeight="1" x14ac:dyDescent="0.5">
      <c r="E104" s="303"/>
      <c r="F104" s="303"/>
      <c r="G104" s="303"/>
      <c r="IL104" s="257"/>
      <c r="IM104" s="257"/>
      <c r="IN104" s="257"/>
      <c r="IO104" s="257"/>
      <c r="IP104" s="257"/>
      <c r="IQ104" s="257"/>
      <c r="IR104" s="257"/>
      <c r="IS104" s="257"/>
      <c r="IT104" s="257"/>
      <c r="IU104" s="257"/>
      <c r="IV104" s="257"/>
      <c r="IW104" s="257"/>
      <c r="IX104" s="257"/>
    </row>
    <row r="105" spans="5:258" s="256" customFormat="1" ht="19.5" customHeight="1" x14ac:dyDescent="0.5">
      <c r="E105" s="303"/>
      <c r="F105" s="303"/>
      <c r="G105" s="303"/>
      <c r="IL105" s="257"/>
      <c r="IM105" s="257"/>
      <c r="IN105" s="257"/>
      <c r="IO105" s="257"/>
      <c r="IP105" s="257"/>
      <c r="IQ105" s="257"/>
      <c r="IR105" s="257"/>
      <c r="IS105" s="257"/>
      <c r="IT105" s="257"/>
      <c r="IU105" s="257"/>
      <c r="IV105" s="257"/>
      <c r="IW105" s="257"/>
      <c r="IX105" s="257"/>
    </row>
    <row r="106" spans="5:258" s="256" customFormat="1" ht="19.5" customHeight="1" x14ac:dyDescent="0.5">
      <c r="E106" s="303"/>
      <c r="F106" s="303"/>
      <c r="G106" s="303"/>
      <c r="IL106" s="257"/>
      <c r="IM106" s="257"/>
      <c r="IN106" s="257"/>
      <c r="IO106" s="257"/>
      <c r="IP106" s="257"/>
      <c r="IQ106" s="257"/>
      <c r="IR106" s="257"/>
      <c r="IS106" s="257"/>
      <c r="IT106" s="257"/>
      <c r="IU106" s="257"/>
      <c r="IV106" s="257"/>
      <c r="IW106" s="257"/>
      <c r="IX106" s="257"/>
    </row>
    <row r="107" spans="5:258" s="256" customFormat="1" ht="19.5" customHeight="1" x14ac:dyDescent="0.5">
      <c r="E107" s="303"/>
      <c r="F107" s="303"/>
      <c r="G107" s="303"/>
      <c r="IL107" s="257"/>
      <c r="IM107" s="257"/>
      <c r="IN107" s="257"/>
      <c r="IO107" s="257"/>
      <c r="IP107" s="257"/>
      <c r="IQ107" s="257"/>
      <c r="IR107" s="257"/>
      <c r="IS107" s="257"/>
      <c r="IT107" s="257"/>
      <c r="IU107" s="257"/>
      <c r="IV107" s="257"/>
      <c r="IW107" s="257"/>
      <c r="IX107" s="257"/>
    </row>
    <row r="108" spans="5:258" s="256" customFormat="1" ht="19.5" customHeight="1" x14ac:dyDescent="0.5">
      <c r="E108" s="303"/>
      <c r="F108" s="303"/>
      <c r="G108" s="303"/>
      <c r="IL108" s="257"/>
      <c r="IM108" s="257"/>
      <c r="IN108" s="257"/>
      <c r="IO108" s="257"/>
      <c r="IP108" s="257"/>
      <c r="IQ108" s="257"/>
      <c r="IR108" s="257"/>
      <c r="IS108" s="257"/>
      <c r="IT108" s="257"/>
      <c r="IU108" s="257"/>
      <c r="IV108" s="257"/>
      <c r="IW108" s="257"/>
      <c r="IX108" s="257"/>
    </row>
    <row r="109" spans="5:258" s="256" customFormat="1" ht="19.5" customHeight="1" x14ac:dyDescent="0.5">
      <c r="E109" s="303"/>
      <c r="F109" s="303"/>
      <c r="G109" s="303"/>
      <c r="IL109" s="257"/>
      <c r="IM109" s="257"/>
      <c r="IN109" s="257"/>
      <c r="IO109" s="257"/>
      <c r="IP109" s="257"/>
      <c r="IQ109" s="257"/>
      <c r="IR109" s="257"/>
      <c r="IS109" s="257"/>
      <c r="IT109" s="257"/>
      <c r="IU109" s="257"/>
      <c r="IV109" s="257"/>
      <c r="IW109" s="257"/>
      <c r="IX109" s="257"/>
    </row>
    <row r="110" spans="5:258" s="256" customFormat="1" ht="19.5" customHeight="1" x14ac:dyDescent="0.5">
      <c r="E110" s="303"/>
      <c r="F110" s="303"/>
      <c r="G110" s="303"/>
      <c r="IL110" s="257"/>
      <c r="IM110" s="257"/>
      <c r="IN110" s="257"/>
      <c r="IO110" s="257"/>
      <c r="IP110" s="257"/>
      <c r="IQ110" s="257"/>
      <c r="IR110" s="257"/>
      <c r="IS110" s="257"/>
      <c r="IT110" s="257"/>
      <c r="IU110" s="257"/>
      <c r="IV110" s="257"/>
      <c r="IW110" s="257"/>
      <c r="IX110" s="257"/>
    </row>
    <row r="111" spans="5:258" s="256" customFormat="1" ht="19.5" customHeight="1" x14ac:dyDescent="0.5">
      <c r="E111" s="303"/>
      <c r="F111" s="303"/>
      <c r="G111" s="303"/>
      <c r="IL111" s="257"/>
      <c r="IM111" s="257"/>
      <c r="IN111" s="257"/>
      <c r="IO111" s="257"/>
      <c r="IP111" s="257"/>
      <c r="IQ111" s="257"/>
      <c r="IR111" s="257"/>
      <c r="IS111" s="257"/>
      <c r="IT111" s="257"/>
      <c r="IU111" s="257"/>
      <c r="IV111" s="257"/>
      <c r="IW111" s="257"/>
      <c r="IX111" s="257"/>
    </row>
    <row r="112" spans="5:258" s="256" customFormat="1" ht="19.5" customHeight="1" x14ac:dyDescent="0.5">
      <c r="E112" s="303"/>
      <c r="F112" s="303"/>
      <c r="G112" s="303"/>
      <c r="IL112" s="257"/>
      <c r="IM112" s="257"/>
      <c r="IN112" s="257"/>
      <c r="IO112" s="257"/>
      <c r="IP112" s="257"/>
      <c r="IQ112" s="257"/>
      <c r="IR112" s="257"/>
      <c r="IS112" s="257"/>
      <c r="IT112" s="257"/>
      <c r="IU112" s="257"/>
      <c r="IV112" s="257"/>
      <c r="IW112" s="257"/>
      <c r="IX112" s="257"/>
    </row>
    <row r="113" spans="5:258" s="256" customFormat="1" ht="19.5" customHeight="1" x14ac:dyDescent="0.5">
      <c r="E113" s="303"/>
      <c r="F113" s="303"/>
      <c r="G113" s="303"/>
      <c r="IL113" s="257"/>
      <c r="IM113" s="257"/>
      <c r="IN113" s="257"/>
      <c r="IO113" s="257"/>
      <c r="IP113" s="257"/>
      <c r="IQ113" s="257"/>
      <c r="IR113" s="257"/>
      <c r="IS113" s="257"/>
      <c r="IT113" s="257"/>
      <c r="IU113" s="257"/>
      <c r="IV113" s="257"/>
      <c r="IW113" s="257"/>
      <c r="IX113" s="257"/>
    </row>
    <row r="114" spans="5:258" s="256" customFormat="1" ht="19.5" customHeight="1" x14ac:dyDescent="0.5">
      <c r="E114" s="303"/>
      <c r="F114" s="303"/>
      <c r="G114" s="303"/>
      <c r="IL114" s="257"/>
      <c r="IM114" s="257"/>
      <c r="IN114" s="257"/>
      <c r="IO114" s="257"/>
      <c r="IP114" s="257"/>
      <c r="IQ114" s="257"/>
      <c r="IR114" s="257"/>
      <c r="IS114" s="257"/>
      <c r="IT114" s="257"/>
      <c r="IU114" s="257"/>
      <c r="IV114" s="257"/>
      <c r="IW114" s="257"/>
      <c r="IX114" s="257"/>
    </row>
    <row r="115" spans="5:258" s="256" customFormat="1" ht="19.5" customHeight="1" x14ac:dyDescent="0.5">
      <c r="E115" s="303"/>
      <c r="F115" s="303"/>
      <c r="G115" s="303"/>
      <c r="IL115" s="257"/>
      <c r="IM115" s="257"/>
      <c r="IN115" s="257"/>
      <c r="IO115" s="257"/>
      <c r="IP115" s="257"/>
      <c r="IQ115" s="257"/>
      <c r="IR115" s="257"/>
      <c r="IS115" s="257"/>
      <c r="IT115" s="257"/>
      <c r="IU115" s="257"/>
      <c r="IV115" s="257"/>
      <c r="IW115" s="257"/>
      <c r="IX115" s="257"/>
    </row>
    <row r="116" spans="5:258" s="256" customFormat="1" ht="19.5" customHeight="1" x14ac:dyDescent="0.5">
      <c r="E116" s="303"/>
      <c r="F116" s="303"/>
      <c r="G116" s="303"/>
      <c r="IL116" s="257"/>
      <c r="IM116" s="257"/>
      <c r="IN116" s="257"/>
      <c r="IO116" s="257"/>
      <c r="IP116" s="257"/>
      <c r="IQ116" s="257"/>
      <c r="IR116" s="257"/>
      <c r="IS116" s="257"/>
      <c r="IT116" s="257"/>
      <c r="IU116" s="257"/>
      <c r="IV116" s="257"/>
      <c r="IW116" s="257"/>
      <c r="IX116" s="257"/>
    </row>
    <row r="117" spans="5:258" s="256" customFormat="1" ht="19.5" customHeight="1" x14ac:dyDescent="0.5">
      <c r="E117" s="303"/>
      <c r="F117" s="303"/>
      <c r="G117" s="303"/>
      <c r="IL117" s="257"/>
      <c r="IM117" s="257"/>
      <c r="IN117" s="257"/>
      <c r="IO117" s="257"/>
      <c r="IP117" s="257"/>
      <c r="IQ117" s="257"/>
      <c r="IR117" s="257"/>
      <c r="IS117" s="257"/>
      <c r="IT117" s="257"/>
      <c r="IU117" s="257"/>
      <c r="IV117" s="257"/>
      <c r="IW117" s="257"/>
      <c r="IX117" s="257"/>
    </row>
    <row r="118" spans="5:258" s="256" customFormat="1" ht="19.5" customHeight="1" x14ac:dyDescent="0.5">
      <c r="E118" s="303"/>
      <c r="F118" s="303"/>
      <c r="G118" s="303"/>
      <c r="IL118" s="257"/>
      <c r="IM118" s="257"/>
      <c r="IN118" s="257"/>
      <c r="IO118" s="257"/>
      <c r="IP118" s="257"/>
      <c r="IQ118" s="257"/>
      <c r="IR118" s="257"/>
      <c r="IS118" s="257"/>
      <c r="IT118" s="257"/>
      <c r="IU118" s="257"/>
      <c r="IV118" s="257"/>
      <c r="IW118" s="257"/>
      <c r="IX118" s="257"/>
    </row>
    <row r="119" spans="5:258" s="256" customFormat="1" ht="19.5" customHeight="1" x14ac:dyDescent="0.5">
      <c r="E119" s="303"/>
      <c r="F119" s="303"/>
      <c r="G119" s="303"/>
      <c r="IL119" s="257"/>
      <c r="IM119" s="257"/>
      <c r="IN119" s="257"/>
      <c r="IO119" s="257"/>
      <c r="IP119" s="257"/>
      <c r="IQ119" s="257"/>
      <c r="IR119" s="257"/>
      <c r="IS119" s="257"/>
      <c r="IT119" s="257"/>
      <c r="IU119" s="257"/>
      <c r="IV119" s="257"/>
      <c r="IW119" s="257"/>
      <c r="IX119" s="257"/>
    </row>
    <row r="120" spans="5:258" s="256" customFormat="1" ht="19.5" customHeight="1" x14ac:dyDescent="0.5">
      <c r="E120" s="303"/>
      <c r="F120" s="303"/>
      <c r="G120" s="303"/>
      <c r="IL120" s="257"/>
      <c r="IM120" s="257"/>
      <c r="IN120" s="257"/>
      <c r="IO120" s="257"/>
      <c r="IP120" s="257"/>
      <c r="IQ120" s="257"/>
      <c r="IR120" s="257"/>
      <c r="IS120" s="257"/>
      <c r="IT120" s="257"/>
      <c r="IU120" s="257"/>
      <c r="IV120" s="257"/>
      <c r="IW120" s="257"/>
      <c r="IX120" s="257"/>
    </row>
    <row r="121" spans="5:258" s="256" customFormat="1" ht="19.5" customHeight="1" x14ac:dyDescent="0.5">
      <c r="E121" s="303"/>
      <c r="F121" s="303"/>
      <c r="G121" s="303"/>
      <c r="IL121" s="257"/>
      <c r="IM121" s="257"/>
      <c r="IN121" s="257"/>
      <c r="IO121" s="257"/>
      <c r="IP121" s="257"/>
      <c r="IQ121" s="257"/>
      <c r="IR121" s="257"/>
      <c r="IS121" s="257"/>
      <c r="IT121" s="257"/>
      <c r="IU121" s="257"/>
      <c r="IV121" s="257"/>
      <c r="IW121" s="257"/>
      <c r="IX121" s="257"/>
    </row>
    <row r="122" spans="5:258" s="256" customFormat="1" ht="19.5" customHeight="1" x14ac:dyDescent="0.5">
      <c r="E122" s="303"/>
      <c r="F122" s="303"/>
      <c r="G122" s="303"/>
      <c r="IL122" s="257"/>
      <c r="IM122" s="257"/>
      <c r="IN122" s="257"/>
      <c r="IO122" s="257"/>
      <c r="IP122" s="257"/>
      <c r="IQ122" s="257"/>
      <c r="IR122" s="257"/>
      <c r="IS122" s="257"/>
      <c r="IT122" s="257"/>
      <c r="IU122" s="257"/>
      <c r="IV122" s="257"/>
      <c r="IW122" s="257"/>
      <c r="IX122" s="257"/>
    </row>
    <row r="123" spans="5:258" s="256" customFormat="1" ht="19.5" customHeight="1" x14ac:dyDescent="0.5">
      <c r="E123" s="303"/>
      <c r="F123" s="303"/>
      <c r="G123" s="303"/>
      <c r="IL123" s="257"/>
      <c r="IM123" s="257"/>
      <c r="IN123" s="257"/>
      <c r="IO123" s="257"/>
      <c r="IP123" s="257"/>
      <c r="IQ123" s="257"/>
      <c r="IR123" s="257"/>
      <c r="IS123" s="257"/>
      <c r="IT123" s="257"/>
      <c r="IU123" s="257"/>
      <c r="IV123" s="257"/>
      <c r="IW123" s="257"/>
      <c r="IX123" s="257"/>
    </row>
    <row r="124" spans="5:258" s="256" customFormat="1" ht="19.5" customHeight="1" x14ac:dyDescent="0.5">
      <c r="E124" s="303"/>
      <c r="F124" s="303"/>
      <c r="G124" s="303"/>
      <c r="IL124" s="257"/>
      <c r="IM124" s="257"/>
      <c r="IN124" s="257"/>
      <c r="IO124" s="257"/>
      <c r="IP124" s="257"/>
      <c r="IQ124" s="257"/>
      <c r="IR124" s="257"/>
      <c r="IS124" s="257"/>
      <c r="IT124" s="257"/>
      <c r="IU124" s="257"/>
      <c r="IV124" s="257"/>
      <c r="IW124" s="257"/>
      <c r="IX124" s="257"/>
    </row>
    <row r="125" spans="5:258" s="256" customFormat="1" ht="19.5" customHeight="1" x14ac:dyDescent="0.5">
      <c r="E125" s="303"/>
      <c r="F125" s="303"/>
      <c r="G125" s="303"/>
      <c r="IL125" s="257"/>
      <c r="IM125" s="257"/>
      <c r="IN125" s="257"/>
      <c r="IO125" s="257"/>
      <c r="IP125" s="257"/>
      <c r="IQ125" s="257"/>
      <c r="IR125" s="257"/>
      <c r="IS125" s="257"/>
      <c r="IT125" s="257"/>
      <c r="IU125" s="257"/>
      <c r="IV125" s="257"/>
      <c r="IW125" s="257"/>
      <c r="IX125" s="257"/>
    </row>
    <row r="126" spans="5:258" s="256" customFormat="1" ht="19.5" customHeight="1" x14ac:dyDescent="0.5">
      <c r="E126" s="303"/>
      <c r="F126" s="303"/>
      <c r="G126" s="303"/>
      <c r="IL126" s="257"/>
      <c r="IM126" s="257"/>
      <c r="IN126" s="257"/>
      <c r="IO126" s="257"/>
      <c r="IP126" s="257"/>
      <c r="IQ126" s="257"/>
      <c r="IR126" s="257"/>
      <c r="IS126" s="257"/>
      <c r="IT126" s="257"/>
      <c r="IU126" s="257"/>
      <c r="IV126" s="257"/>
      <c r="IW126" s="257"/>
      <c r="IX126" s="257"/>
    </row>
    <row r="127" spans="5:258" s="256" customFormat="1" ht="19.5" customHeight="1" x14ac:dyDescent="0.5">
      <c r="E127" s="303"/>
      <c r="F127" s="303"/>
      <c r="G127" s="303"/>
      <c r="IL127" s="257"/>
      <c r="IM127" s="257"/>
      <c r="IN127" s="257"/>
      <c r="IO127" s="257"/>
      <c r="IP127" s="257"/>
      <c r="IQ127" s="257"/>
      <c r="IR127" s="257"/>
      <c r="IS127" s="257"/>
      <c r="IT127" s="257"/>
      <c r="IU127" s="257"/>
      <c r="IV127" s="257"/>
      <c r="IW127" s="257"/>
      <c r="IX127" s="257"/>
    </row>
    <row r="128" spans="5:258" s="256" customFormat="1" ht="19.5" customHeight="1" x14ac:dyDescent="0.5">
      <c r="E128" s="303"/>
      <c r="F128" s="303"/>
      <c r="G128" s="303"/>
      <c r="IL128" s="257"/>
      <c r="IM128" s="257"/>
      <c r="IN128" s="257"/>
      <c r="IO128" s="257"/>
      <c r="IP128" s="257"/>
      <c r="IQ128" s="257"/>
      <c r="IR128" s="257"/>
      <c r="IS128" s="257"/>
      <c r="IT128" s="257"/>
      <c r="IU128" s="257"/>
      <c r="IV128" s="257"/>
      <c r="IW128" s="257"/>
      <c r="IX128" s="257"/>
    </row>
    <row r="129" spans="5:258" s="256" customFormat="1" ht="19.5" customHeight="1" x14ac:dyDescent="0.5">
      <c r="E129" s="303"/>
      <c r="F129" s="303"/>
      <c r="G129" s="303"/>
      <c r="IL129" s="257"/>
      <c r="IM129" s="257"/>
      <c r="IN129" s="257"/>
      <c r="IO129" s="257"/>
      <c r="IP129" s="257"/>
      <c r="IQ129" s="257"/>
      <c r="IR129" s="257"/>
      <c r="IS129" s="257"/>
      <c r="IT129" s="257"/>
      <c r="IU129" s="257"/>
      <c r="IV129" s="257"/>
      <c r="IW129" s="257"/>
      <c r="IX129" s="257"/>
    </row>
    <row r="130" spans="5:258" s="256" customFormat="1" ht="19.5" customHeight="1" x14ac:dyDescent="0.5">
      <c r="E130" s="303"/>
      <c r="F130" s="303"/>
      <c r="G130" s="303"/>
      <c r="IL130" s="257"/>
      <c r="IM130" s="257"/>
      <c r="IN130" s="257"/>
      <c r="IO130" s="257"/>
      <c r="IP130" s="257"/>
      <c r="IQ130" s="257"/>
      <c r="IR130" s="257"/>
      <c r="IS130" s="257"/>
      <c r="IT130" s="257"/>
      <c r="IU130" s="257"/>
      <c r="IV130" s="257"/>
      <c r="IW130" s="257"/>
      <c r="IX130" s="257"/>
    </row>
    <row r="131" spans="5:258" s="256" customFormat="1" ht="19.5" customHeight="1" x14ac:dyDescent="0.5">
      <c r="E131" s="303"/>
      <c r="F131" s="303"/>
      <c r="G131" s="303"/>
      <c r="IL131" s="257"/>
      <c r="IM131" s="257"/>
      <c r="IN131" s="257"/>
      <c r="IO131" s="257"/>
      <c r="IP131" s="257"/>
      <c r="IQ131" s="257"/>
      <c r="IR131" s="257"/>
      <c r="IS131" s="257"/>
      <c r="IT131" s="257"/>
      <c r="IU131" s="257"/>
      <c r="IV131" s="257"/>
      <c r="IW131" s="257"/>
      <c r="IX131" s="257"/>
    </row>
    <row r="132" spans="5:258" s="256" customFormat="1" ht="19.5" customHeight="1" x14ac:dyDescent="0.5">
      <c r="E132" s="303"/>
      <c r="F132" s="303"/>
      <c r="G132" s="303"/>
      <c r="IL132" s="257"/>
      <c r="IM132" s="257"/>
      <c r="IN132" s="257"/>
      <c r="IO132" s="257"/>
      <c r="IP132" s="257"/>
      <c r="IQ132" s="257"/>
      <c r="IR132" s="257"/>
      <c r="IS132" s="257"/>
      <c r="IT132" s="257"/>
      <c r="IU132" s="257"/>
      <c r="IV132" s="257"/>
      <c r="IW132" s="257"/>
      <c r="IX132" s="257"/>
    </row>
    <row r="133" spans="5:258" s="256" customFormat="1" ht="19.5" customHeight="1" x14ac:dyDescent="0.5">
      <c r="E133" s="303"/>
      <c r="F133" s="303"/>
      <c r="G133" s="303"/>
      <c r="IL133" s="257"/>
      <c r="IM133" s="257"/>
      <c r="IN133" s="257"/>
      <c r="IO133" s="257"/>
      <c r="IP133" s="257"/>
      <c r="IQ133" s="257"/>
      <c r="IR133" s="257"/>
      <c r="IS133" s="257"/>
      <c r="IT133" s="257"/>
      <c r="IU133" s="257"/>
      <c r="IV133" s="257"/>
      <c r="IW133" s="257"/>
      <c r="IX133" s="257"/>
    </row>
    <row r="134" spans="5:258" s="256" customFormat="1" ht="19.5" customHeight="1" x14ac:dyDescent="0.5">
      <c r="E134" s="303"/>
      <c r="F134" s="303"/>
      <c r="G134" s="303"/>
      <c r="IL134" s="257"/>
      <c r="IM134" s="257"/>
      <c r="IN134" s="257"/>
      <c r="IO134" s="257"/>
      <c r="IP134" s="257"/>
      <c r="IQ134" s="257"/>
      <c r="IR134" s="257"/>
      <c r="IS134" s="257"/>
      <c r="IT134" s="257"/>
      <c r="IU134" s="257"/>
      <c r="IV134" s="257"/>
      <c r="IW134" s="257"/>
      <c r="IX134" s="257"/>
    </row>
    <row r="135" spans="5:258" s="256" customFormat="1" ht="19.5" customHeight="1" x14ac:dyDescent="0.5">
      <c r="E135" s="303"/>
      <c r="F135" s="303"/>
      <c r="G135" s="303"/>
      <c r="IL135" s="257"/>
      <c r="IM135" s="257"/>
      <c r="IN135" s="257"/>
      <c r="IO135" s="257"/>
      <c r="IP135" s="257"/>
      <c r="IQ135" s="257"/>
      <c r="IR135" s="257"/>
      <c r="IS135" s="257"/>
      <c r="IT135" s="257"/>
      <c r="IU135" s="257"/>
      <c r="IV135" s="257"/>
      <c r="IW135" s="257"/>
      <c r="IX135" s="257"/>
    </row>
    <row r="136" spans="5:258" s="256" customFormat="1" ht="19.5" customHeight="1" x14ac:dyDescent="0.5">
      <c r="E136" s="303"/>
      <c r="F136" s="303"/>
      <c r="G136" s="303"/>
      <c r="IL136" s="257"/>
      <c r="IM136" s="257"/>
      <c r="IN136" s="257"/>
      <c r="IO136" s="257"/>
      <c r="IP136" s="257"/>
      <c r="IQ136" s="257"/>
      <c r="IR136" s="257"/>
      <c r="IS136" s="257"/>
      <c r="IT136" s="257"/>
      <c r="IU136" s="257"/>
      <c r="IV136" s="257"/>
      <c r="IW136" s="257"/>
      <c r="IX136" s="257"/>
    </row>
    <row r="137" spans="5:258" s="256" customFormat="1" ht="19.5" customHeight="1" x14ac:dyDescent="0.5">
      <c r="E137" s="303"/>
      <c r="F137" s="303"/>
      <c r="G137" s="303"/>
      <c r="IL137" s="257"/>
      <c r="IM137" s="257"/>
      <c r="IN137" s="257"/>
      <c r="IO137" s="257"/>
      <c r="IP137" s="257"/>
      <c r="IQ137" s="257"/>
      <c r="IR137" s="257"/>
      <c r="IS137" s="257"/>
      <c r="IT137" s="257"/>
      <c r="IU137" s="257"/>
      <c r="IV137" s="257"/>
      <c r="IW137" s="257"/>
      <c r="IX137" s="257"/>
    </row>
    <row r="138" spans="5:258" s="256" customFormat="1" ht="19.5" customHeight="1" x14ac:dyDescent="0.5">
      <c r="E138" s="303"/>
      <c r="F138" s="303"/>
      <c r="G138" s="303"/>
      <c r="IL138" s="257"/>
      <c r="IM138" s="257"/>
      <c r="IN138" s="257"/>
      <c r="IO138" s="257"/>
      <c r="IP138" s="257"/>
      <c r="IQ138" s="257"/>
      <c r="IR138" s="257"/>
      <c r="IS138" s="257"/>
      <c r="IT138" s="257"/>
      <c r="IU138" s="257"/>
      <c r="IV138" s="257"/>
      <c r="IW138" s="257"/>
      <c r="IX138" s="257"/>
    </row>
    <row r="139" spans="5:258" s="256" customFormat="1" ht="19.5" customHeight="1" x14ac:dyDescent="0.5">
      <c r="E139" s="303"/>
      <c r="F139" s="303"/>
      <c r="G139" s="303"/>
      <c r="IL139" s="257"/>
      <c r="IM139" s="257"/>
      <c r="IN139" s="257"/>
      <c r="IO139" s="257"/>
      <c r="IP139" s="257"/>
      <c r="IQ139" s="257"/>
      <c r="IR139" s="257"/>
      <c r="IS139" s="257"/>
      <c r="IT139" s="257"/>
      <c r="IU139" s="257"/>
      <c r="IV139" s="257"/>
      <c r="IW139" s="257"/>
      <c r="IX139" s="257"/>
    </row>
    <row r="140" spans="5:258" s="256" customFormat="1" ht="19.5" customHeight="1" x14ac:dyDescent="0.5">
      <c r="E140" s="303"/>
      <c r="F140" s="303"/>
      <c r="G140" s="303"/>
      <c r="IL140" s="257"/>
      <c r="IM140" s="257"/>
      <c r="IN140" s="257"/>
      <c r="IO140" s="257"/>
      <c r="IP140" s="257"/>
      <c r="IQ140" s="257"/>
      <c r="IR140" s="257"/>
      <c r="IS140" s="257"/>
      <c r="IT140" s="257"/>
      <c r="IU140" s="257"/>
      <c r="IV140" s="257"/>
      <c r="IW140" s="257"/>
      <c r="IX140" s="257"/>
    </row>
    <row r="141" spans="5:258" s="256" customFormat="1" ht="19.5" customHeight="1" x14ac:dyDescent="0.5">
      <c r="E141" s="303"/>
      <c r="F141" s="303"/>
      <c r="G141" s="303"/>
      <c r="IL141" s="257"/>
      <c r="IM141" s="257"/>
      <c r="IN141" s="257"/>
      <c r="IO141" s="257"/>
      <c r="IP141" s="257"/>
      <c r="IQ141" s="257"/>
      <c r="IR141" s="257"/>
      <c r="IS141" s="257"/>
      <c r="IT141" s="257"/>
      <c r="IU141" s="257"/>
      <c r="IV141" s="257"/>
      <c r="IW141" s="257"/>
      <c r="IX141" s="257"/>
    </row>
    <row r="142" spans="5:258" s="256" customFormat="1" ht="19.5" customHeight="1" x14ac:dyDescent="0.5">
      <c r="E142" s="303"/>
      <c r="F142" s="303"/>
      <c r="G142" s="303"/>
      <c r="IL142" s="257"/>
      <c r="IM142" s="257"/>
      <c r="IN142" s="257"/>
      <c r="IO142" s="257"/>
      <c r="IP142" s="257"/>
      <c r="IQ142" s="257"/>
      <c r="IR142" s="257"/>
      <c r="IS142" s="257"/>
      <c r="IT142" s="257"/>
      <c r="IU142" s="257"/>
      <c r="IV142" s="257"/>
      <c r="IW142" s="257"/>
      <c r="IX142" s="257"/>
    </row>
    <row r="143" spans="5:258" s="256" customFormat="1" ht="19.5" customHeight="1" x14ac:dyDescent="0.5">
      <c r="E143" s="303"/>
      <c r="F143" s="303"/>
      <c r="G143" s="303"/>
      <c r="IL143" s="257"/>
      <c r="IM143" s="257"/>
      <c r="IN143" s="257"/>
      <c r="IO143" s="257"/>
      <c r="IP143" s="257"/>
      <c r="IQ143" s="257"/>
      <c r="IR143" s="257"/>
      <c r="IS143" s="257"/>
      <c r="IT143" s="257"/>
      <c r="IU143" s="257"/>
      <c r="IV143" s="257"/>
      <c r="IW143" s="257"/>
      <c r="IX143" s="257"/>
    </row>
    <row r="144" spans="5:258" s="256" customFormat="1" ht="19.5" customHeight="1" x14ac:dyDescent="0.5">
      <c r="E144" s="303"/>
      <c r="F144" s="303"/>
      <c r="G144" s="303"/>
      <c r="IL144" s="257"/>
      <c r="IM144" s="257"/>
      <c r="IN144" s="257"/>
      <c r="IO144" s="257"/>
      <c r="IP144" s="257"/>
      <c r="IQ144" s="257"/>
      <c r="IR144" s="257"/>
      <c r="IS144" s="257"/>
      <c r="IT144" s="257"/>
      <c r="IU144" s="257"/>
      <c r="IV144" s="257"/>
      <c r="IW144" s="257"/>
      <c r="IX144" s="257"/>
    </row>
    <row r="145" spans="5:258" s="256" customFormat="1" ht="19.5" customHeight="1" x14ac:dyDescent="0.5">
      <c r="E145" s="303"/>
      <c r="F145" s="303"/>
      <c r="G145" s="303"/>
      <c r="IL145" s="257"/>
      <c r="IM145" s="257"/>
      <c r="IN145" s="257"/>
      <c r="IO145" s="257"/>
      <c r="IP145" s="257"/>
      <c r="IQ145" s="257"/>
      <c r="IR145" s="257"/>
      <c r="IS145" s="257"/>
      <c r="IT145" s="257"/>
      <c r="IU145" s="257"/>
      <c r="IV145" s="257"/>
      <c r="IW145" s="257"/>
      <c r="IX145" s="257"/>
    </row>
    <row r="146" spans="5:258" s="256" customFormat="1" ht="19.5" customHeight="1" x14ac:dyDescent="0.5">
      <c r="E146" s="303"/>
      <c r="F146" s="303"/>
      <c r="G146" s="303"/>
      <c r="IL146" s="257"/>
      <c r="IM146" s="257"/>
      <c r="IN146" s="257"/>
      <c r="IO146" s="257"/>
      <c r="IP146" s="257"/>
      <c r="IQ146" s="257"/>
      <c r="IR146" s="257"/>
      <c r="IS146" s="257"/>
      <c r="IT146" s="257"/>
      <c r="IU146" s="257"/>
      <c r="IV146" s="257"/>
      <c r="IW146" s="257"/>
      <c r="IX146" s="257"/>
    </row>
    <row r="147" spans="5:258" s="256" customFormat="1" ht="19.5" customHeight="1" x14ac:dyDescent="0.5">
      <c r="E147" s="303"/>
      <c r="F147" s="303"/>
      <c r="G147" s="303"/>
      <c r="IL147" s="257"/>
      <c r="IM147" s="257"/>
      <c r="IN147" s="257"/>
      <c r="IO147" s="257"/>
      <c r="IP147" s="257"/>
      <c r="IQ147" s="257"/>
      <c r="IR147" s="257"/>
      <c r="IS147" s="257"/>
      <c r="IT147" s="257"/>
      <c r="IU147" s="257"/>
      <c r="IV147" s="257"/>
      <c r="IW147" s="257"/>
      <c r="IX147" s="257"/>
    </row>
    <row r="148" spans="5:258" s="256" customFormat="1" ht="19.5" customHeight="1" x14ac:dyDescent="0.5">
      <c r="E148" s="303"/>
      <c r="F148" s="303"/>
      <c r="G148" s="303"/>
      <c r="IL148" s="257"/>
      <c r="IM148" s="257"/>
      <c r="IN148" s="257"/>
      <c r="IO148" s="257"/>
      <c r="IP148" s="257"/>
      <c r="IQ148" s="257"/>
      <c r="IR148" s="257"/>
      <c r="IS148" s="257"/>
      <c r="IT148" s="257"/>
      <c r="IU148" s="257"/>
      <c r="IV148" s="257"/>
      <c r="IW148" s="257"/>
      <c r="IX148" s="257"/>
    </row>
    <row r="149" spans="5:258" s="256" customFormat="1" ht="19.5" customHeight="1" x14ac:dyDescent="0.5">
      <c r="E149" s="303"/>
      <c r="F149" s="303"/>
      <c r="G149" s="303"/>
      <c r="IL149" s="257"/>
      <c r="IM149" s="257"/>
      <c r="IN149" s="257"/>
      <c r="IO149" s="257"/>
      <c r="IP149" s="257"/>
      <c r="IQ149" s="257"/>
      <c r="IR149" s="257"/>
      <c r="IS149" s="257"/>
      <c r="IT149" s="257"/>
      <c r="IU149" s="257"/>
      <c r="IV149" s="257"/>
      <c r="IW149" s="257"/>
      <c r="IX149" s="257"/>
    </row>
    <row r="150" spans="5:258" s="256" customFormat="1" ht="19.5" customHeight="1" x14ac:dyDescent="0.5">
      <c r="E150" s="303"/>
      <c r="F150" s="303"/>
      <c r="G150" s="303"/>
      <c r="IL150" s="257"/>
      <c r="IM150" s="257"/>
      <c r="IN150" s="257"/>
      <c r="IO150" s="257"/>
      <c r="IP150" s="257"/>
      <c r="IQ150" s="257"/>
      <c r="IR150" s="257"/>
      <c r="IS150" s="257"/>
      <c r="IT150" s="257"/>
      <c r="IU150" s="257"/>
      <c r="IV150" s="257"/>
      <c r="IW150" s="257"/>
      <c r="IX150" s="257"/>
    </row>
    <row r="151" spans="5:258" s="256" customFormat="1" ht="19.5" customHeight="1" x14ac:dyDescent="0.5">
      <c r="E151" s="303"/>
      <c r="F151" s="303"/>
      <c r="G151" s="303"/>
      <c r="IL151" s="257"/>
      <c r="IM151" s="257"/>
      <c r="IN151" s="257"/>
      <c r="IO151" s="257"/>
      <c r="IP151" s="257"/>
      <c r="IQ151" s="257"/>
      <c r="IR151" s="257"/>
      <c r="IS151" s="257"/>
      <c r="IT151" s="257"/>
      <c r="IU151" s="257"/>
      <c r="IV151" s="257"/>
      <c r="IW151" s="257"/>
      <c r="IX151" s="257"/>
    </row>
    <row r="152" spans="5:258" s="256" customFormat="1" ht="19.5" customHeight="1" x14ac:dyDescent="0.5">
      <c r="E152" s="303"/>
      <c r="F152" s="303"/>
      <c r="G152" s="303"/>
      <c r="IL152" s="257"/>
      <c r="IM152" s="257"/>
      <c r="IN152" s="257"/>
      <c r="IO152" s="257"/>
      <c r="IP152" s="257"/>
      <c r="IQ152" s="257"/>
      <c r="IR152" s="257"/>
      <c r="IS152" s="257"/>
      <c r="IT152" s="257"/>
      <c r="IU152" s="257"/>
      <c r="IV152" s="257"/>
      <c r="IW152" s="257"/>
      <c r="IX152" s="257"/>
    </row>
    <row r="153" spans="5:258" s="256" customFormat="1" ht="19.5" customHeight="1" x14ac:dyDescent="0.5">
      <c r="E153" s="303"/>
      <c r="F153" s="303"/>
      <c r="G153" s="303"/>
      <c r="IL153" s="257"/>
      <c r="IM153" s="257"/>
      <c r="IN153" s="257"/>
      <c r="IO153" s="257"/>
      <c r="IP153" s="257"/>
      <c r="IQ153" s="257"/>
      <c r="IR153" s="257"/>
      <c r="IS153" s="257"/>
      <c r="IT153" s="257"/>
      <c r="IU153" s="257"/>
      <c r="IV153" s="257"/>
      <c r="IW153" s="257"/>
      <c r="IX153" s="257"/>
    </row>
    <row r="154" spans="5:258" s="256" customFormat="1" ht="19.5" customHeight="1" x14ac:dyDescent="0.5">
      <c r="E154" s="303"/>
      <c r="F154" s="303"/>
      <c r="G154" s="303"/>
      <c r="IL154" s="257"/>
      <c r="IM154" s="257"/>
      <c r="IN154" s="257"/>
      <c r="IO154" s="257"/>
      <c r="IP154" s="257"/>
      <c r="IQ154" s="257"/>
      <c r="IR154" s="257"/>
      <c r="IS154" s="257"/>
      <c r="IT154" s="257"/>
      <c r="IU154" s="257"/>
      <c r="IV154" s="257"/>
      <c r="IW154" s="257"/>
      <c r="IX154" s="257"/>
    </row>
    <row r="155" spans="5:258" s="256" customFormat="1" ht="19.5" customHeight="1" x14ac:dyDescent="0.5">
      <c r="E155" s="303"/>
      <c r="F155" s="303"/>
      <c r="G155" s="303"/>
      <c r="IL155" s="257"/>
      <c r="IM155" s="257"/>
      <c r="IN155" s="257"/>
      <c r="IO155" s="257"/>
      <c r="IP155" s="257"/>
      <c r="IQ155" s="257"/>
      <c r="IR155" s="257"/>
      <c r="IS155" s="257"/>
      <c r="IT155" s="257"/>
      <c r="IU155" s="257"/>
      <c r="IV155" s="257"/>
      <c r="IW155" s="257"/>
      <c r="IX155" s="257"/>
    </row>
    <row r="156" spans="5:258" s="256" customFormat="1" ht="19.5" customHeight="1" x14ac:dyDescent="0.5">
      <c r="E156" s="303"/>
      <c r="F156" s="303"/>
      <c r="G156" s="303"/>
      <c r="IL156" s="257"/>
      <c r="IM156" s="257"/>
      <c r="IN156" s="257"/>
      <c r="IO156" s="257"/>
      <c r="IP156" s="257"/>
      <c r="IQ156" s="257"/>
      <c r="IR156" s="257"/>
      <c r="IS156" s="257"/>
      <c r="IT156" s="257"/>
      <c r="IU156" s="257"/>
      <c r="IV156" s="257"/>
      <c r="IW156" s="257"/>
      <c r="IX156" s="257"/>
    </row>
    <row r="157" spans="5:258" s="256" customFormat="1" ht="19.5" customHeight="1" x14ac:dyDescent="0.5">
      <c r="E157" s="303"/>
      <c r="F157" s="303"/>
      <c r="G157" s="303"/>
      <c r="IL157" s="257"/>
      <c r="IM157" s="257"/>
      <c r="IN157" s="257"/>
      <c r="IO157" s="257"/>
      <c r="IP157" s="257"/>
      <c r="IQ157" s="257"/>
      <c r="IR157" s="257"/>
      <c r="IS157" s="257"/>
      <c r="IT157" s="257"/>
      <c r="IU157" s="257"/>
      <c r="IV157" s="257"/>
      <c r="IW157" s="257"/>
      <c r="IX157" s="257"/>
    </row>
    <row r="158" spans="5:258" s="256" customFormat="1" ht="19.5" customHeight="1" x14ac:dyDescent="0.5">
      <c r="E158" s="303"/>
      <c r="F158" s="303"/>
      <c r="G158" s="303"/>
      <c r="IL158" s="257"/>
      <c r="IM158" s="257"/>
      <c r="IN158" s="257"/>
      <c r="IO158" s="257"/>
      <c r="IP158" s="257"/>
      <c r="IQ158" s="257"/>
      <c r="IR158" s="257"/>
      <c r="IS158" s="257"/>
      <c r="IT158" s="257"/>
      <c r="IU158" s="257"/>
      <c r="IV158" s="257"/>
      <c r="IW158" s="257"/>
      <c r="IX158" s="257"/>
    </row>
    <row r="159" spans="5:258" s="256" customFormat="1" ht="19.5" customHeight="1" x14ac:dyDescent="0.5">
      <c r="E159" s="303"/>
      <c r="F159" s="303"/>
      <c r="G159" s="303"/>
      <c r="AS159" s="256">
        <f t="shared" ref="AS159:AV174" si="58">M159+Q159+U159+Y159+AC159</f>
        <v>0</v>
      </c>
      <c r="AT159" s="256">
        <f t="shared" si="58"/>
        <v>0</v>
      </c>
      <c r="AU159" s="256">
        <f t="shared" si="58"/>
        <v>0</v>
      </c>
      <c r="AV159" s="256">
        <f t="shared" si="58"/>
        <v>0</v>
      </c>
      <c r="IL159" s="257"/>
      <c r="IM159" s="257"/>
      <c r="IN159" s="257"/>
      <c r="IO159" s="257"/>
      <c r="IP159" s="257"/>
      <c r="IQ159" s="257"/>
      <c r="IR159" s="257"/>
      <c r="IS159" s="257"/>
      <c r="IT159" s="257"/>
      <c r="IU159" s="257"/>
      <c r="IV159" s="257"/>
      <c r="IW159" s="257"/>
      <c r="IX159" s="257"/>
    </row>
    <row r="160" spans="5:258" s="256" customFormat="1" ht="19.5" customHeight="1" x14ac:dyDescent="0.5">
      <c r="E160" s="303"/>
      <c r="F160" s="303"/>
      <c r="G160" s="303"/>
      <c r="AS160" s="256">
        <f t="shared" si="58"/>
        <v>0</v>
      </c>
      <c r="AT160" s="256">
        <f t="shared" si="58"/>
        <v>0</v>
      </c>
      <c r="AU160" s="256">
        <f t="shared" si="58"/>
        <v>0</v>
      </c>
      <c r="AV160" s="256">
        <f t="shared" si="58"/>
        <v>0</v>
      </c>
      <c r="IL160" s="257"/>
      <c r="IM160" s="257"/>
      <c r="IN160" s="257"/>
      <c r="IO160" s="257"/>
      <c r="IP160" s="257"/>
      <c r="IQ160" s="257"/>
      <c r="IR160" s="257"/>
      <c r="IS160" s="257"/>
      <c r="IT160" s="257"/>
      <c r="IU160" s="257"/>
      <c r="IV160" s="257"/>
      <c r="IW160" s="257"/>
      <c r="IX160" s="257"/>
    </row>
    <row r="161" spans="16:259" ht="19.5" customHeight="1" x14ac:dyDescent="0.5">
      <c r="P161" s="400"/>
      <c r="Z161" s="256"/>
      <c r="AA161" s="256"/>
      <c r="AB161" s="256"/>
      <c r="AO161" s="400"/>
      <c r="AS161" s="255">
        <f t="shared" si="58"/>
        <v>0</v>
      </c>
      <c r="AT161" s="255">
        <f t="shared" si="58"/>
        <v>0</v>
      </c>
      <c r="AU161" s="255">
        <f t="shared" si="58"/>
        <v>0</v>
      </c>
      <c r="AV161" s="255">
        <f t="shared" si="58"/>
        <v>0</v>
      </c>
      <c r="AY161" s="256"/>
      <c r="AZ161" s="256"/>
      <c r="BA161" s="256"/>
      <c r="BB161" s="256"/>
      <c r="BC161" s="256"/>
      <c r="BD161" s="256"/>
      <c r="BE161" s="256"/>
      <c r="BF161" s="256"/>
      <c r="BG161" s="256"/>
      <c r="BH161" s="256"/>
      <c r="BI161" s="256"/>
      <c r="BK161" s="256"/>
      <c r="BL161" s="256"/>
      <c r="BM161" s="256"/>
      <c r="BN161" s="256"/>
      <c r="BO161" s="256"/>
      <c r="BP161" s="256"/>
      <c r="BQ161" s="256"/>
      <c r="BR161" s="256"/>
      <c r="BS161" s="256"/>
      <c r="BT161" s="256"/>
      <c r="BU161" s="256"/>
      <c r="BV161" s="256"/>
      <c r="BX161" s="256"/>
      <c r="BY161" s="256"/>
      <c r="BZ161" s="256"/>
      <c r="CA161" s="256"/>
      <c r="CB161" s="256"/>
      <c r="CC161" s="256"/>
      <c r="CD161" s="256"/>
      <c r="CE161" s="256"/>
      <c r="CF161" s="256"/>
      <c r="CG161" s="256"/>
      <c r="CH161" s="256"/>
      <c r="CI161" s="256"/>
      <c r="CK161" s="256"/>
      <c r="CL161" s="256"/>
      <c r="CM161" s="256"/>
      <c r="CN161" s="256"/>
      <c r="CO161" s="256"/>
      <c r="CP161" s="256"/>
      <c r="CQ161" s="256"/>
      <c r="CR161" s="256"/>
      <c r="CS161" s="256"/>
      <c r="CT161" s="256"/>
      <c r="CU161" s="256"/>
      <c r="CV161" s="256"/>
      <c r="CX161" s="256"/>
      <c r="CY161" s="256"/>
      <c r="CZ161" s="256"/>
      <c r="DA161" s="256"/>
      <c r="DB161" s="256"/>
      <c r="DC161" s="256"/>
      <c r="DD161" s="256"/>
      <c r="DE161" s="256"/>
      <c r="DF161" s="256"/>
      <c r="DG161" s="256"/>
      <c r="DH161" s="256"/>
      <c r="DI161" s="256"/>
      <c r="DK161" s="256"/>
      <c r="DL161" s="256"/>
      <c r="DM161" s="256"/>
      <c r="DN161" s="256"/>
      <c r="DO161" s="256"/>
      <c r="DP161" s="256"/>
      <c r="DQ161" s="256"/>
      <c r="DR161" s="256"/>
      <c r="DS161" s="256"/>
      <c r="DT161" s="256"/>
      <c r="DU161" s="256"/>
      <c r="DV161" s="256"/>
      <c r="DX161" s="256"/>
      <c r="DY161" s="256"/>
      <c r="DZ161" s="256"/>
      <c r="EA161" s="256"/>
      <c r="EB161" s="256"/>
      <c r="EC161" s="256"/>
      <c r="ED161" s="256"/>
      <c r="EE161" s="256"/>
      <c r="EF161" s="256"/>
      <c r="EG161" s="256"/>
      <c r="EH161" s="256"/>
      <c r="EI161" s="256"/>
      <c r="EK161" s="256"/>
      <c r="EL161" s="256"/>
      <c r="EM161" s="256"/>
      <c r="EN161" s="256"/>
      <c r="EO161" s="256"/>
      <c r="EP161" s="256"/>
      <c r="EQ161" s="256"/>
      <c r="ER161" s="256"/>
      <c r="ES161" s="256"/>
      <c r="ET161" s="256"/>
      <c r="EU161" s="256"/>
      <c r="EV161" s="256"/>
      <c r="EX161" s="256"/>
      <c r="EY161" s="256"/>
      <c r="EZ161" s="256"/>
      <c r="FA161" s="256"/>
      <c r="FB161" s="256"/>
      <c r="FC161" s="256"/>
      <c r="FD161" s="256"/>
      <c r="FE161" s="256"/>
      <c r="FF161" s="256"/>
      <c r="FG161" s="256"/>
      <c r="FH161" s="256"/>
      <c r="FI161" s="256"/>
      <c r="FK161" s="256"/>
      <c r="FL161" s="256"/>
      <c r="FM161" s="256"/>
      <c r="FN161" s="256"/>
      <c r="FO161" s="256"/>
      <c r="FP161" s="256"/>
      <c r="FQ161" s="256"/>
      <c r="FR161" s="256"/>
      <c r="FS161" s="256"/>
      <c r="FT161" s="256"/>
      <c r="FU161" s="256"/>
      <c r="FV161" s="256"/>
      <c r="FX161" s="256"/>
      <c r="FY161" s="256"/>
      <c r="FZ161" s="256"/>
      <c r="GA161" s="256"/>
      <c r="GB161" s="256"/>
      <c r="GC161" s="256"/>
      <c r="GD161" s="256"/>
      <c r="GE161" s="256"/>
      <c r="GF161" s="256"/>
      <c r="GG161" s="256"/>
      <c r="GH161" s="256"/>
      <c r="GI161" s="256"/>
      <c r="GK161" s="256"/>
      <c r="GL161" s="256"/>
      <c r="GM161" s="256"/>
      <c r="GN161" s="256"/>
      <c r="GO161" s="256"/>
      <c r="GP161" s="256"/>
      <c r="GQ161" s="256"/>
      <c r="GR161" s="256"/>
      <c r="GS161" s="256"/>
      <c r="GT161" s="256"/>
      <c r="GU161" s="256"/>
      <c r="GV161" s="256"/>
      <c r="GX161" s="256"/>
      <c r="GY161" s="256"/>
      <c r="GZ161" s="256"/>
      <c r="HA161" s="256"/>
      <c r="HB161" s="256"/>
      <c r="HC161" s="256"/>
      <c r="HD161" s="256"/>
      <c r="HE161" s="256"/>
      <c r="HF161" s="256"/>
      <c r="HG161" s="256"/>
      <c r="HH161" s="256"/>
      <c r="HI161" s="256"/>
      <c r="HK161" s="256"/>
      <c r="HL161" s="256"/>
      <c r="HM161" s="256"/>
      <c r="HN161" s="256"/>
      <c r="HO161" s="256"/>
      <c r="HP161" s="256"/>
      <c r="HQ161" s="256"/>
      <c r="HR161" s="256"/>
      <c r="HS161" s="256"/>
      <c r="HT161" s="256"/>
      <c r="HU161" s="256"/>
      <c r="HV161" s="256"/>
      <c r="HX161" s="256"/>
      <c r="HY161" s="256"/>
      <c r="HZ161" s="256"/>
      <c r="IA161" s="256"/>
      <c r="IB161" s="256"/>
      <c r="IC161" s="256"/>
      <c r="ID161" s="256"/>
      <c r="IE161" s="256"/>
      <c r="IF161" s="256"/>
      <c r="IG161" s="256"/>
      <c r="IH161" s="256"/>
      <c r="II161" s="256"/>
      <c r="IK161" s="256"/>
      <c r="IL161" s="257"/>
      <c r="IM161" s="257"/>
      <c r="IN161" s="257"/>
      <c r="IO161" s="257"/>
      <c r="IP161" s="257"/>
      <c r="IQ161" s="257"/>
      <c r="IR161" s="257"/>
      <c r="IS161" s="257"/>
      <c r="IT161" s="257"/>
      <c r="IU161" s="257"/>
      <c r="IV161" s="257"/>
      <c r="IW161" s="257"/>
      <c r="IY161" s="256"/>
    </row>
    <row r="162" spans="16:259" ht="19.5" customHeight="1" x14ac:dyDescent="0.5">
      <c r="P162" s="400"/>
      <c r="Z162" s="256"/>
      <c r="AA162" s="256"/>
      <c r="AB162" s="256"/>
      <c r="AO162" s="400"/>
      <c r="AS162" s="255">
        <f t="shared" si="58"/>
        <v>0</v>
      </c>
      <c r="AT162" s="255">
        <f t="shared" si="58"/>
        <v>0</v>
      </c>
      <c r="AU162" s="255">
        <f t="shared" si="58"/>
        <v>0</v>
      </c>
      <c r="AV162" s="255">
        <f>P162+T162+X162+AB162+AF162</f>
        <v>0</v>
      </c>
      <c r="AY162" s="256"/>
      <c r="AZ162" s="256"/>
      <c r="BA162" s="256"/>
      <c r="BB162" s="256"/>
      <c r="BC162" s="256"/>
      <c r="BD162" s="256"/>
      <c r="BE162" s="256"/>
      <c r="BF162" s="256"/>
      <c r="BG162" s="256"/>
      <c r="BH162" s="256"/>
      <c r="BI162" s="256"/>
      <c r="BK162" s="256"/>
      <c r="BL162" s="256"/>
      <c r="BM162" s="256"/>
      <c r="BN162" s="256"/>
      <c r="BO162" s="256"/>
      <c r="BP162" s="256"/>
      <c r="BQ162" s="256"/>
      <c r="BR162" s="256"/>
      <c r="BS162" s="256"/>
      <c r="BT162" s="256"/>
      <c r="BU162" s="256"/>
      <c r="BV162" s="256"/>
      <c r="BX162" s="256"/>
      <c r="BY162" s="256"/>
      <c r="BZ162" s="256"/>
      <c r="CA162" s="256"/>
      <c r="CB162" s="256"/>
      <c r="CC162" s="256"/>
      <c r="CD162" s="256"/>
      <c r="CE162" s="256"/>
      <c r="CF162" s="256"/>
      <c r="CG162" s="256"/>
      <c r="CH162" s="256"/>
      <c r="CI162" s="256"/>
      <c r="CK162" s="256"/>
      <c r="CL162" s="256"/>
      <c r="CM162" s="256"/>
      <c r="CN162" s="256"/>
      <c r="CO162" s="256"/>
      <c r="CP162" s="256"/>
      <c r="CQ162" s="256"/>
      <c r="CR162" s="256"/>
      <c r="CS162" s="256"/>
      <c r="CT162" s="256"/>
      <c r="CU162" s="256"/>
      <c r="CV162" s="256"/>
      <c r="CX162" s="256"/>
      <c r="CY162" s="256"/>
      <c r="CZ162" s="256"/>
      <c r="DA162" s="256"/>
      <c r="DB162" s="256"/>
      <c r="DC162" s="256"/>
      <c r="DD162" s="256"/>
      <c r="DE162" s="256"/>
      <c r="DF162" s="256"/>
      <c r="DG162" s="256"/>
      <c r="DH162" s="256"/>
      <c r="DI162" s="256"/>
      <c r="DK162" s="256"/>
      <c r="DL162" s="256"/>
      <c r="DM162" s="256"/>
      <c r="DN162" s="256"/>
      <c r="DO162" s="256"/>
      <c r="DP162" s="256"/>
      <c r="DQ162" s="256"/>
      <c r="DR162" s="256"/>
      <c r="DS162" s="256"/>
      <c r="DT162" s="256"/>
      <c r="DU162" s="256"/>
      <c r="DV162" s="256"/>
      <c r="DX162" s="256"/>
      <c r="DY162" s="256"/>
      <c r="DZ162" s="256"/>
      <c r="EA162" s="256"/>
      <c r="EB162" s="256"/>
      <c r="EC162" s="256"/>
      <c r="ED162" s="256"/>
      <c r="EE162" s="256"/>
      <c r="EF162" s="256"/>
      <c r="EG162" s="256"/>
      <c r="EH162" s="256"/>
      <c r="EI162" s="256"/>
      <c r="EK162" s="256"/>
      <c r="EL162" s="256"/>
      <c r="EM162" s="256"/>
      <c r="EN162" s="256"/>
      <c r="EO162" s="256"/>
      <c r="EP162" s="256"/>
      <c r="EQ162" s="256"/>
      <c r="ER162" s="256"/>
      <c r="ES162" s="256"/>
      <c r="ET162" s="256"/>
      <c r="EU162" s="256"/>
      <c r="EV162" s="256"/>
      <c r="EX162" s="256"/>
      <c r="EY162" s="256"/>
      <c r="EZ162" s="256"/>
      <c r="FA162" s="256"/>
      <c r="FB162" s="256"/>
      <c r="FC162" s="256"/>
      <c r="FD162" s="256"/>
      <c r="FE162" s="256"/>
      <c r="FF162" s="256"/>
      <c r="FG162" s="256"/>
      <c r="FH162" s="256"/>
      <c r="FI162" s="256"/>
      <c r="FK162" s="256"/>
      <c r="FL162" s="256"/>
      <c r="FM162" s="256"/>
      <c r="FN162" s="256"/>
      <c r="FO162" s="256"/>
      <c r="FP162" s="256"/>
      <c r="FQ162" s="256"/>
      <c r="FR162" s="256"/>
      <c r="FS162" s="256"/>
      <c r="FT162" s="256"/>
      <c r="FU162" s="256"/>
      <c r="FV162" s="256"/>
      <c r="FX162" s="256"/>
      <c r="FY162" s="256"/>
      <c r="FZ162" s="256"/>
      <c r="GA162" s="256"/>
      <c r="GB162" s="256"/>
      <c r="GC162" s="256"/>
      <c r="GD162" s="256"/>
      <c r="GE162" s="256"/>
      <c r="GF162" s="256"/>
      <c r="GG162" s="256"/>
      <c r="GH162" s="256"/>
      <c r="GI162" s="256"/>
      <c r="GK162" s="256"/>
      <c r="GL162" s="256"/>
      <c r="GM162" s="256"/>
      <c r="GN162" s="256"/>
      <c r="GO162" s="256"/>
      <c r="GP162" s="256"/>
      <c r="GQ162" s="256"/>
      <c r="GR162" s="256"/>
      <c r="GS162" s="256"/>
      <c r="GT162" s="256"/>
      <c r="GU162" s="256"/>
      <c r="GV162" s="256"/>
      <c r="GX162" s="256"/>
      <c r="GY162" s="256"/>
      <c r="GZ162" s="256"/>
      <c r="HA162" s="256"/>
      <c r="HB162" s="256"/>
      <c r="HC162" s="256"/>
      <c r="HD162" s="256"/>
      <c r="HE162" s="256"/>
      <c r="HF162" s="256"/>
      <c r="HG162" s="256"/>
      <c r="HH162" s="256"/>
      <c r="HI162" s="256"/>
      <c r="HK162" s="256"/>
      <c r="HL162" s="256"/>
      <c r="HM162" s="256"/>
      <c r="HN162" s="256"/>
      <c r="HO162" s="256"/>
      <c r="HP162" s="256"/>
      <c r="HQ162" s="256"/>
      <c r="HR162" s="256"/>
      <c r="HS162" s="256"/>
      <c r="HT162" s="256"/>
      <c r="HU162" s="256"/>
      <c r="HV162" s="256"/>
      <c r="HX162" s="256"/>
      <c r="HY162" s="256"/>
      <c r="HZ162" s="256"/>
      <c r="IA162" s="256"/>
      <c r="IB162" s="256"/>
      <c r="IC162" s="256"/>
      <c r="ID162" s="256"/>
      <c r="IE162" s="256"/>
      <c r="IF162" s="256"/>
      <c r="IG162" s="256"/>
      <c r="IH162" s="256"/>
      <c r="II162" s="256"/>
      <c r="IK162" s="256"/>
      <c r="IL162" s="257"/>
      <c r="IM162" s="257"/>
      <c r="IN162" s="257"/>
      <c r="IO162" s="257"/>
      <c r="IP162" s="257"/>
      <c r="IQ162" s="257"/>
      <c r="IR162" s="257"/>
      <c r="IS162" s="257"/>
      <c r="IT162" s="257"/>
      <c r="IU162" s="257"/>
      <c r="IV162" s="257"/>
      <c r="IW162" s="257"/>
      <c r="IY162" s="256"/>
    </row>
    <row r="163" spans="16:259" ht="19.5" customHeight="1" x14ac:dyDescent="0.5">
      <c r="P163" s="400"/>
      <c r="Z163" s="256"/>
      <c r="AA163" s="256"/>
      <c r="AB163" s="256"/>
      <c r="AO163" s="400"/>
      <c r="AS163" s="255">
        <f t="shared" si="58"/>
        <v>0</v>
      </c>
      <c r="AT163" s="255">
        <f t="shared" si="58"/>
        <v>0</v>
      </c>
      <c r="AU163" s="255">
        <f t="shared" si="58"/>
        <v>0</v>
      </c>
      <c r="AV163" s="255">
        <f t="shared" si="58"/>
        <v>0</v>
      </c>
      <c r="AY163" s="256"/>
      <c r="AZ163" s="256"/>
      <c r="BA163" s="256"/>
      <c r="BB163" s="256"/>
      <c r="BC163" s="256"/>
      <c r="BD163" s="256"/>
      <c r="BE163" s="256"/>
      <c r="BF163" s="256"/>
      <c r="BG163" s="256"/>
      <c r="BH163" s="256"/>
      <c r="BI163" s="256"/>
      <c r="BK163" s="256"/>
      <c r="BL163" s="256"/>
      <c r="BM163" s="256"/>
      <c r="BN163" s="256"/>
      <c r="BO163" s="256"/>
      <c r="BP163" s="256"/>
      <c r="BQ163" s="256"/>
      <c r="BR163" s="256"/>
      <c r="BS163" s="256"/>
      <c r="BT163" s="256"/>
      <c r="BU163" s="256"/>
      <c r="BV163" s="256"/>
      <c r="BX163" s="256"/>
      <c r="BY163" s="256"/>
      <c r="BZ163" s="256"/>
      <c r="CA163" s="256"/>
      <c r="CB163" s="256"/>
      <c r="CC163" s="256"/>
      <c r="CD163" s="256"/>
      <c r="CE163" s="256"/>
      <c r="CF163" s="256"/>
      <c r="CG163" s="256"/>
      <c r="CH163" s="256"/>
      <c r="CI163" s="256"/>
      <c r="CK163" s="256"/>
      <c r="CL163" s="256"/>
      <c r="CM163" s="256"/>
      <c r="CN163" s="256"/>
      <c r="CO163" s="256"/>
      <c r="CP163" s="256"/>
      <c r="CQ163" s="256"/>
      <c r="CR163" s="256"/>
      <c r="CS163" s="256"/>
      <c r="CT163" s="256"/>
      <c r="CU163" s="256"/>
      <c r="CV163" s="256"/>
      <c r="CX163" s="256"/>
      <c r="CY163" s="256"/>
      <c r="CZ163" s="256"/>
      <c r="DA163" s="256"/>
      <c r="DB163" s="256"/>
      <c r="DC163" s="256"/>
      <c r="DD163" s="256"/>
      <c r="DE163" s="256"/>
      <c r="DF163" s="256"/>
      <c r="DG163" s="256"/>
      <c r="DH163" s="256"/>
      <c r="DI163" s="256"/>
      <c r="DK163" s="256"/>
      <c r="DL163" s="256"/>
      <c r="DM163" s="256"/>
      <c r="DN163" s="256"/>
      <c r="DO163" s="256"/>
      <c r="DP163" s="256"/>
      <c r="DQ163" s="256"/>
      <c r="DR163" s="256"/>
      <c r="DS163" s="256"/>
      <c r="DT163" s="256"/>
      <c r="DU163" s="256"/>
      <c r="DV163" s="256"/>
      <c r="DX163" s="256"/>
      <c r="DY163" s="256"/>
      <c r="DZ163" s="256"/>
      <c r="EA163" s="256"/>
      <c r="EB163" s="256"/>
      <c r="EC163" s="256"/>
      <c r="ED163" s="256"/>
      <c r="EE163" s="256"/>
      <c r="EF163" s="256"/>
      <c r="EG163" s="256"/>
      <c r="EH163" s="256"/>
      <c r="EI163" s="256"/>
      <c r="EK163" s="256"/>
      <c r="EL163" s="256"/>
      <c r="EM163" s="256"/>
      <c r="EN163" s="256"/>
      <c r="EO163" s="256"/>
      <c r="EP163" s="256"/>
      <c r="EQ163" s="256"/>
      <c r="ER163" s="256"/>
      <c r="ES163" s="256"/>
      <c r="ET163" s="256"/>
      <c r="EU163" s="256"/>
      <c r="EV163" s="256"/>
      <c r="EX163" s="256"/>
      <c r="EY163" s="256"/>
      <c r="EZ163" s="256"/>
      <c r="FA163" s="256"/>
      <c r="FB163" s="256"/>
      <c r="FC163" s="256"/>
      <c r="FD163" s="256"/>
      <c r="FE163" s="256"/>
      <c r="FF163" s="256"/>
      <c r="FG163" s="256"/>
      <c r="FH163" s="256"/>
      <c r="FI163" s="256"/>
      <c r="FK163" s="256"/>
      <c r="FL163" s="256"/>
      <c r="FM163" s="256"/>
      <c r="FN163" s="256"/>
      <c r="FO163" s="256"/>
      <c r="FP163" s="256"/>
      <c r="FQ163" s="256"/>
      <c r="FR163" s="256"/>
      <c r="FS163" s="256"/>
      <c r="FT163" s="256"/>
      <c r="FU163" s="256"/>
      <c r="FV163" s="256"/>
      <c r="FX163" s="256"/>
      <c r="FY163" s="256"/>
      <c r="FZ163" s="256"/>
      <c r="GA163" s="256"/>
      <c r="GB163" s="256"/>
      <c r="GC163" s="256"/>
      <c r="GD163" s="256"/>
      <c r="GE163" s="256"/>
      <c r="GF163" s="256"/>
      <c r="GG163" s="256"/>
      <c r="GH163" s="256"/>
      <c r="GI163" s="256"/>
      <c r="GK163" s="256"/>
      <c r="GL163" s="256"/>
      <c r="GM163" s="256"/>
      <c r="GN163" s="256"/>
      <c r="GO163" s="256"/>
      <c r="GP163" s="256"/>
      <c r="GQ163" s="256"/>
      <c r="GR163" s="256"/>
      <c r="GS163" s="256"/>
      <c r="GT163" s="256"/>
      <c r="GU163" s="256"/>
      <c r="GV163" s="256"/>
      <c r="GX163" s="256"/>
      <c r="GY163" s="256"/>
      <c r="GZ163" s="256"/>
      <c r="HA163" s="256"/>
      <c r="HB163" s="256"/>
      <c r="HC163" s="256"/>
      <c r="HD163" s="256"/>
      <c r="HE163" s="256"/>
      <c r="HF163" s="256"/>
      <c r="HG163" s="256"/>
      <c r="HH163" s="256"/>
      <c r="HI163" s="256"/>
      <c r="HK163" s="256"/>
      <c r="HL163" s="256"/>
      <c r="HM163" s="256"/>
      <c r="HN163" s="256"/>
      <c r="HO163" s="256"/>
      <c r="HP163" s="256"/>
      <c r="HQ163" s="256"/>
      <c r="HR163" s="256"/>
      <c r="HS163" s="256"/>
      <c r="HT163" s="256"/>
      <c r="HU163" s="256"/>
      <c r="HV163" s="256"/>
      <c r="HX163" s="256"/>
      <c r="HY163" s="256"/>
      <c r="HZ163" s="256"/>
      <c r="IA163" s="256"/>
      <c r="IB163" s="256"/>
      <c r="IC163" s="256"/>
      <c r="ID163" s="256"/>
      <c r="IE163" s="256"/>
      <c r="IF163" s="256"/>
      <c r="IG163" s="256"/>
      <c r="IH163" s="256"/>
      <c r="II163" s="256"/>
      <c r="IK163" s="256"/>
      <c r="IL163" s="257"/>
      <c r="IM163" s="257"/>
      <c r="IN163" s="257"/>
      <c r="IO163" s="257"/>
      <c r="IP163" s="257"/>
      <c r="IQ163" s="257"/>
      <c r="IR163" s="257"/>
      <c r="IS163" s="257"/>
      <c r="IT163" s="257"/>
      <c r="IU163" s="257"/>
      <c r="IV163" s="257"/>
      <c r="IW163" s="257"/>
      <c r="IY163" s="256"/>
    </row>
    <row r="164" spans="16:259" ht="19.5" customHeight="1" x14ac:dyDescent="0.5">
      <c r="P164" s="400"/>
      <c r="Z164" s="256"/>
      <c r="AA164" s="256"/>
      <c r="AB164" s="256"/>
      <c r="AO164" s="400"/>
      <c r="AS164" s="255">
        <f t="shared" si="58"/>
        <v>0</v>
      </c>
      <c r="AT164" s="255">
        <f t="shared" si="58"/>
        <v>0</v>
      </c>
      <c r="AU164" s="255">
        <f t="shared" si="58"/>
        <v>0</v>
      </c>
      <c r="AV164" s="255">
        <f t="shared" si="58"/>
        <v>0</v>
      </c>
      <c r="AY164" s="256"/>
      <c r="AZ164" s="256"/>
      <c r="BA164" s="256"/>
      <c r="BB164" s="256"/>
      <c r="BC164" s="256"/>
      <c r="BD164" s="256"/>
      <c r="BE164" s="256"/>
      <c r="BF164" s="256"/>
      <c r="BG164" s="256"/>
      <c r="BH164" s="256"/>
      <c r="BI164" s="256"/>
      <c r="BK164" s="256"/>
      <c r="BL164" s="256"/>
      <c r="BM164" s="256"/>
      <c r="BN164" s="256"/>
      <c r="BO164" s="256"/>
      <c r="BP164" s="256"/>
      <c r="BQ164" s="256"/>
      <c r="BR164" s="256"/>
      <c r="BS164" s="256"/>
      <c r="BT164" s="256"/>
      <c r="BU164" s="256"/>
      <c r="BV164" s="256"/>
      <c r="BX164" s="256"/>
      <c r="BY164" s="256"/>
      <c r="BZ164" s="256"/>
      <c r="CA164" s="256"/>
      <c r="CB164" s="256"/>
      <c r="CC164" s="256"/>
      <c r="CD164" s="256"/>
      <c r="CE164" s="256"/>
      <c r="CF164" s="256"/>
      <c r="CG164" s="256"/>
      <c r="CH164" s="256"/>
      <c r="CI164" s="256"/>
      <c r="CK164" s="256"/>
      <c r="CL164" s="256"/>
      <c r="CM164" s="256"/>
      <c r="CN164" s="256"/>
      <c r="CO164" s="256"/>
      <c r="CP164" s="256"/>
      <c r="CQ164" s="256"/>
      <c r="CR164" s="256"/>
      <c r="CS164" s="256"/>
      <c r="CT164" s="256"/>
      <c r="CU164" s="256"/>
      <c r="CV164" s="256"/>
      <c r="CX164" s="256"/>
      <c r="CY164" s="256"/>
      <c r="CZ164" s="256"/>
      <c r="DA164" s="256"/>
      <c r="DB164" s="256"/>
      <c r="DC164" s="256"/>
      <c r="DD164" s="256"/>
      <c r="DE164" s="256"/>
      <c r="DF164" s="256"/>
      <c r="DG164" s="256"/>
      <c r="DH164" s="256"/>
      <c r="DI164" s="256"/>
      <c r="DK164" s="256"/>
      <c r="DL164" s="256"/>
      <c r="DM164" s="256"/>
      <c r="DN164" s="256"/>
      <c r="DO164" s="256"/>
      <c r="DP164" s="256"/>
      <c r="DQ164" s="256"/>
      <c r="DR164" s="256"/>
      <c r="DS164" s="256"/>
      <c r="DT164" s="256"/>
      <c r="DU164" s="256"/>
      <c r="DV164" s="256"/>
      <c r="DX164" s="256"/>
      <c r="DY164" s="256"/>
      <c r="DZ164" s="256"/>
      <c r="EA164" s="256"/>
      <c r="EB164" s="256"/>
      <c r="EC164" s="256"/>
      <c r="ED164" s="256"/>
      <c r="EE164" s="256"/>
      <c r="EF164" s="256"/>
      <c r="EG164" s="256"/>
      <c r="EH164" s="256"/>
      <c r="EI164" s="256"/>
      <c r="EK164" s="256"/>
      <c r="EL164" s="256"/>
      <c r="EM164" s="256"/>
      <c r="EN164" s="256"/>
      <c r="EO164" s="256"/>
      <c r="EP164" s="256"/>
      <c r="EQ164" s="256"/>
      <c r="ER164" s="256"/>
      <c r="ES164" s="256"/>
      <c r="ET164" s="256"/>
      <c r="EU164" s="256"/>
      <c r="EV164" s="256"/>
      <c r="EX164" s="256"/>
      <c r="EY164" s="256"/>
      <c r="EZ164" s="256"/>
      <c r="FA164" s="256"/>
      <c r="FB164" s="256"/>
      <c r="FC164" s="256"/>
      <c r="FD164" s="256"/>
      <c r="FE164" s="256"/>
      <c r="FF164" s="256"/>
      <c r="FG164" s="256"/>
      <c r="FH164" s="256"/>
      <c r="FI164" s="256"/>
      <c r="FK164" s="256"/>
      <c r="FL164" s="256"/>
      <c r="FM164" s="256"/>
      <c r="FN164" s="256"/>
      <c r="FO164" s="256"/>
      <c r="FP164" s="256"/>
      <c r="FQ164" s="256"/>
      <c r="FR164" s="256"/>
      <c r="FS164" s="256"/>
      <c r="FT164" s="256"/>
      <c r="FU164" s="256"/>
      <c r="FV164" s="256"/>
      <c r="FX164" s="256"/>
      <c r="FY164" s="256"/>
      <c r="FZ164" s="256"/>
      <c r="GA164" s="256"/>
      <c r="GB164" s="256"/>
      <c r="GC164" s="256"/>
      <c r="GD164" s="256"/>
      <c r="GE164" s="256"/>
      <c r="GF164" s="256"/>
      <c r="GG164" s="256"/>
      <c r="GH164" s="256"/>
      <c r="GI164" s="256"/>
      <c r="GK164" s="256"/>
      <c r="GL164" s="256"/>
      <c r="GM164" s="256"/>
      <c r="GN164" s="256"/>
      <c r="GO164" s="256"/>
      <c r="GP164" s="256"/>
      <c r="GQ164" s="256"/>
      <c r="GR164" s="256"/>
      <c r="GS164" s="256"/>
      <c r="GT164" s="256"/>
      <c r="GU164" s="256"/>
      <c r="GV164" s="256"/>
      <c r="GX164" s="256"/>
      <c r="GY164" s="256"/>
      <c r="GZ164" s="256"/>
      <c r="HA164" s="256"/>
      <c r="HB164" s="256"/>
      <c r="HC164" s="256"/>
      <c r="HD164" s="256"/>
      <c r="HE164" s="256"/>
      <c r="HF164" s="256"/>
      <c r="HG164" s="256"/>
      <c r="HH164" s="256"/>
      <c r="HI164" s="256"/>
      <c r="HK164" s="256"/>
      <c r="HL164" s="256"/>
      <c r="HM164" s="256"/>
      <c r="HN164" s="256"/>
      <c r="HO164" s="256"/>
      <c r="HP164" s="256"/>
      <c r="HQ164" s="256"/>
      <c r="HR164" s="256"/>
      <c r="HS164" s="256"/>
      <c r="HT164" s="256"/>
      <c r="HU164" s="256"/>
      <c r="HV164" s="256"/>
      <c r="HX164" s="256"/>
      <c r="HY164" s="256"/>
      <c r="HZ164" s="256"/>
      <c r="IA164" s="256"/>
      <c r="IB164" s="256"/>
      <c r="IC164" s="256"/>
      <c r="ID164" s="256"/>
      <c r="IE164" s="256"/>
      <c r="IF164" s="256"/>
      <c r="IG164" s="256"/>
      <c r="IH164" s="256"/>
      <c r="II164" s="256"/>
      <c r="IK164" s="256"/>
      <c r="IL164" s="257"/>
      <c r="IM164" s="257"/>
      <c r="IN164" s="257"/>
      <c r="IO164" s="257"/>
      <c r="IP164" s="257"/>
      <c r="IQ164" s="257"/>
      <c r="IR164" s="257"/>
      <c r="IS164" s="257"/>
      <c r="IT164" s="257"/>
      <c r="IU164" s="257"/>
      <c r="IV164" s="257"/>
      <c r="IW164" s="257"/>
      <c r="IY164" s="256"/>
    </row>
    <row r="165" spans="16:259" ht="19.5" customHeight="1" x14ac:dyDescent="0.5">
      <c r="P165" s="400"/>
      <c r="Z165" s="256"/>
      <c r="AA165" s="256"/>
      <c r="AB165" s="256"/>
      <c r="AO165" s="400"/>
      <c r="AS165" s="255">
        <f t="shared" si="58"/>
        <v>0</v>
      </c>
      <c r="AT165" s="255">
        <f t="shared" si="58"/>
        <v>0</v>
      </c>
      <c r="AU165" s="255">
        <f t="shared" si="58"/>
        <v>0</v>
      </c>
      <c r="AV165" s="255">
        <f t="shared" si="58"/>
        <v>0</v>
      </c>
      <c r="AY165" s="256"/>
      <c r="AZ165" s="256"/>
      <c r="BA165" s="256"/>
      <c r="BB165" s="256"/>
      <c r="BC165" s="256"/>
      <c r="BD165" s="256"/>
      <c r="BE165" s="256"/>
      <c r="BF165" s="256"/>
      <c r="BG165" s="256"/>
      <c r="BH165" s="256"/>
      <c r="BI165" s="256"/>
      <c r="BK165" s="256"/>
      <c r="BL165" s="256"/>
      <c r="BM165" s="256"/>
      <c r="BN165" s="256"/>
      <c r="BO165" s="256"/>
      <c r="BP165" s="256"/>
      <c r="BQ165" s="256"/>
      <c r="BR165" s="256"/>
      <c r="BS165" s="256"/>
      <c r="BT165" s="256"/>
      <c r="BU165" s="256"/>
      <c r="BV165" s="256"/>
      <c r="BX165" s="256"/>
      <c r="BY165" s="256"/>
      <c r="BZ165" s="256"/>
      <c r="CA165" s="256"/>
      <c r="CB165" s="256"/>
      <c r="CC165" s="256"/>
      <c r="CD165" s="256"/>
      <c r="CE165" s="256"/>
      <c r="CF165" s="256"/>
      <c r="CG165" s="256"/>
      <c r="CH165" s="256"/>
      <c r="CI165" s="256"/>
      <c r="CK165" s="256"/>
      <c r="CL165" s="256"/>
      <c r="CM165" s="256"/>
      <c r="CN165" s="256"/>
      <c r="CO165" s="256"/>
      <c r="CP165" s="256"/>
      <c r="CQ165" s="256"/>
      <c r="CR165" s="256"/>
      <c r="CS165" s="256"/>
      <c r="CT165" s="256"/>
      <c r="CU165" s="256"/>
      <c r="CV165" s="256"/>
      <c r="CX165" s="256"/>
      <c r="CY165" s="256"/>
      <c r="CZ165" s="256"/>
      <c r="DA165" s="256"/>
      <c r="DB165" s="256"/>
      <c r="DC165" s="256"/>
      <c r="DD165" s="256"/>
      <c r="DE165" s="256"/>
      <c r="DF165" s="256"/>
      <c r="DG165" s="256"/>
      <c r="DH165" s="256"/>
      <c r="DI165" s="256"/>
      <c r="DK165" s="256"/>
      <c r="DL165" s="256"/>
      <c r="DM165" s="256"/>
      <c r="DN165" s="256"/>
      <c r="DO165" s="256"/>
      <c r="DP165" s="256"/>
      <c r="DQ165" s="256"/>
      <c r="DR165" s="256"/>
      <c r="DS165" s="256"/>
      <c r="DT165" s="256"/>
      <c r="DU165" s="256"/>
      <c r="DV165" s="256"/>
      <c r="DX165" s="256"/>
      <c r="DY165" s="256"/>
      <c r="DZ165" s="256"/>
      <c r="EA165" s="256"/>
      <c r="EB165" s="256"/>
      <c r="EC165" s="256"/>
      <c r="ED165" s="256"/>
      <c r="EE165" s="256"/>
      <c r="EF165" s="256"/>
      <c r="EG165" s="256"/>
      <c r="EH165" s="256"/>
      <c r="EI165" s="256"/>
      <c r="EK165" s="256"/>
      <c r="EL165" s="256"/>
      <c r="EM165" s="256"/>
      <c r="EN165" s="256"/>
      <c r="EO165" s="256"/>
      <c r="EP165" s="256"/>
      <c r="EQ165" s="256"/>
      <c r="ER165" s="256"/>
      <c r="ES165" s="256"/>
      <c r="ET165" s="256"/>
      <c r="EU165" s="256"/>
      <c r="EV165" s="256"/>
      <c r="EX165" s="256"/>
      <c r="EY165" s="256"/>
      <c r="EZ165" s="256"/>
      <c r="FA165" s="256"/>
      <c r="FB165" s="256"/>
      <c r="FC165" s="256"/>
      <c r="FD165" s="256"/>
      <c r="FE165" s="256"/>
      <c r="FF165" s="256"/>
      <c r="FG165" s="256"/>
      <c r="FH165" s="256"/>
      <c r="FI165" s="256"/>
      <c r="FK165" s="256"/>
      <c r="FL165" s="256"/>
      <c r="FM165" s="256"/>
      <c r="FN165" s="256"/>
      <c r="FO165" s="256"/>
      <c r="FP165" s="256"/>
      <c r="FQ165" s="256"/>
      <c r="FR165" s="256"/>
      <c r="FS165" s="256"/>
      <c r="FT165" s="256"/>
      <c r="FU165" s="256"/>
      <c r="FV165" s="256"/>
      <c r="FX165" s="256"/>
      <c r="FY165" s="256"/>
      <c r="FZ165" s="256"/>
      <c r="GA165" s="256"/>
      <c r="GB165" s="256"/>
      <c r="GC165" s="256"/>
      <c r="GD165" s="256"/>
      <c r="GE165" s="256"/>
      <c r="GF165" s="256"/>
      <c r="GG165" s="256"/>
      <c r="GH165" s="256"/>
      <c r="GI165" s="256"/>
      <c r="GK165" s="256"/>
      <c r="GL165" s="256"/>
      <c r="GM165" s="256"/>
      <c r="GN165" s="256"/>
      <c r="GO165" s="256"/>
      <c r="GP165" s="256"/>
      <c r="GQ165" s="256"/>
      <c r="GR165" s="256"/>
      <c r="GS165" s="256"/>
      <c r="GT165" s="256"/>
      <c r="GU165" s="256"/>
      <c r="GV165" s="256"/>
      <c r="GX165" s="256"/>
      <c r="GY165" s="256"/>
      <c r="GZ165" s="256"/>
      <c r="HA165" s="256"/>
      <c r="HB165" s="256"/>
      <c r="HC165" s="256"/>
      <c r="HD165" s="256"/>
      <c r="HE165" s="256"/>
      <c r="HF165" s="256"/>
      <c r="HG165" s="256"/>
      <c r="HH165" s="256"/>
      <c r="HI165" s="256"/>
      <c r="HK165" s="256"/>
      <c r="HL165" s="256"/>
      <c r="HM165" s="256"/>
      <c r="HN165" s="256"/>
      <c r="HO165" s="256"/>
      <c r="HP165" s="256"/>
      <c r="HQ165" s="256"/>
      <c r="HR165" s="256"/>
      <c r="HS165" s="256"/>
      <c r="HT165" s="256"/>
      <c r="HU165" s="256"/>
      <c r="HV165" s="256"/>
      <c r="HX165" s="256"/>
      <c r="HY165" s="256"/>
      <c r="HZ165" s="256"/>
      <c r="IA165" s="256"/>
      <c r="IB165" s="256"/>
      <c r="IC165" s="256"/>
      <c r="ID165" s="256"/>
      <c r="IE165" s="256"/>
      <c r="IF165" s="256"/>
      <c r="IG165" s="256"/>
      <c r="IH165" s="256"/>
      <c r="II165" s="256"/>
      <c r="IK165" s="256"/>
      <c r="IL165" s="257"/>
      <c r="IM165" s="257"/>
      <c r="IN165" s="257"/>
      <c r="IO165" s="257"/>
      <c r="IP165" s="257"/>
      <c r="IQ165" s="257"/>
      <c r="IR165" s="257"/>
      <c r="IS165" s="257"/>
      <c r="IT165" s="257"/>
      <c r="IU165" s="257"/>
      <c r="IV165" s="257"/>
      <c r="IW165" s="257"/>
      <c r="IY165" s="256"/>
    </row>
    <row r="166" spans="16:259" ht="19.5" customHeight="1" x14ac:dyDescent="0.5">
      <c r="P166" s="400"/>
      <c r="Z166" s="256"/>
      <c r="AA166" s="256"/>
      <c r="AB166" s="256"/>
      <c r="AO166" s="400"/>
      <c r="AS166" s="255">
        <f t="shared" si="58"/>
        <v>0</v>
      </c>
      <c r="AT166" s="255">
        <f t="shared" si="58"/>
        <v>0</v>
      </c>
      <c r="AU166" s="255">
        <f t="shared" si="58"/>
        <v>0</v>
      </c>
      <c r="AV166" s="255">
        <f t="shared" si="58"/>
        <v>0</v>
      </c>
      <c r="AY166" s="256"/>
      <c r="AZ166" s="256"/>
      <c r="BA166" s="256"/>
      <c r="BB166" s="256"/>
      <c r="BC166" s="256"/>
      <c r="BD166" s="256"/>
      <c r="BE166" s="256"/>
      <c r="BF166" s="256"/>
      <c r="BG166" s="256"/>
      <c r="BH166" s="256"/>
      <c r="BI166" s="256"/>
      <c r="BK166" s="256"/>
      <c r="BL166" s="256"/>
      <c r="BM166" s="256"/>
      <c r="BN166" s="256"/>
      <c r="BO166" s="256"/>
      <c r="BP166" s="256"/>
      <c r="BQ166" s="256"/>
      <c r="BR166" s="256"/>
      <c r="BS166" s="256"/>
      <c r="BT166" s="256"/>
      <c r="BU166" s="256"/>
      <c r="BV166" s="256"/>
      <c r="BX166" s="256"/>
      <c r="BY166" s="256"/>
      <c r="BZ166" s="256"/>
      <c r="CA166" s="256"/>
      <c r="CB166" s="256"/>
      <c r="CC166" s="256"/>
      <c r="CD166" s="256"/>
      <c r="CE166" s="256"/>
      <c r="CF166" s="256"/>
      <c r="CG166" s="256"/>
      <c r="CH166" s="256"/>
      <c r="CI166" s="256"/>
      <c r="CK166" s="256"/>
      <c r="CL166" s="256"/>
      <c r="CM166" s="256"/>
      <c r="CN166" s="256"/>
      <c r="CO166" s="256"/>
      <c r="CP166" s="256"/>
      <c r="CQ166" s="256"/>
      <c r="CR166" s="256"/>
      <c r="CS166" s="256"/>
      <c r="CT166" s="256"/>
      <c r="CU166" s="256"/>
      <c r="CV166" s="256"/>
      <c r="CX166" s="256"/>
      <c r="CY166" s="256"/>
      <c r="CZ166" s="256"/>
      <c r="DA166" s="256"/>
      <c r="DB166" s="256"/>
      <c r="DC166" s="256"/>
      <c r="DD166" s="256"/>
      <c r="DE166" s="256"/>
      <c r="DF166" s="256"/>
      <c r="DG166" s="256"/>
      <c r="DH166" s="256"/>
      <c r="DI166" s="256"/>
      <c r="DK166" s="256"/>
      <c r="DL166" s="256"/>
      <c r="DM166" s="256"/>
      <c r="DN166" s="256"/>
      <c r="DO166" s="256"/>
      <c r="DP166" s="256"/>
      <c r="DQ166" s="256"/>
      <c r="DR166" s="256"/>
      <c r="DS166" s="256"/>
      <c r="DT166" s="256"/>
      <c r="DU166" s="256"/>
      <c r="DV166" s="256"/>
      <c r="DX166" s="256"/>
      <c r="DY166" s="256"/>
      <c r="DZ166" s="256"/>
      <c r="EA166" s="256"/>
      <c r="EB166" s="256"/>
      <c r="EC166" s="256"/>
      <c r="ED166" s="256"/>
      <c r="EE166" s="256"/>
      <c r="EF166" s="256"/>
      <c r="EG166" s="256"/>
      <c r="EH166" s="256"/>
      <c r="EI166" s="256"/>
      <c r="EK166" s="256"/>
      <c r="EL166" s="256"/>
      <c r="EM166" s="256"/>
      <c r="EN166" s="256"/>
      <c r="EO166" s="256"/>
      <c r="EP166" s="256"/>
      <c r="EQ166" s="256"/>
      <c r="ER166" s="256"/>
      <c r="ES166" s="256"/>
      <c r="ET166" s="256"/>
      <c r="EU166" s="256"/>
      <c r="EV166" s="256"/>
      <c r="EX166" s="256"/>
      <c r="EY166" s="256"/>
      <c r="EZ166" s="256"/>
      <c r="FA166" s="256"/>
      <c r="FB166" s="256"/>
      <c r="FC166" s="256"/>
      <c r="FD166" s="256"/>
      <c r="FE166" s="256"/>
      <c r="FF166" s="256"/>
      <c r="FG166" s="256"/>
      <c r="FH166" s="256"/>
      <c r="FI166" s="256"/>
      <c r="FK166" s="256"/>
      <c r="FL166" s="256"/>
      <c r="FM166" s="256"/>
      <c r="FN166" s="256"/>
      <c r="FO166" s="256"/>
      <c r="FP166" s="256"/>
      <c r="FQ166" s="256"/>
      <c r="FR166" s="256"/>
      <c r="FS166" s="256"/>
      <c r="FT166" s="256"/>
      <c r="FU166" s="256"/>
      <c r="FV166" s="256"/>
      <c r="FX166" s="256"/>
      <c r="FY166" s="256"/>
      <c r="FZ166" s="256"/>
      <c r="GA166" s="256"/>
      <c r="GB166" s="256"/>
      <c r="GC166" s="256"/>
      <c r="GD166" s="256"/>
      <c r="GE166" s="256"/>
      <c r="GF166" s="256"/>
      <c r="GG166" s="256"/>
      <c r="GH166" s="256"/>
      <c r="GI166" s="256"/>
      <c r="GK166" s="256"/>
      <c r="GL166" s="256"/>
      <c r="GM166" s="256"/>
      <c r="GN166" s="256"/>
      <c r="GO166" s="256"/>
      <c r="GP166" s="256"/>
      <c r="GQ166" s="256"/>
      <c r="GR166" s="256"/>
      <c r="GS166" s="256"/>
      <c r="GT166" s="256"/>
      <c r="GU166" s="256"/>
      <c r="GV166" s="256"/>
      <c r="GX166" s="256"/>
      <c r="GY166" s="256"/>
      <c r="GZ166" s="256"/>
      <c r="HA166" s="256"/>
      <c r="HB166" s="256"/>
      <c r="HC166" s="256"/>
      <c r="HD166" s="256"/>
      <c r="HE166" s="256"/>
      <c r="HF166" s="256"/>
      <c r="HG166" s="256"/>
      <c r="HH166" s="256"/>
      <c r="HI166" s="256"/>
      <c r="HK166" s="256"/>
      <c r="HL166" s="256"/>
      <c r="HM166" s="256"/>
      <c r="HN166" s="256"/>
      <c r="HO166" s="256"/>
      <c r="HP166" s="256"/>
      <c r="HQ166" s="256"/>
      <c r="HR166" s="256"/>
      <c r="HS166" s="256"/>
      <c r="HT166" s="256"/>
      <c r="HU166" s="256"/>
      <c r="HV166" s="256"/>
      <c r="HX166" s="256"/>
      <c r="HY166" s="256"/>
      <c r="HZ166" s="256"/>
      <c r="IA166" s="256"/>
      <c r="IB166" s="256"/>
      <c r="IC166" s="256"/>
      <c r="ID166" s="256"/>
      <c r="IE166" s="256"/>
      <c r="IF166" s="256"/>
      <c r="IG166" s="256"/>
      <c r="IH166" s="256"/>
      <c r="II166" s="256"/>
      <c r="IK166" s="256"/>
      <c r="IL166" s="257"/>
      <c r="IM166" s="257"/>
      <c r="IN166" s="257"/>
      <c r="IO166" s="257"/>
      <c r="IP166" s="257"/>
      <c r="IQ166" s="257"/>
      <c r="IR166" s="257"/>
      <c r="IS166" s="257"/>
      <c r="IT166" s="257"/>
      <c r="IU166" s="257"/>
      <c r="IV166" s="257"/>
      <c r="IW166" s="257"/>
      <c r="IY166" s="256"/>
    </row>
    <row r="167" spans="16:259" ht="19.5" customHeight="1" x14ac:dyDescent="0.5">
      <c r="P167" s="400"/>
      <c r="Z167" s="256"/>
      <c r="AA167" s="256"/>
      <c r="AB167" s="256"/>
      <c r="AO167" s="400"/>
      <c r="AS167" s="255">
        <f t="shared" si="58"/>
        <v>0</v>
      </c>
      <c r="AT167" s="255">
        <f t="shared" si="58"/>
        <v>0</v>
      </c>
      <c r="AU167" s="255">
        <f t="shared" si="58"/>
        <v>0</v>
      </c>
      <c r="AV167" s="255">
        <f t="shared" si="58"/>
        <v>0</v>
      </c>
      <c r="AY167" s="256"/>
      <c r="AZ167" s="256"/>
      <c r="BA167" s="256"/>
      <c r="BB167" s="256"/>
      <c r="BC167" s="256"/>
      <c r="BD167" s="256"/>
      <c r="BE167" s="256"/>
      <c r="BF167" s="256"/>
      <c r="BG167" s="256"/>
      <c r="BH167" s="256"/>
      <c r="BI167" s="256"/>
      <c r="BK167" s="256"/>
      <c r="BL167" s="256"/>
      <c r="BM167" s="256"/>
      <c r="BN167" s="256"/>
      <c r="BO167" s="256"/>
      <c r="BP167" s="256"/>
      <c r="BQ167" s="256"/>
      <c r="BR167" s="256"/>
      <c r="BS167" s="256"/>
      <c r="BT167" s="256"/>
      <c r="BU167" s="256"/>
      <c r="BV167" s="256"/>
      <c r="BX167" s="256"/>
      <c r="BY167" s="256"/>
      <c r="BZ167" s="256"/>
      <c r="CA167" s="256"/>
      <c r="CB167" s="256"/>
      <c r="CC167" s="256"/>
      <c r="CD167" s="256"/>
      <c r="CE167" s="256"/>
      <c r="CF167" s="256"/>
      <c r="CG167" s="256"/>
      <c r="CH167" s="256"/>
      <c r="CI167" s="256"/>
      <c r="CK167" s="256"/>
      <c r="CL167" s="256"/>
      <c r="CM167" s="256"/>
      <c r="CN167" s="256"/>
      <c r="CO167" s="256"/>
      <c r="CP167" s="256"/>
      <c r="CQ167" s="256"/>
      <c r="CR167" s="256"/>
      <c r="CS167" s="256"/>
      <c r="CT167" s="256"/>
      <c r="CU167" s="256"/>
      <c r="CV167" s="256"/>
      <c r="CX167" s="256"/>
      <c r="CY167" s="256"/>
      <c r="CZ167" s="256"/>
      <c r="DA167" s="256"/>
      <c r="DB167" s="256"/>
      <c r="DC167" s="256"/>
      <c r="DD167" s="256"/>
      <c r="DE167" s="256"/>
      <c r="DF167" s="256"/>
      <c r="DG167" s="256"/>
      <c r="DH167" s="256"/>
      <c r="DI167" s="256"/>
      <c r="DK167" s="256"/>
      <c r="DL167" s="256"/>
      <c r="DM167" s="256"/>
      <c r="DN167" s="256"/>
      <c r="DO167" s="256"/>
      <c r="DP167" s="256"/>
      <c r="DQ167" s="256"/>
      <c r="DR167" s="256"/>
      <c r="DS167" s="256"/>
      <c r="DT167" s="256"/>
      <c r="DU167" s="256"/>
      <c r="DV167" s="256"/>
      <c r="DX167" s="256"/>
      <c r="DY167" s="256"/>
      <c r="DZ167" s="256"/>
      <c r="EA167" s="256"/>
      <c r="EB167" s="256"/>
      <c r="EC167" s="256"/>
      <c r="ED167" s="256"/>
      <c r="EE167" s="256"/>
      <c r="EF167" s="256"/>
      <c r="EG167" s="256"/>
      <c r="EH167" s="256"/>
      <c r="EI167" s="256"/>
      <c r="EK167" s="256"/>
      <c r="EL167" s="256"/>
      <c r="EM167" s="256"/>
      <c r="EN167" s="256"/>
      <c r="EO167" s="256"/>
      <c r="EP167" s="256"/>
      <c r="EQ167" s="256"/>
      <c r="ER167" s="256"/>
      <c r="ES167" s="256"/>
      <c r="ET167" s="256"/>
      <c r="EU167" s="256"/>
      <c r="EV167" s="256"/>
      <c r="EX167" s="256"/>
      <c r="EY167" s="256"/>
      <c r="EZ167" s="256"/>
      <c r="FA167" s="256"/>
      <c r="FB167" s="256"/>
      <c r="FC167" s="256"/>
      <c r="FD167" s="256"/>
      <c r="FE167" s="256"/>
      <c r="FF167" s="256"/>
      <c r="FG167" s="256"/>
      <c r="FH167" s="256"/>
      <c r="FI167" s="256"/>
      <c r="FK167" s="256"/>
      <c r="FL167" s="256"/>
      <c r="FM167" s="256"/>
      <c r="FN167" s="256"/>
      <c r="FO167" s="256"/>
      <c r="FP167" s="256"/>
      <c r="FQ167" s="256"/>
      <c r="FR167" s="256"/>
      <c r="FS167" s="256"/>
      <c r="FT167" s="256"/>
      <c r="FU167" s="256"/>
      <c r="FV167" s="256"/>
      <c r="FX167" s="256"/>
      <c r="FY167" s="256"/>
      <c r="FZ167" s="256"/>
      <c r="GA167" s="256"/>
      <c r="GB167" s="256"/>
      <c r="GC167" s="256"/>
      <c r="GD167" s="256"/>
      <c r="GE167" s="256"/>
      <c r="GF167" s="256"/>
      <c r="GG167" s="256"/>
      <c r="GH167" s="256"/>
      <c r="GI167" s="256"/>
      <c r="GK167" s="256"/>
      <c r="GL167" s="256"/>
      <c r="GM167" s="256"/>
      <c r="GN167" s="256"/>
      <c r="GO167" s="256"/>
      <c r="GP167" s="256"/>
      <c r="GQ167" s="256"/>
      <c r="GR167" s="256"/>
      <c r="GS167" s="256"/>
      <c r="GT167" s="256"/>
      <c r="GU167" s="256"/>
      <c r="GV167" s="256"/>
      <c r="GX167" s="256"/>
      <c r="GY167" s="256"/>
      <c r="GZ167" s="256"/>
      <c r="HA167" s="256"/>
      <c r="HB167" s="256"/>
      <c r="HC167" s="256"/>
      <c r="HD167" s="256"/>
      <c r="HE167" s="256"/>
      <c r="HF167" s="256"/>
      <c r="HG167" s="256"/>
      <c r="HH167" s="256"/>
      <c r="HI167" s="256"/>
      <c r="HK167" s="256"/>
      <c r="HL167" s="256"/>
      <c r="HM167" s="256"/>
      <c r="HN167" s="256"/>
      <c r="HO167" s="256"/>
      <c r="HP167" s="256"/>
      <c r="HQ167" s="256"/>
      <c r="HR167" s="256"/>
      <c r="HS167" s="256"/>
      <c r="HT167" s="256"/>
      <c r="HU167" s="256"/>
      <c r="HV167" s="256"/>
      <c r="HX167" s="256"/>
      <c r="HY167" s="256"/>
      <c r="HZ167" s="256"/>
      <c r="IA167" s="256"/>
      <c r="IB167" s="256"/>
      <c r="IC167" s="256"/>
      <c r="ID167" s="256"/>
      <c r="IE167" s="256"/>
      <c r="IF167" s="256"/>
      <c r="IG167" s="256"/>
      <c r="IH167" s="256"/>
      <c r="II167" s="256"/>
      <c r="IK167" s="256"/>
      <c r="IL167" s="257"/>
      <c r="IM167" s="257"/>
      <c r="IN167" s="257"/>
      <c r="IO167" s="257"/>
      <c r="IP167" s="257"/>
      <c r="IQ167" s="257"/>
      <c r="IR167" s="257"/>
      <c r="IS167" s="257"/>
      <c r="IT167" s="257"/>
      <c r="IU167" s="257"/>
      <c r="IV167" s="257"/>
      <c r="IW167" s="257"/>
      <c r="IY167" s="256"/>
    </row>
    <row r="168" spans="16:259" ht="19.5" customHeight="1" x14ac:dyDescent="0.5">
      <c r="P168" s="400"/>
      <c r="Z168" s="256"/>
      <c r="AA168" s="256"/>
      <c r="AB168" s="256"/>
      <c r="AO168" s="400"/>
      <c r="AS168" s="255">
        <f t="shared" si="58"/>
        <v>0</v>
      </c>
      <c r="AT168" s="255">
        <f t="shared" si="58"/>
        <v>0</v>
      </c>
      <c r="AU168" s="255">
        <f t="shared" si="58"/>
        <v>0</v>
      </c>
      <c r="AV168" s="255">
        <f t="shared" si="58"/>
        <v>0</v>
      </c>
      <c r="AY168" s="256"/>
      <c r="AZ168" s="256"/>
      <c r="BA168" s="256"/>
      <c r="BB168" s="256"/>
      <c r="BC168" s="256"/>
      <c r="BD168" s="256"/>
      <c r="BE168" s="256"/>
      <c r="BF168" s="256"/>
      <c r="BG168" s="256"/>
      <c r="BH168" s="256"/>
      <c r="BI168" s="256"/>
      <c r="BK168" s="256"/>
      <c r="BL168" s="256"/>
      <c r="BM168" s="256"/>
      <c r="BN168" s="256"/>
      <c r="BO168" s="256"/>
      <c r="BP168" s="256"/>
      <c r="BQ168" s="256"/>
      <c r="BR168" s="256"/>
      <c r="BS168" s="256"/>
      <c r="BT168" s="256"/>
      <c r="BU168" s="256"/>
      <c r="BV168" s="256"/>
      <c r="BX168" s="256"/>
      <c r="BY168" s="256"/>
      <c r="BZ168" s="256"/>
      <c r="CA168" s="256"/>
      <c r="CB168" s="256"/>
      <c r="CC168" s="256"/>
      <c r="CD168" s="256"/>
      <c r="CE168" s="256"/>
      <c r="CF168" s="256"/>
      <c r="CG168" s="256"/>
      <c r="CH168" s="256"/>
      <c r="CI168" s="256"/>
      <c r="CK168" s="256"/>
      <c r="CL168" s="256"/>
      <c r="CM168" s="256"/>
      <c r="CN168" s="256"/>
      <c r="CO168" s="256"/>
      <c r="CP168" s="256"/>
      <c r="CQ168" s="256"/>
      <c r="CR168" s="256"/>
      <c r="CS168" s="256"/>
      <c r="CT168" s="256"/>
      <c r="CU168" s="256"/>
      <c r="CV168" s="256"/>
      <c r="CX168" s="256"/>
      <c r="CY168" s="256"/>
      <c r="CZ168" s="256"/>
      <c r="DA168" s="256"/>
      <c r="DB168" s="256"/>
      <c r="DC168" s="256"/>
      <c r="DD168" s="256"/>
      <c r="DE168" s="256"/>
      <c r="DF168" s="256"/>
      <c r="DG168" s="256"/>
      <c r="DH168" s="256"/>
      <c r="DI168" s="256"/>
      <c r="DK168" s="256"/>
      <c r="DL168" s="256"/>
      <c r="DM168" s="256"/>
      <c r="DN168" s="256"/>
      <c r="DO168" s="256"/>
      <c r="DP168" s="256"/>
      <c r="DQ168" s="256"/>
      <c r="DR168" s="256"/>
      <c r="DS168" s="256"/>
      <c r="DT168" s="256"/>
      <c r="DU168" s="256"/>
      <c r="DV168" s="256"/>
      <c r="DX168" s="256"/>
      <c r="DY168" s="256"/>
      <c r="DZ168" s="256"/>
      <c r="EA168" s="256"/>
      <c r="EB168" s="256"/>
      <c r="EC168" s="256"/>
      <c r="ED168" s="256"/>
      <c r="EE168" s="256"/>
      <c r="EF168" s="256"/>
      <c r="EG168" s="256"/>
      <c r="EH168" s="256"/>
      <c r="EI168" s="256"/>
      <c r="EK168" s="256"/>
      <c r="EL168" s="256"/>
      <c r="EM168" s="256"/>
      <c r="EN168" s="256"/>
      <c r="EO168" s="256"/>
      <c r="EP168" s="256"/>
      <c r="EQ168" s="256"/>
      <c r="ER168" s="256"/>
      <c r="ES168" s="256"/>
      <c r="ET168" s="256"/>
      <c r="EU168" s="256"/>
      <c r="EV168" s="256"/>
      <c r="EX168" s="256"/>
      <c r="EY168" s="256"/>
      <c r="EZ168" s="256"/>
      <c r="FA168" s="256"/>
      <c r="FB168" s="256"/>
      <c r="FC168" s="256"/>
      <c r="FD168" s="256"/>
      <c r="FE168" s="256"/>
      <c r="FF168" s="256"/>
      <c r="FG168" s="256"/>
      <c r="FH168" s="256"/>
      <c r="FI168" s="256"/>
      <c r="FK168" s="256"/>
      <c r="FL168" s="256"/>
      <c r="FM168" s="256"/>
      <c r="FN168" s="256"/>
      <c r="FO168" s="256"/>
      <c r="FP168" s="256"/>
      <c r="FQ168" s="256"/>
      <c r="FR168" s="256"/>
      <c r="FS168" s="256"/>
      <c r="FT168" s="256"/>
      <c r="FU168" s="256"/>
      <c r="FV168" s="256"/>
      <c r="FX168" s="256"/>
      <c r="FY168" s="256"/>
      <c r="FZ168" s="256"/>
      <c r="GA168" s="256"/>
      <c r="GB168" s="256"/>
      <c r="GC168" s="256"/>
      <c r="GD168" s="256"/>
      <c r="GE168" s="256"/>
      <c r="GF168" s="256"/>
      <c r="GG168" s="256"/>
      <c r="GH168" s="256"/>
      <c r="GI168" s="256"/>
      <c r="GK168" s="256"/>
      <c r="GL168" s="256"/>
      <c r="GM168" s="256"/>
      <c r="GN168" s="256"/>
      <c r="GO168" s="256"/>
      <c r="GP168" s="256"/>
      <c r="GQ168" s="256"/>
      <c r="GR168" s="256"/>
      <c r="GS168" s="256"/>
      <c r="GT168" s="256"/>
      <c r="GU168" s="256"/>
      <c r="GV168" s="256"/>
      <c r="GX168" s="256"/>
      <c r="GY168" s="256"/>
      <c r="GZ168" s="256"/>
      <c r="HA168" s="256"/>
      <c r="HB168" s="256"/>
      <c r="HC168" s="256"/>
      <c r="HD168" s="256"/>
      <c r="HE168" s="256"/>
      <c r="HF168" s="256"/>
      <c r="HG168" s="256"/>
      <c r="HH168" s="256"/>
      <c r="HI168" s="256"/>
      <c r="HK168" s="256"/>
      <c r="HL168" s="256"/>
      <c r="HM168" s="256"/>
      <c r="HN168" s="256"/>
      <c r="HO168" s="256"/>
      <c r="HP168" s="256"/>
      <c r="HQ168" s="256"/>
      <c r="HR168" s="256"/>
      <c r="HS168" s="256"/>
      <c r="HT168" s="256"/>
      <c r="HU168" s="256"/>
      <c r="HV168" s="256"/>
      <c r="HX168" s="256"/>
      <c r="HY168" s="256"/>
      <c r="HZ168" s="256"/>
      <c r="IA168" s="256"/>
      <c r="IB168" s="256"/>
      <c r="IC168" s="256"/>
      <c r="ID168" s="256"/>
      <c r="IE168" s="256"/>
      <c r="IF168" s="256"/>
      <c r="IG168" s="256"/>
      <c r="IH168" s="256"/>
      <c r="II168" s="256"/>
      <c r="IK168" s="256"/>
      <c r="IL168" s="257"/>
      <c r="IM168" s="257"/>
      <c r="IN168" s="257"/>
      <c r="IO168" s="257"/>
      <c r="IP168" s="257"/>
      <c r="IQ168" s="257"/>
      <c r="IR168" s="257"/>
      <c r="IS168" s="257"/>
      <c r="IT168" s="257"/>
      <c r="IU168" s="257"/>
      <c r="IV168" s="257"/>
      <c r="IW168" s="257"/>
      <c r="IY168" s="256"/>
    </row>
    <row r="169" spans="16:259" ht="19.5" customHeight="1" x14ac:dyDescent="0.5">
      <c r="P169" s="400"/>
      <c r="Z169" s="256"/>
      <c r="AA169" s="256"/>
      <c r="AB169" s="256"/>
      <c r="AO169" s="400"/>
      <c r="AS169" s="255">
        <f t="shared" si="58"/>
        <v>0</v>
      </c>
      <c r="AT169" s="255">
        <f t="shared" si="58"/>
        <v>0</v>
      </c>
      <c r="AU169" s="255">
        <f t="shared" si="58"/>
        <v>0</v>
      </c>
      <c r="AV169" s="255">
        <f t="shared" si="58"/>
        <v>0</v>
      </c>
      <c r="AY169" s="256"/>
      <c r="AZ169" s="256"/>
      <c r="BA169" s="256"/>
      <c r="BB169" s="256"/>
      <c r="BC169" s="256"/>
      <c r="BD169" s="256"/>
      <c r="BE169" s="256"/>
      <c r="BF169" s="256"/>
      <c r="BG169" s="256"/>
      <c r="BH169" s="256"/>
      <c r="BI169" s="256"/>
      <c r="BK169" s="256"/>
      <c r="BL169" s="256"/>
      <c r="BM169" s="256"/>
      <c r="BN169" s="256"/>
      <c r="BO169" s="256"/>
      <c r="BP169" s="256"/>
      <c r="BQ169" s="256"/>
      <c r="BR169" s="256"/>
      <c r="BS169" s="256"/>
      <c r="BT169" s="256"/>
      <c r="BU169" s="256"/>
      <c r="BV169" s="256"/>
      <c r="BX169" s="256"/>
      <c r="BY169" s="256"/>
      <c r="BZ169" s="256"/>
      <c r="CA169" s="256"/>
      <c r="CB169" s="256"/>
      <c r="CC169" s="256"/>
      <c r="CD169" s="256"/>
      <c r="CE169" s="256"/>
      <c r="CF169" s="256"/>
      <c r="CG169" s="256"/>
      <c r="CH169" s="256"/>
      <c r="CI169" s="256"/>
      <c r="CK169" s="256"/>
      <c r="CL169" s="256"/>
      <c r="CM169" s="256"/>
      <c r="CN169" s="256"/>
      <c r="CO169" s="256"/>
      <c r="CP169" s="256"/>
      <c r="CQ169" s="256"/>
      <c r="CR169" s="256"/>
      <c r="CS169" s="256"/>
      <c r="CT169" s="256"/>
      <c r="CU169" s="256"/>
      <c r="CV169" s="256"/>
      <c r="CX169" s="256"/>
      <c r="CY169" s="256"/>
      <c r="CZ169" s="256"/>
      <c r="DA169" s="256"/>
      <c r="DB169" s="256"/>
      <c r="DC169" s="256"/>
      <c r="DD169" s="256"/>
      <c r="DE169" s="256"/>
      <c r="DF169" s="256"/>
      <c r="DG169" s="256"/>
      <c r="DH169" s="256"/>
      <c r="DI169" s="256"/>
      <c r="DK169" s="256"/>
      <c r="DL169" s="256"/>
      <c r="DM169" s="256"/>
      <c r="DN169" s="256"/>
      <c r="DO169" s="256"/>
      <c r="DP169" s="256"/>
      <c r="DQ169" s="256"/>
      <c r="DR169" s="256"/>
      <c r="DS169" s="256"/>
      <c r="DT169" s="256"/>
      <c r="DU169" s="256"/>
      <c r="DV169" s="256"/>
      <c r="DX169" s="256"/>
      <c r="DY169" s="256"/>
      <c r="DZ169" s="256"/>
      <c r="EA169" s="256"/>
      <c r="EB169" s="256"/>
      <c r="EC169" s="256"/>
      <c r="ED169" s="256"/>
      <c r="EE169" s="256"/>
      <c r="EF169" s="256"/>
      <c r="EG169" s="256"/>
      <c r="EH169" s="256"/>
      <c r="EI169" s="256"/>
      <c r="EK169" s="256"/>
      <c r="EL169" s="256"/>
      <c r="EM169" s="256"/>
      <c r="EN169" s="256"/>
      <c r="EO169" s="256"/>
      <c r="EP169" s="256"/>
      <c r="EQ169" s="256"/>
      <c r="ER169" s="256"/>
      <c r="ES169" s="256"/>
      <c r="ET169" s="256"/>
      <c r="EU169" s="256"/>
      <c r="EV169" s="256"/>
      <c r="EX169" s="256"/>
      <c r="EY169" s="256"/>
      <c r="EZ169" s="256"/>
      <c r="FA169" s="256"/>
      <c r="FB169" s="256"/>
      <c r="FC169" s="256"/>
      <c r="FD169" s="256"/>
      <c r="FE169" s="256"/>
      <c r="FF169" s="256"/>
      <c r="FG169" s="256"/>
      <c r="FH169" s="256"/>
      <c r="FI169" s="256"/>
      <c r="FK169" s="256"/>
      <c r="FL169" s="256"/>
      <c r="FM169" s="256"/>
      <c r="FN169" s="256"/>
      <c r="FO169" s="256"/>
      <c r="FP169" s="256"/>
      <c r="FQ169" s="256"/>
      <c r="FR169" s="256"/>
      <c r="FS169" s="256"/>
      <c r="FT169" s="256"/>
      <c r="FU169" s="256"/>
      <c r="FV169" s="256"/>
      <c r="FX169" s="256"/>
      <c r="FY169" s="256"/>
      <c r="FZ169" s="256"/>
      <c r="GA169" s="256"/>
      <c r="GB169" s="256"/>
      <c r="GC169" s="256"/>
      <c r="GD169" s="256"/>
      <c r="GE169" s="256"/>
      <c r="GF169" s="256"/>
      <c r="GG169" s="256"/>
      <c r="GH169" s="256"/>
      <c r="GI169" s="256"/>
      <c r="GK169" s="256"/>
      <c r="GL169" s="256"/>
      <c r="GM169" s="256"/>
      <c r="GN169" s="256"/>
      <c r="GO169" s="256"/>
      <c r="GP169" s="256"/>
      <c r="GQ169" s="256"/>
      <c r="GR169" s="256"/>
      <c r="GS169" s="256"/>
      <c r="GT169" s="256"/>
      <c r="GU169" s="256"/>
      <c r="GV169" s="256"/>
      <c r="GX169" s="256"/>
      <c r="GY169" s="256"/>
      <c r="GZ169" s="256"/>
      <c r="HA169" s="256"/>
      <c r="HB169" s="256"/>
      <c r="HC169" s="256"/>
      <c r="HD169" s="256"/>
      <c r="HE169" s="256"/>
      <c r="HF169" s="256"/>
      <c r="HG169" s="256"/>
      <c r="HH169" s="256"/>
      <c r="HI169" s="256"/>
      <c r="HK169" s="256"/>
      <c r="HL169" s="256"/>
      <c r="HM169" s="256"/>
      <c r="HN169" s="256"/>
      <c r="HO169" s="256"/>
      <c r="HP169" s="256"/>
      <c r="HQ169" s="256"/>
      <c r="HR169" s="256"/>
      <c r="HS169" s="256"/>
      <c r="HT169" s="256"/>
      <c r="HU169" s="256"/>
      <c r="HV169" s="256"/>
      <c r="HX169" s="256"/>
      <c r="HY169" s="256"/>
      <c r="HZ169" s="256"/>
      <c r="IA169" s="256"/>
      <c r="IB169" s="256"/>
      <c r="IC169" s="256"/>
      <c r="ID169" s="256"/>
      <c r="IE169" s="256"/>
      <c r="IF169" s="256"/>
      <c r="IG169" s="256"/>
      <c r="IH169" s="256"/>
      <c r="II169" s="256"/>
      <c r="IK169" s="256"/>
      <c r="IL169" s="257"/>
      <c r="IM169" s="257"/>
      <c r="IN169" s="257"/>
      <c r="IO169" s="257"/>
      <c r="IP169" s="257"/>
      <c r="IQ169" s="257"/>
      <c r="IR169" s="257"/>
      <c r="IS169" s="257"/>
      <c r="IT169" s="257"/>
      <c r="IU169" s="257"/>
      <c r="IV169" s="257"/>
      <c r="IW169" s="257"/>
      <c r="IY169" s="256"/>
    </row>
    <row r="170" spans="16:259" ht="19.5" customHeight="1" x14ac:dyDescent="0.5">
      <c r="P170" s="400"/>
      <c r="Z170" s="256"/>
      <c r="AA170" s="256"/>
      <c r="AB170" s="256"/>
      <c r="AO170" s="400"/>
      <c r="AS170" s="255">
        <f t="shared" si="58"/>
        <v>0</v>
      </c>
      <c r="AT170" s="255">
        <f t="shared" si="58"/>
        <v>0</v>
      </c>
      <c r="AU170" s="255">
        <f t="shared" si="58"/>
        <v>0</v>
      </c>
      <c r="AV170" s="255">
        <f t="shared" si="58"/>
        <v>0</v>
      </c>
      <c r="AY170" s="256"/>
      <c r="AZ170" s="256"/>
      <c r="BA170" s="256"/>
      <c r="BB170" s="256"/>
      <c r="BC170" s="256"/>
      <c r="BD170" s="256"/>
      <c r="BE170" s="256"/>
      <c r="BF170" s="256"/>
      <c r="BG170" s="256"/>
      <c r="BH170" s="256"/>
      <c r="BI170" s="256"/>
      <c r="BK170" s="256"/>
      <c r="BL170" s="256"/>
      <c r="BM170" s="256"/>
      <c r="BN170" s="256"/>
      <c r="BO170" s="256"/>
      <c r="BP170" s="256"/>
      <c r="BQ170" s="256"/>
      <c r="BR170" s="256"/>
      <c r="BS170" s="256"/>
      <c r="BT170" s="256"/>
      <c r="BU170" s="256"/>
      <c r="BV170" s="256"/>
      <c r="BX170" s="256"/>
      <c r="BY170" s="256"/>
      <c r="BZ170" s="256"/>
      <c r="CA170" s="256"/>
      <c r="CB170" s="256"/>
      <c r="CC170" s="256"/>
      <c r="CD170" s="256"/>
      <c r="CE170" s="256"/>
      <c r="CF170" s="256"/>
      <c r="CG170" s="256"/>
      <c r="CH170" s="256"/>
      <c r="CI170" s="256"/>
      <c r="CK170" s="256"/>
      <c r="CL170" s="256"/>
      <c r="CM170" s="256"/>
      <c r="CN170" s="256"/>
      <c r="CO170" s="256"/>
      <c r="CP170" s="256"/>
      <c r="CQ170" s="256"/>
      <c r="CR170" s="256"/>
      <c r="CS170" s="256"/>
      <c r="CT170" s="256"/>
      <c r="CU170" s="256"/>
      <c r="CV170" s="256"/>
      <c r="CX170" s="256"/>
      <c r="CY170" s="256"/>
      <c r="CZ170" s="256"/>
      <c r="DA170" s="256"/>
      <c r="DB170" s="256"/>
      <c r="DC170" s="256"/>
      <c r="DD170" s="256"/>
      <c r="DE170" s="256"/>
      <c r="DF170" s="256"/>
      <c r="DG170" s="256"/>
      <c r="DH170" s="256"/>
      <c r="DI170" s="256"/>
      <c r="DK170" s="256"/>
      <c r="DL170" s="256"/>
      <c r="DM170" s="256"/>
      <c r="DN170" s="256"/>
      <c r="DO170" s="256"/>
      <c r="DP170" s="256"/>
      <c r="DQ170" s="256"/>
      <c r="DR170" s="256"/>
      <c r="DS170" s="256"/>
      <c r="DT170" s="256"/>
      <c r="DU170" s="256"/>
      <c r="DV170" s="256"/>
      <c r="DX170" s="256"/>
      <c r="DY170" s="256"/>
      <c r="DZ170" s="256"/>
      <c r="EA170" s="256"/>
      <c r="EB170" s="256"/>
      <c r="EC170" s="256"/>
      <c r="ED170" s="256"/>
      <c r="EE170" s="256"/>
      <c r="EF170" s="256"/>
      <c r="EG170" s="256"/>
      <c r="EH170" s="256"/>
      <c r="EI170" s="256"/>
      <c r="EK170" s="256"/>
      <c r="EL170" s="256"/>
      <c r="EM170" s="256"/>
      <c r="EN170" s="256"/>
      <c r="EO170" s="256"/>
      <c r="EP170" s="256"/>
      <c r="EQ170" s="256"/>
      <c r="ER170" s="256"/>
      <c r="ES170" s="256"/>
      <c r="ET170" s="256"/>
      <c r="EU170" s="256"/>
      <c r="EV170" s="256"/>
      <c r="EX170" s="256"/>
      <c r="EY170" s="256"/>
      <c r="EZ170" s="256"/>
      <c r="FA170" s="256"/>
      <c r="FB170" s="256"/>
      <c r="FC170" s="256"/>
      <c r="FD170" s="256"/>
      <c r="FE170" s="256"/>
      <c r="FF170" s="256"/>
      <c r="FG170" s="256"/>
      <c r="FH170" s="256"/>
      <c r="FI170" s="256"/>
      <c r="FK170" s="256"/>
      <c r="FL170" s="256"/>
      <c r="FM170" s="256"/>
      <c r="FN170" s="256"/>
      <c r="FO170" s="256"/>
      <c r="FP170" s="256"/>
      <c r="FQ170" s="256"/>
      <c r="FR170" s="256"/>
      <c r="FS170" s="256"/>
      <c r="FT170" s="256"/>
      <c r="FU170" s="256"/>
      <c r="FV170" s="256"/>
      <c r="FX170" s="256"/>
      <c r="FY170" s="256"/>
      <c r="FZ170" s="256"/>
      <c r="GA170" s="256"/>
      <c r="GB170" s="256"/>
      <c r="GC170" s="256"/>
      <c r="GD170" s="256"/>
      <c r="GE170" s="256"/>
      <c r="GF170" s="256"/>
      <c r="GG170" s="256"/>
      <c r="GH170" s="256"/>
      <c r="GI170" s="256"/>
      <c r="GK170" s="256"/>
      <c r="GL170" s="256"/>
      <c r="GM170" s="256"/>
      <c r="GN170" s="256"/>
      <c r="GO170" s="256"/>
      <c r="GP170" s="256"/>
      <c r="GQ170" s="256"/>
      <c r="GR170" s="256"/>
      <c r="GS170" s="256"/>
      <c r="GT170" s="256"/>
      <c r="GU170" s="256"/>
      <c r="GV170" s="256"/>
      <c r="GX170" s="256"/>
      <c r="GY170" s="256"/>
      <c r="GZ170" s="256"/>
      <c r="HA170" s="256"/>
      <c r="HB170" s="256"/>
      <c r="HC170" s="256"/>
      <c r="HD170" s="256"/>
      <c r="HE170" s="256"/>
      <c r="HF170" s="256"/>
      <c r="HG170" s="256"/>
      <c r="HH170" s="256"/>
      <c r="HI170" s="256"/>
      <c r="HK170" s="256"/>
      <c r="HL170" s="256"/>
      <c r="HM170" s="256"/>
      <c r="HN170" s="256"/>
      <c r="HO170" s="256"/>
      <c r="HP170" s="256"/>
      <c r="HQ170" s="256"/>
      <c r="HR170" s="256"/>
      <c r="HS170" s="256"/>
      <c r="HT170" s="256"/>
      <c r="HU170" s="256"/>
      <c r="HV170" s="256"/>
      <c r="HX170" s="256"/>
      <c r="HY170" s="256"/>
      <c r="HZ170" s="256"/>
      <c r="IA170" s="256"/>
      <c r="IB170" s="256"/>
      <c r="IC170" s="256"/>
      <c r="ID170" s="256"/>
      <c r="IE170" s="256"/>
      <c r="IF170" s="256"/>
      <c r="IG170" s="256"/>
      <c r="IH170" s="256"/>
      <c r="II170" s="256"/>
      <c r="IK170" s="256"/>
      <c r="IL170" s="257"/>
      <c r="IM170" s="257"/>
      <c r="IN170" s="257"/>
      <c r="IO170" s="257"/>
      <c r="IP170" s="257"/>
      <c r="IQ170" s="257"/>
      <c r="IR170" s="257"/>
      <c r="IS170" s="257"/>
      <c r="IT170" s="257"/>
      <c r="IU170" s="257"/>
      <c r="IV170" s="257"/>
      <c r="IW170" s="257"/>
      <c r="IY170" s="256"/>
    </row>
    <row r="171" spans="16:259" ht="19.5" customHeight="1" x14ac:dyDescent="0.5">
      <c r="P171" s="400"/>
      <c r="Z171" s="256"/>
      <c r="AA171" s="256"/>
      <c r="AB171" s="256"/>
      <c r="AO171" s="400"/>
      <c r="AS171" s="255">
        <f t="shared" si="58"/>
        <v>0</v>
      </c>
      <c r="AT171" s="255">
        <f t="shared" si="58"/>
        <v>0</v>
      </c>
      <c r="AU171" s="255">
        <f t="shared" si="58"/>
        <v>0</v>
      </c>
      <c r="AV171" s="255">
        <f t="shared" si="58"/>
        <v>0</v>
      </c>
      <c r="AY171" s="256"/>
      <c r="AZ171" s="256"/>
      <c r="BA171" s="256"/>
      <c r="BB171" s="256"/>
      <c r="BC171" s="256"/>
      <c r="BD171" s="256"/>
      <c r="BE171" s="256"/>
      <c r="BF171" s="256"/>
      <c r="BG171" s="256"/>
      <c r="BH171" s="256"/>
      <c r="BI171" s="256"/>
      <c r="BK171" s="256"/>
      <c r="BL171" s="256"/>
      <c r="BM171" s="256"/>
      <c r="BN171" s="256"/>
      <c r="BO171" s="256"/>
      <c r="BP171" s="256"/>
      <c r="BQ171" s="256"/>
      <c r="BR171" s="256"/>
      <c r="BS171" s="256"/>
      <c r="BT171" s="256"/>
      <c r="BU171" s="256"/>
      <c r="BV171" s="256"/>
      <c r="BX171" s="256"/>
      <c r="BY171" s="256"/>
      <c r="BZ171" s="256"/>
      <c r="CA171" s="256"/>
      <c r="CB171" s="256"/>
      <c r="CC171" s="256"/>
      <c r="CD171" s="256"/>
      <c r="CE171" s="256"/>
      <c r="CF171" s="256"/>
      <c r="CG171" s="256"/>
      <c r="CH171" s="256"/>
      <c r="CI171" s="256"/>
      <c r="CK171" s="256"/>
      <c r="CL171" s="256"/>
      <c r="CM171" s="256"/>
      <c r="CN171" s="256"/>
      <c r="CO171" s="256"/>
      <c r="CP171" s="256"/>
      <c r="CQ171" s="256"/>
      <c r="CR171" s="256"/>
      <c r="CS171" s="256"/>
      <c r="CT171" s="256"/>
      <c r="CU171" s="256"/>
      <c r="CV171" s="256"/>
      <c r="CX171" s="256"/>
      <c r="CY171" s="256"/>
      <c r="CZ171" s="256"/>
      <c r="DA171" s="256"/>
      <c r="DB171" s="256"/>
      <c r="DC171" s="256"/>
      <c r="DD171" s="256"/>
      <c r="DE171" s="256"/>
      <c r="DF171" s="256"/>
      <c r="DG171" s="256"/>
      <c r="DH171" s="256"/>
      <c r="DI171" s="256"/>
      <c r="DK171" s="256"/>
      <c r="DL171" s="256"/>
      <c r="DM171" s="256"/>
      <c r="DN171" s="256"/>
      <c r="DO171" s="256"/>
      <c r="DP171" s="256"/>
      <c r="DQ171" s="256"/>
      <c r="DR171" s="256"/>
      <c r="DS171" s="256"/>
      <c r="DT171" s="256"/>
      <c r="DU171" s="256"/>
      <c r="DV171" s="256"/>
      <c r="DX171" s="256"/>
      <c r="DY171" s="256"/>
      <c r="DZ171" s="256"/>
      <c r="EA171" s="256"/>
      <c r="EB171" s="256"/>
      <c r="EC171" s="256"/>
      <c r="ED171" s="256"/>
      <c r="EE171" s="256"/>
      <c r="EF171" s="256"/>
      <c r="EG171" s="256"/>
      <c r="EH171" s="256"/>
      <c r="EI171" s="256"/>
      <c r="EK171" s="256"/>
      <c r="EL171" s="256"/>
      <c r="EM171" s="256"/>
      <c r="EN171" s="256"/>
      <c r="EO171" s="256"/>
      <c r="EP171" s="256"/>
      <c r="EQ171" s="256"/>
      <c r="ER171" s="256"/>
      <c r="ES171" s="256"/>
      <c r="ET171" s="256"/>
      <c r="EU171" s="256"/>
      <c r="EV171" s="256"/>
      <c r="EX171" s="256"/>
      <c r="EY171" s="256"/>
      <c r="EZ171" s="256"/>
      <c r="FA171" s="256"/>
      <c r="FB171" s="256"/>
      <c r="FC171" s="256"/>
      <c r="FD171" s="256"/>
      <c r="FE171" s="256"/>
      <c r="FF171" s="256"/>
      <c r="FG171" s="256"/>
      <c r="FH171" s="256"/>
      <c r="FI171" s="256"/>
      <c r="FK171" s="256"/>
      <c r="FL171" s="256"/>
      <c r="FM171" s="256"/>
      <c r="FN171" s="256"/>
      <c r="FO171" s="256"/>
      <c r="FP171" s="256"/>
      <c r="FQ171" s="256"/>
      <c r="FR171" s="256"/>
      <c r="FS171" s="256"/>
      <c r="FT171" s="256"/>
      <c r="FU171" s="256"/>
      <c r="FV171" s="256"/>
      <c r="FX171" s="256"/>
      <c r="FY171" s="256"/>
      <c r="FZ171" s="256"/>
      <c r="GA171" s="256"/>
      <c r="GB171" s="256"/>
      <c r="GC171" s="256"/>
      <c r="GD171" s="256"/>
      <c r="GE171" s="256"/>
      <c r="GF171" s="256"/>
      <c r="GG171" s="256"/>
      <c r="GH171" s="256"/>
      <c r="GI171" s="256"/>
      <c r="GK171" s="256"/>
      <c r="GL171" s="256"/>
      <c r="GM171" s="256"/>
      <c r="GN171" s="256"/>
      <c r="GO171" s="256"/>
      <c r="GP171" s="256"/>
      <c r="GQ171" s="256"/>
      <c r="GR171" s="256"/>
      <c r="GS171" s="256"/>
      <c r="GT171" s="256"/>
      <c r="GU171" s="256"/>
      <c r="GV171" s="256"/>
      <c r="GX171" s="256"/>
      <c r="GY171" s="256"/>
      <c r="GZ171" s="256"/>
      <c r="HA171" s="256"/>
      <c r="HB171" s="256"/>
      <c r="HC171" s="256"/>
      <c r="HD171" s="256"/>
      <c r="HE171" s="256"/>
      <c r="HF171" s="256"/>
      <c r="HG171" s="256"/>
      <c r="HH171" s="256"/>
      <c r="HI171" s="256"/>
      <c r="HK171" s="256"/>
      <c r="HL171" s="256"/>
      <c r="HM171" s="256"/>
      <c r="HN171" s="256"/>
      <c r="HO171" s="256"/>
      <c r="HP171" s="256"/>
      <c r="HQ171" s="256"/>
      <c r="HR171" s="256"/>
      <c r="HS171" s="256"/>
      <c r="HT171" s="256"/>
      <c r="HU171" s="256"/>
      <c r="HV171" s="256"/>
      <c r="HX171" s="256"/>
      <c r="HY171" s="256"/>
      <c r="HZ171" s="256"/>
      <c r="IA171" s="256"/>
      <c r="IB171" s="256"/>
      <c r="IC171" s="256"/>
      <c r="ID171" s="256"/>
      <c r="IE171" s="256"/>
      <c r="IF171" s="256"/>
      <c r="IG171" s="256"/>
      <c r="IH171" s="256"/>
      <c r="II171" s="256"/>
      <c r="IK171" s="256"/>
      <c r="IL171" s="257"/>
      <c r="IM171" s="257"/>
      <c r="IN171" s="257"/>
      <c r="IO171" s="257"/>
      <c r="IP171" s="257"/>
      <c r="IQ171" s="257"/>
      <c r="IR171" s="257"/>
      <c r="IS171" s="257"/>
      <c r="IT171" s="257"/>
      <c r="IU171" s="257"/>
      <c r="IV171" s="257"/>
      <c r="IW171" s="257"/>
      <c r="IY171" s="256"/>
    </row>
    <row r="172" spans="16:259" ht="19.5" customHeight="1" x14ac:dyDescent="0.5">
      <c r="P172" s="400"/>
      <c r="Z172" s="256"/>
      <c r="AA172" s="256"/>
      <c r="AB172" s="256"/>
      <c r="AO172" s="400"/>
      <c r="AS172" s="255">
        <f t="shared" si="58"/>
        <v>0</v>
      </c>
      <c r="AT172" s="255">
        <f t="shared" si="58"/>
        <v>0</v>
      </c>
      <c r="AU172" s="255">
        <f t="shared" si="58"/>
        <v>0</v>
      </c>
      <c r="AV172" s="255">
        <f t="shared" si="58"/>
        <v>0</v>
      </c>
      <c r="AY172" s="256"/>
      <c r="AZ172" s="256"/>
      <c r="BA172" s="256"/>
      <c r="BB172" s="256"/>
      <c r="BC172" s="256"/>
      <c r="BD172" s="256"/>
      <c r="BE172" s="256"/>
      <c r="BF172" s="256"/>
      <c r="BG172" s="256"/>
      <c r="BH172" s="256"/>
      <c r="BI172" s="256"/>
      <c r="BK172" s="256"/>
      <c r="BL172" s="256"/>
      <c r="BM172" s="256"/>
      <c r="BN172" s="256"/>
      <c r="BO172" s="256"/>
      <c r="BP172" s="256"/>
      <c r="BQ172" s="256"/>
      <c r="BR172" s="256"/>
      <c r="BS172" s="256"/>
      <c r="BT172" s="256"/>
      <c r="BU172" s="256"/>
      <c r="BV172" s="256"/>
      <c r="BX172" s="256"/>
      <c r="BY172" s="256"/>
      <c r="BZ172" s="256"/>
      <c r="CA172" s="256"/>
      <c r="CB172" s="256"/>
      <c r="CC172" s="256"/>
      <c r="CD172" s="256"/>
      <c r="CE172" s="256"/>
      <c r="CF172" s="256"/>
      <c r="CG172" s="256"/>
      <c r="CH172" s="256"/>
      <c r="CI172" s="256"/>
      <c r="CK172" s="256"/>
      <c r="CL172" s="256"/>
      <c r="CM172" s="256"/>
      <c r="CN172" s="256"/>
      <c r="CO172" s="256"/>
      <c r="CP172" s="256"/>
      <c r="CQ172" s="256"/>
      <c r="CR172" s="256"/>
      <c r="CS172" s="256"/>
      <c r="CT172" s="256"/>
      <c r="CU172" s="256"/>
      <c r="CV172" s="256"/>
      <c r="CX172" s="256"/>
      <c r="CY172" s="256"/>
      <c r="CZ172" s="256"/>
      <c r="DA172" s="256"/>
      <c r="DB172" s="256"/>
      <c r="DC172" s="256"/>
      <c r="DD172" s="256"/>
      <c r="DE172" s="256"/>
      <c r="DF172" s="256"/>
      <c r="DG172" s="256"/>
      <c r="DH172" s="256"/>
      <c r="DI172" s="256"/>
      <c r="DK172" s="256"/>
      <c r="DL172" s="256"/>
      <c r="DM172" s="256"/>
      <c r="DN172" s="256"/>
      <c r="DO172" s="256"/>
      <c r="DP172" s="256"/>
      <c r="DQ172" s="256"/>
      <c r="DR172" s="256"/>
      <c r="DS172" s="256"/>
      <c r="DT172" s="256"/>
      <c r="DU172" s="256"/>
      <c r="DV172" s="256"/>
      <c r="DX172" s="256"/>
      <c r="DY172" s="256"/>
      <c r="DZ172" s="256"/>
      <c r="EA172" s="256"/>
      <c r="EB172" s="256"/>
      <c r="EC172" s="256"/>
      <c r="ED172" s="256"/>
      <c r="EE172" s="256"/>
      <c r="EF172" s="256"/>
      <c r="EG172" s="256"/>
      <c r="EH172" s="256"/>
      <c r="EI172" s="256"/>
      <c r="EK172" s="256"/>
      <c r="EL172" s="256"/>
      <c r="EM172" s="256"/>
      <c r="EN172" s="256"/>
      <c r="EO172" s="256"/>
      <c r="EP172" s="256"/>
      <c r="EQ172" s="256"/>
      <c r="ER172" s="256"/>
      <c r="ES172" s="256"/>
      <c r="ET172" s="256"/>
      <c r="EU172" s="256"/>
      <c r="EV172" s="256"/>
      <c r="EX172" s="256"/>
      <c r="EY172" s="256"/>
      <c r="EZ172" s="256"/>
      <c r="FA172" s="256"/>
      <c r="FB172" s="256"/>
      <c r="FC172" s="256"/>
      <c r="FD172" s="256"/>
      <c r="FE172" s="256"/>
      <c r="FF172" s="256"/>
      <c r="FG172" s="256"/>
      <c r="FH172" s="256"/>
      <c r="FI172" s="256"/>
      <c r="FK172" s="256"/>
      <c r="FL172" s="256"/>
      <c r="FM172" s="256"/>
      <c r="FN172" s="256"/>
      <c r="FO172" s="256"/>
      <c r="FP172" s="256"/>
      <c r="FQ172" s="256"/>
      <c r="FR172" s="256"/>
      <c r="FS172" s="256"/>
      <c r="FT172" s="256"/>
      <c r="FU172" s="256"/>
      <c r="FV172" s="256"/>
      <c r="FX172" s="256"/>
      <c r="FY172" s="256"/>
      <c r="FZ172" s="256"/>
      <c r="GA172" s="256"/>
      <c r="GB172" s="256"/>
      <c r="GC172" s="256"/>
      <c r="GD172" s="256"/>
      <c r="GE172" s="256"/>
      <c r="GF172" s="256"/>
      <c r="GG172" s="256"/>
      <c r="GH172" s="256"/>
      <c r="GI172" s="256"/>
      <c r="GK172" s="256"/>
      <c r="GL172" s="256"/>
      <c r="GM172" s="256"/>
      <c r="GN172" s="256"/>
      <c r="GO172" s="256"/>
      <c r="GP172" s="256"/>
      <c r="GQ172" s="256"/>
      <c r="GR172" s="256"/>
      <c r="GS172" s="256"/>
      <c r="GT172" s="256"/>
      <c r="GU172" s="256"/>
      <c r="GV172" s="256"/>
      <c r="GX172" s="256"/>
      <c r="GY172" s="256"/>
      <c r="GZ172" s="256"/>
      <c r="HA172" s="256"/>
      <c r="HB172" s="256"/>
      <c r="HC172" s="256"/>
      <c r="HD172" s="256"/>
      <c r="HE172" s="256"/>
      <c r="HF172" s="256"/>
      <c r="HG172" s="256"/>
      <c r="HH172" s="256"/>
      <c r="HI172" s="256"/>
      <c r="HK172" s="256"/>
      <c r="HL172" s="256"/>
      <c r="HM172" s="256"/>
      <c r="HN172" s="256"/>
      <c r="HO172" s="256"/>
      <c r="HP172" s="256"/>
      <c r="HQ172" s="256"/>
      <c r="HR172" s="256"/>
      <c r="HS172" s="256"/>
      <c r="HT172" s="256"/>
      <c r="HU172" s="256"/>
      <c r="HV172" s="256"/>
      <c r="HX172" s="256"/>
      <c r="HY172" s="256"/>
      <c r="HZ172" s="256"/>
      <c r="IA172" s="256"/>
      <c r="IB172" s="256"/>
      <c r="IC172" s="256"/>
      <c r="ID172" s="256"/>
      <c r="IE172" s="256"/>
      <c r="IF172" s="256"/>
      <c r="IG172" s="256"/>
      <c r="IH172" s="256"/>
      <c r="II172" s="256"/>
      <c r="IK172" s="256"/>
      <c r="IL172" s="257"/>
      <c r="IM172" s="257"/>
      <c r="IN172" s="257"/>
      <c r="IO172" s="257"/>
      <c r="IP172" s="257"/>
      <c r="IQ172" s="257"/>
      <c r="IR172" s="257"/>
      <c r="IS172" s="257"/>
      <c r="IT172" s="257"/>
      <c r="IU172" s="257"/>
      <c r="IV172" s="257"/>
      <c r="IW172" s="257"/>
      <c r="IY172" s="256"/>
    </row>
    <row r="173" spans="16:259" ht="19.5" customHeight="1" x14ac:dyDescent="0.5">
      <c r="P173" s="400"/>
      <c r="Z173" s="256"/>
      <c r="AA173" s="256"/>
      <c r="AB173" s="256"/>
      <c r="AO173" s="400"/>
      <c r="AS173" s="255">
        <f t="shared" si="58"/>
        <v>0</v>
      </c>
      <c r="AT173" s="255">
        <f t="shared" si="58"/>
        <v>0</v>
      </c>
      <c r="AU173" s="255">
        <f t="shared" si="58"/>
        <v>0</v>
      </c>
      <c r="AV173" s="255">
        <f t="shared" si="58"/>
        <v>0</v>
      </c>
      <c r="AY173" s="256"/>
      <c r="AZ173" s="256"/>
      <c r="BA173" s="256"/>
      <c r="BB173" s="256"/>
      <c r="BC173" s="256"/>
      <c r="BD173" s="256"/>
      <c r="BE173" s="256"/>
      <c r="BF173" s="256"/>
      <c r="BG173" s="256"/>
      <c r="BH173" s="256"/>
      <c r="BI173" s="256"/>
      <c r="BK173" s="256"/>
      <c r="BL173" s="256"/>
      <c r="BM173" s="256"/>
      <c r="BN173" s="256"/>
      <c r="BO173" s="256"/>
      <c r="BP173" s="256"/>
      <c r="BQ173" s="256"/>
      <c r="BR173" s="256"/>
      <c r="BS173" s="256"/>
      <c r="BT173" s="256"/>
      <c r="BU173" s="256"/>
      <c r="BV173" s="256"/>
      <c r="BX173" s="256"/>
      <c r="BY173" s="256"/>
      <c r="BZ173" s="256"/>
      <c r="CA173" s="256"/>
      <c r="CB173" s="256"/>
      <c r="CC173" s="256"/>
      <c r="CD173" s="256"/>
      <c r="CE173" s="256"/>
      <c r="CF173" s="256"/>
      <c r="CG173" s="256"/>
      <c r="CH173" s="256"/>
      <c r="CI173" s="256"/>
      <c r="CK173" s="256"/>
      <c r="CL173" s="256"/>
      <c r="CM173" s="256"/>
      <c r="CN173" s="256"/>
      <c r="CO173" s="256"/>
      <c r="CP173" s="256"/>
      <c r="CQ173" s="256"/>
      <c r="CR173" s="256"/>
      <c r="CS173" s="256"/>
      <c r="CT173" s="256"/>
      <c r="CU173" s="256"/>
      <c r="CV173" s="256"/>
      <c r="CX173" s="256"/>
      <c r="CY173" s="256"/>
      <c r="CZ173" s="256"/>
      <c r="DA173" s="256"/>
      <c r="DB173" s="256"/>
      <c r="DC173" s="256"/>
      <c r="DD173" s="256"/>
      <c r="DE173" s="256"/>
      <c r="DF173" s="256"/>
      <c r="DG173" s="256"/>
      <c r="DH173" s="256"/>
      <c r="DI173" s="256"/>
      <c r="DK173" s="256"/>
      <c r="DL173" s="256"/>
      <c r="DM173" s="256"/>
      <c r="DN173" s="256"/>
      <c r="DO173" s="256"/>
      <c r="DP173" s="256"/>
      <c r="DQ173" s="256"/>
      <c r="DR173" s="256"/>
      <c r="DS173" s="256"/>
      <c r="DT173" s="256"/>
      <c r="DU173" s="256"/>
      <c r="DV173" s="256"/>
      <c r="DX173" s="256"/>
      <c r="DY173" s="256"/>
      <c r="DZ173" s="256"/>
      <c r="EA173" s="256"/>
      <c r="EB173" s="256"/>
      <c r="EC173" s="256"/>
      <c r="ED173" s="256"/>
      <c r="EE173" s="256"/>
      <c r="EF173" s="256"/>
      <c r="EG173" s="256"/>
      <c r="EH173" s="256"/>
      <c r="EI173" s="256"/>
      <c r="EK173" s="256"/>
      <c r="EL173" s="256"/>
      <c r="EM173" s="256"/>
      <c r="EN173" s="256"/>
      <c r="EO173" s="256"/>
      <c r="EP173" s="256"/>
      <c r="EQ173" s="256"/>
      <c r="ER173" s="256"/>
      <c r="ES173" s="256"/>
      <c r="ET173" s="256"/>
      <c r="EU173" s="256"/>
      <c r="EV173" s="256"/>
      <c r="EX173" s="256"/>
      <c r="EY173" s="256"/>
      <c r="EZ173" s="256"/>
      <c r="FA173" s="256"/>
      <c r="FB173" s="256"/>
      <c r="FC173" s="256"/>
      <c r="FD173" s="256"/>
      <c r="FE173" s="256"/>
      <c r="FF173" s="256"/>
      <c r="FG173" s="256"/>
      <c r="FH173" s="256"/>
      <c r="FI173" s="256"/>
      <c r="FK173" s="256"/>
      <c r="FL173" s="256"/>
      <c r="FM173" s="256"/>
      <c r="FN173" s="256"/>
      <c r="FO173" s="256"/>
      <c r="FP173" s="256"/>
      <c r="FQ173" s="256"/>
      <c r="FR173" s="256"/>
      <c r="FS173" s="256"/>
      <c r="FT173" s="256"/>
      <c r="FU173" s="256"/>
      <c r="FV173" s="256"/>
      <c r="FX173" s="256"/>
      <c r="FY173" s="256"/>
      <c r="FZ173" s="256"/>
      <c r="GA173" s="256"/>
      <c r="GB173" s="256"/>
      <c r="GC173" s="256"/>
      <c r="GD173" s="256"/>
      <c r="GE173" s="256"/>
      <c r="GF173" s="256"/>
      <c r="GG173" s="256"/>
      <c r="GH173" s="256"/>
      <c r="GI173" s="256"/>
      <c r="GK173" s="256"/>
      <c r="GL173" s="256"/>
      <c r="GM173" s="256"/>
      <c r="GN173" s="256"/>
      <c r="GO173" s="256"/>
      <c r="GP173" s="256"/>
      <c r="GQ173" s="256"/>
      <c r="GR173" s="256"/>
      <c r="GS173" s="256"/>
      <c r="GT173" s="256"/>
      <c r="GU173" s="256"/>
      <c r="GV173" s="256"/>
      <c r="GX173" s="256"/>
      <c r="GY173" s="256"/>
      <c r="GZ173" s="256"/>
      <c r="HA173" s="256"/>
      <c r="HB173" s="256"/>
      <c r="HC173" s="256"/>
      <c r="HD173" s="256"/>
      <c r="HE173" s="256"/>
      <c r="HF173" s="256"/>
      <c r="HG173" s="256"/>
      <c r="HH173" s="256"/>
      <c r="HI173" s="256"/>
      <c r="HK173" s="256"/>
      <c r="HL173" s="256"/>
      <c r="HM173" s="256"/>
      <c r="HN173" s="256"/>
      <c r="HO173" s="256"/>
      <c r="HP173" s="256"/>
      <c r="HQ173" s="256"/>
      <c r="HR173" s="256"/>
      <c r="HS173" s="256"/>
      <c r="HT173" s="256"/>
      <c r="HU173" s="256"/>
      <c r="HV173" s="256"/>
      <c r="HX173" s="256"/>
      <c r="HY173" s="256"/>
      <c r="HZ173" s="256"/>
      <c r="IA173" s="256"/>
      <c r="IB173" s="256"/>
      <c r="IC173" s="256"/>
      <c r="ID173" s="256"/>
      <c r="IE173" s="256"/>
      <c r="IF173" s="256"/>
      <c r="IG173" s="256"/>
      <c r="IH173" s="256"/>
      <c r="II173" s="256"/>
      <c r="IK173" s="256"/>
      <c r="IL173" s="257"/>
      <c r="IM173" s="257"/>
      <c r="IN173" s="257"/>
      <c r="IO173" s="257"/>
      <c r="IP173" s="257"/>
      <c r="IQ173" s="257"/>
      <c r="IR173" s="257"/>
      <c r="IS173" s="257"/>
      <c r="IT173" s="257"/>
      <c r="IU173" s="257"/>
      <c r="IV173" s="257"/>
      <c r="IW173" s="257"/>
      <c r="IY173" s="256"/>
    </row>
    <row r="174" spans="16:259" ht="19.5" customHeight="1" x14ac:dyDescent="0.5">
      <c r="P174" s="400"/>
      <c r="Z174" s="256"/>
      <c r="AA174" s="256"/>
      <c r="AB174" s="256"/>
      <c r="AO174" s="400"/>
      <c r="AS174" s="255">
        <f t="shared" si="58"/>
        <v>0</v>
      </c>
      <c r="AT174" s="255">
        <f t="shared" si="58"/>
        <v>0</v>
      </c>
      <c r="AU174" s="255">
        <f t="shared" si="58"/>
        <v>0</v>
      </c>
      <c r="AV174" s="255">
        <f t="shared" si="58"/>
        <v>0</v>
      </c>
      <c r="AY174" s="256"/>
      <c r="AZ174" s="256"/>
      <c r="BA174" s="256"/>
      <c r="BB174" s="256"/>
      <c r="BC174" s="256"/>
      <c r="BD174" s="256"/>
      <c r="BE174" s="256"/>
      <c r="BF174" s="256"/>
      <c r="BG174" s="256"/>
      <c r="BH174" s="256"/>
      <c r="BI174" s="256"/>
      <c r="BK174" s="256"/>
      <c r="BL174" s="256"/>
      <c r="BM174" s="256"/>
      <c r="BN174" s="256"/>
      <c r="BO174" s="256"/>
      <c r="BP174" s="256"/>
      <c r="BQ174" s="256"/>
      <c r="BR174" s="256"/>
      <c r="BS174" s="256"/>
      <c r="BT174" s="256"/>
      <c r="BU174" s="256"/>
      <c r="BV174" s="256"/>
      <c r="BX174" s="256"/>
      <c r="BY174" s="256"/>
      <c r="BZ174" s="256"/>
      <c r="CA174" s="256"/>
      <c r="CB174" s="256"/>
      <c r="CC174" s="256"/>
      <c r="CD174" s="256"/>
      <c r="CE174" s="256"/>
      <c r="CF174" s="256"/>
      <c r="CG174" s="256"/>
      <c r="CH174" s="256"/>
      <c r="CI174" s="256"/>
      <c r="CK174" s="256"/>
      <c r="CL174" s="256"/>
      <c r="CM174" s="256"/>
      <c r="CN174" s="256"/>
      <c r="CO174" s="256"/>
      <c r="CP174" s="256"/>
      <c r="CQ174" s="256"/>
      <c r="CR174" s="256"/>
      <c r="CS174" s="256"/>
      <c r="CT174" s="256"/>
      <c r="CU174" s="256"/>
      <c r="CV174" s="256"/>
      <c r="CX174" s="256"/>
      <c r="CY174" s="256"/>
      <c r="CZ174" s="256"/>
      <c r="DA174" s="256"/>
      <c r="DB174" s="256"/>
      <c r="DC174" s="256"/>
      <c r="DD174" s="256"/>
      <c r="DE174" s="256"/>
      <c r="DF174" s="256"/>
      <c r="DG174" s="256"/>
      <c r="DH174" s="256"/>
      <c r="DI174" s="256"/>
      <c r="DK174" s="256"/>
      <c r="DL174" s="256"/>
      <c r="DM174" s="256"/>
      <c r="DN174" s="256"/>
      <c r="DO174" s="256"/>
      <c r="DP174" s="256"/>
      <c r="DQ174" s="256"/>
      <c r="DR174" s="256"/>
      <c r="DS174" s="256"/>
      <c r="DT174" s="256"/>
      <c r="DU174" s="256"/>
      <c r="DV174" s="256"/>
      <c r="DX174" s="256"/>
      <c r="DY174" s="256"/>
      <c r="DZ174" s="256"/>
      <c r="EA174" s="256"/>
      <c r="EB174" s="256"/>
      <c r="EC174" s="256"/>
      <c r="ED174" s="256"/>
      <c r="EE174" s="256"/>
      <c r="EF174" s="256"/>
      <c r="EG174" s="256"/>
      <c r="EH174" s="256"/>
      <c r="EI174" s="256"/>
      <c r="EK174" s="256"/>
      <c r="EL174" s="256"/>
      <c r="EM174" s="256"/>
      <c r="EN174" s="256"/>
      <c r="EO174" s="256"/>
      <c r="EP174" s="256"/>
      <c r="EQ174" s="256"/>
      <c r="ER174" s="256"/>
      <c r="ES174" s="256"/>
      <c r="ET174" s="256"/>
      <c r="EU174" s="256"/>
      <c r="EV174" s="256"/>
      <c r="EX174" s="256"/>
      <c r="EY174" s="256"/>
      <c r="EZ174" s="256"/>
      <c r="FA174" s="256"/>
      <c r="FB174" s="256"/>
      <c r="FC174" s="256"/>
      <c r="FD174" s="256"/>
      <c r="FE174" s="256"/>
      <c r="FF174" s="256"/>
      <c r="FG174" s="256"/>
      <c r="FH174" s="256"/>
      <c r="FI174" s="256"/>
      <c r="FK174" s="256"/>
      <c r="FL174" s="256"/>
      <c r="FM174" s="256"/>
      <c r="FN174" s="256"/>
      <c r="FO174" s="256"/>
      <c r="FP174" s="256"/>
      <c r="FQ174" s="256"/>
      <c r="FR174" s="256"/>
      <c r="FS174" s="256"/>
      <c r="FT174" s="256"/>
      <c r="FU174" s="256"/>
      <c r="FV174" s="256"/>
      <c r="FX174" s="256"/>
      <c r="FY174" s="256"/>
      <c r="FZ174" s="256"/>
      <c r="GA174" s="256"/>
      <c r="GB174" s="256"/>
      <c r="GC174" s="256"/>
      <c r="GD174" s="256"/>
      <c r="GE174" s="256"/>
      <c r="GF174" s="256"/>
      <c r="GG174" s="256"/>
      <c r="GH174" s="256"/>
      <c r="GI174" s="256"/>
      <c r="GK174" s="256"/>
      <c r="GL174" s="256"/>
      <c r="GM174" s="256"/>
      <c r="GN174" s="256"/>
      <c r="GO174" s="256"/>
      <c r="GP174" s="256"/>
      <c r="GQ174" s="256"/>
      <c r="GR174" s="256"/>
      <c r="GS174" s="256"/>
      <c r="GT174" s="256"/>
      <c r="GU174" s="256"/>
      <c r="GV174" s="256"/>
      <c r="GX174" s="256"/>
      <c r="GY174" s="256"/>
      <c r="GZ174" s="256"/>
      <c r="HA174" s="256"/>
      <c r="HB174" s="256"/>
      <c r="HC174" s="256"/>
      <c r="HD174" s="256"/>
      <c r="HE174" s="256"/>
      <c r="HF174" s="256"/>
      <c r="HG174" s="256"/>
      <c r="HH174" s="256"/>
      <c r="HI174" s="256"/>
      <c r="HK174" s="256"/>
      <c r="HL174" s="256"/>
      <c r="HM174" s="256"/>
      <c r="HN174" s="256"/>
      <c r="HO174" s="256"/>
      <c r="HP174" s="256"/>
      <c r="HQ174" s="256"/>
      <c r="HR174" s="256"/>
      <c r="HS174" s="256"/>
      <c r="HT174" s="256"/>
      <c r="HU174" s="256"/>
      <c r="HV174" s="256"/>
      <c r="HX174" s="256"/>
      <c r="HY174" s="256"/>
      <c r="HZ174" s="256"/>
      <c r="IA174" s="256"/>
      <c r="IB174" s="256"/>
      <c r="IC174" s="256"/>
      <c r="ID174" s="256"/>
      <c r="IE174" s="256"/>
      <c r="IF174" s="256"/>
      <c r="IG174" s="256"/>
      <c r="IH174" s="256"/>
      <c r="II174" s="256"/>
      <c r="IK174" s="256"/>
      <c r="IL174" s="257"/>
      <c r="IM174" s="257"/>
      <c r="IN174" s="257"/>
      <c r="IO174" s="257"/>
      <c r="IP174" s="257"/>
      <c r="IQ174" s="257"/>
      <c r="IR174" s="257"/>
      <c r="IS174" s="257"/>
      <c r="IT174" s="257"/>
      <c r="IU174" s="257"/>
      <c r="IV174" s="257"/>
      <c r="IW174" s="257"/>
      <c r="IY174" s="256"/>
    </row>
    <row r="175" spans="16:259" ht="19.5" customHeight="1" x14ac:dyDescent="0.5">
      <c r="P175" s="400"/>
      <c r="Z175" s="256"/>
      <c r="AA175" s="256"/>
      <c r="AB175" s="256"/>
      <c r="AO175" s="400"/>
      <c r="AS175" s="255">
        <f t="shared" ref="AS175:AV226" si="59">M175+Q175+U175+Y175+AC175</f>
        <v>0</v>
      </c>
      <c r="AT175" s="255">
        <f t="shared" si="59"/>
        <v>0</v>
      </c>
      <c r="AU175" s="255">
        <f t="shared" si="59"/>
        <v>0</v>
      </c>
      <c r="AV175" s="255">
        <f t="shared" si="59"/>
        <v>0</v>
      </c>
      <c r="AY175" s="256"/>
      <c r="AZ175" s="256"/>
      <c r="BA175" s="256"/>
      <c r="BB175" s="256"/>
      <c r="BC175" s="256"/>
      <c r="BD175" s="256"/>
      <c r="BE175" s="256"/>
      <c r="BF175" s="256"/>
      <c r="BG175" s="256"/>
      <c r="BH175" s="256"/>
      <c r="BI175" s="256"/>
      <c r="BK175" s="256"/>
      <c r="BL175" s="256"/>
      <c r="BM175" s="256"/>
      <c r="BN175" s="256"/>
      <c r="BO175" s="256"/>
      <c r="BP175" s="256"/>
      <c r="BQ175" s="256"/>
      <c r="BR175" s="256"/>
      <c r="BS175" s="256"/>
      <c r="BT175" s="256"/>
      <c r="BU175" s="256"/>
      <c r="BV175" s="256"/>
      <c r="BX175" s="256"/>
      <c r="BY175" s="256"/>
      <c r="BZ175" s="256"/>
      <c r="CA175" s="256"/>
      <c r="CB175" s="256"/>
      <c r="CC175" s="256"/>
      <c r="CD175" s="256"/>
      <c r="CE175" s="256"/>
      <c r="CF175" s="256"/>
      <c r="CG175" s="256"/>
      <c r="CH175" s="256"/>
      <c r="CI175" s="256"/>
      <c r="CK175" s="256"/>
      <c r="CL175" s="256"/>
      <c r="CM175" s="256"/>
      <c r="CN175" s="256"/>
      <c r="CO175" s="256"/>
      <c r="CP175" s="256"/>
      <c r="CQ175" s="256"/>
      <c r="CR175" s="256"/>
      <c r="CS175" s="256"/>
      <c r="CT175" s="256"/>
      <c r="CU175" s="256"/>
      <c r="CV175" s="256"/>
      <c r="CX175" s="256"/>
      <c r="CY175" s="256"/>
      <c r="CZ175" s="256"/>
      <c r="DA175" s="256"/>
      <c r="DB175" s="256"/>
      <c r="DC175" s="256"/>
      <c r="DD175" s="256"/>
      <c r="DE175" s="256"/>
      <c r="DF175" s="256"/>
      <c r="DG175" s="256"/>
      <c r="DH175" s="256"/>
      <c r="DI175" s="256"/>
      <c r="DK175" s="256"/>
      <c r="DL175" s="256"/>
      <c r="DM175" s="256"/>
      <c r="DN175" s="256"/>
      <c r="DO175" s="256"/>
      <c r="DP175" s="256"/>
      <c r="DQ175" s="256"/>
      <c r="DR175" s="256"/>
      <c r="DS175" s="256"/>
      <c r="DT175" s="256"/>
      <c r="DU175" s="256"/>
      <c r="DV175" s="256"/>
      <c r="DX175" s="256"/>
      <c r="DY175" s="256"/>
      <c r="DZ175" s="256"/>
      <c r="EA175" s="256"/>
      <c r="EB175" s="256"/>
      <c r="EC175" s="256"/>
      <c r="ED175" s="256"/>
      <c r="EE175" s="256"/>
      <c r="EF175" s="256"/>
      <c r="EG175" s="256"/>
      <c r="EH175" s="256"/>
      <c r="EI175" s="256"/>
      <c r="EK175" s="256"/>
      <c r="EL175" s="256"/>
      <c r="EM175" s="256"/>
      <c r="EN175" s="256"/>
      <c r="EO175" s="256"/>
      <c r="EP175" s="256"/>
      <c r="EQ175" s="256"/>
      <c r="ER175" s="256"/>
      <c r="ES175" s="256"/>
      <c r="ET175" s="256"/>
      <c r="EU175" s="256"/>
      <c r="EV175" s="256"/>
      <c r="EX175" s="256"/>
      <c r="EY175" s="256"/>
      <c r="EZ175" s="256"/>
      <c r="FA175" s="256"/>
      <c r="FB175" s="256"/>
      <c r="FC175" s="256"/>
      <c r="FD175" s="256"/>
      <c r="FE175" s="256"/>
      <c r="FF175" s="256"/>
      <c r="FG175" s="256"/>
      <c r="FH175" s="256"/>
      <c r="FI175" s="256"/>
      <c r="FK175" s="256"/>
      <c r="FL175" s="256"/>
      <c r="FM175" s="256"/>
      <c r="FN175" s="256"/>
      <c r="FO175" s="256"/>
      <c r="FP175" s="256"/>
      <c r="FQ175" s="256"/>
      <c r="FR175" s="256"/>
      <c r="FS175" s="256"/>
      <c r="FT175" s="256"/>
      <c r="FU175" s="256"/>
      <c r="FV175" s="256"/>
      <c r="FX175" s="256"/>
      <c r="FY175" s="256"/>
      <c r="FZ175" s="256"/>
      <c r="GA175" s="256"/>
      <c r="GB175" s="256"/>
      <c r="GC175" s="256"/>
      <c r="GD175" s="256"/>
      <c r="GE175" s="256"/>
      <c r="GF175" s="256"/>
      <c r="GG175" s="256"/>
      <c r="GH175" s="256"/>
      <c r="GI175" s="256"/>
      <c r="GK175" s="256"/>
      <c r="GL175" s="256"/>
      <c r="GM175" s="256"/>
      <c r="GN175" s="256"/>
      <c r="GO175" s="256"/>
      <c r="GP175" s="256"/>
      <c r="GQ175" s="256"/>
      <c r="GR175" s="256"/>
      <c r="GS175" s="256"/>
      <c r="GT175" s="256"/>
      <c r="GU175" s="256"/>
      <c r="GV175" s="256"/>
      <c r="GX175" s="256"/>
      <c r="GY175" s="256"/>
      <c r="GZ175" s="256"/>
      <c r="HA175" s="256"/>
      <c r="HB175" s="256"/>
      <c r="HC175" s="256"/>
      <c r="HD175" s="256"/>
      <c r="HE175" s="256"/>
      <c r="HF175" s="256"/>
      <c r="HG175" s="256"/>
      <c r="HH175" s="256"/>
      <c r="HI175" s="256"/>
      <c r="HK175" s="256"/>
      <c r="HL175" s="256"/>
      <c r="HM175" s="256"/>
      <c r="HN175" s="256"/>
      <c r="HO175" s="256"/>
      <c r="HP175" s="256"/>
      <c r="HQ175" s="256"/>
      <c r="HR175" s="256"/>
      <c r="HS175" s="256"/>
      <c r="HT175" s="256"/>
      <c r="HU175" s="256"/>
      <c r="HV175" s="256"/>
      <c r="HX175" s="256"/>
      <c r="HY175" s="256"/>
      <c r="HZ175" s="256"/>
      <c r="IA175" s="256"/>
      <c r="IB175" s="256"/>
      <c r="IC175" s="256"/>
      <c r="ID175" s="256"/>
      <c r="IE175" s="256"/>
      <c r="IF175" s="256"/>
      <c r="IG175" s="256"/>
      <c r="IH175" s="256"/>
      <c r="II175" s="256"/>
      <c r="IK175" s="256"/>
      <c r="IL175" s="257"/>
      <c r="IM175" s="257"/>
      <c r="IN175" s="257"/>
      <c r="IO175" s="257"/>
      <c r="IP175" s="257"/>
      <c r="IQ175" s="257"/>
      <c r="IR175" s="257"/>
      <c r="IS175" s="257"/>
      <c r="IT175" s="257"/>
      <c r="IU175" s="257"/>
      <c r="IV175" s="257"/>
      <c r="IW175" s="257"/>
      <c r="IY175" s="256"/>
    </row>
    <row r="176" spans="16:259" ht="19.5" customHeight="1" x14ac:dyDescent="0.5">
      <c r="P176" s="400"/>
      <c r="Z176" s="256"/>
      <c r="AA176" s="256"/>
      <c r="AB176" s="256"/>
      <c r="AO176" s="400"/>
      <c r="AS176" s="255">
        <f t="shared" si="59"/>
        <v>0</v>
      </c>
      <c r="AT176" s="255">
        <f t="shared" si="59"/>
        <v>0</v>
      </c>
      <c r="AU176" s="255">
        <f t="shared" si="59"/>
        <v>0</v>
      </c>
      <c r="AV176" s="255">
        <f t="shared" si="59"/>
        <v>0</v>
      </c>
      <c r="AY176" s="256"/>
      <c r="AZ176" s="256"/>
      <c r="BA176" s="256"/>
      <c r="BB176" s="256"/>
      <c r="BC176" s="256"/>
      <c r="BD176" s="256"/>
      <c r="BE176" s="256"/>
      <c r="BF176" s="256"/>
      <c r="BG176" s="256"/>
      <c r="BH176" s="256"/>
      <c r="BI176" s="256"/>
      <c r="BK176" s="256"/>
      <c r="BL176" s="256"/>
      <c r="BM176" s="256"/>
      <c r="BN176" s="256"/>
      <c r="BO176" s="256"/>
      <c r="BP176" s="256"/>
      <c r="BQ176" s="256"/>
      <c r="BR176" s="256"/>
      <c r="BS176" s="256"/>
      <c r="BT176" s="256"/>
      <c r="BU176" s="256"/>
      <c r="BV176" s="256"/>
      <c r="BX176" s="256"/>
      <c r="BY176" s="256"/>
      <c r="BZ176" s="256"/>
      <c r="CA176" s="256"/>
      <c r="CB176" s="256"/>
      <c r="CC176" s="256"/>
      <c r="CD176" s="256"/>
      <c r="CE176" s="256"/>
      <c r="CF176" s="256"/>
      <c r="CG176" s="256"/>
      <c r="CH176" s="256"/>
      <c r="CI176" s="256"/>
      <c r="CK176" s="256"/>
      <c r="CL176" s="256"/>
      <c r="CM176" s="256"/>
      <c r="CN176" s="256"/>
      <c r="CO176" s="256"/>
      <c r="CP176" s="256"/>
      <c r="CQ176" s="256"/>
      <c r="CR176" s="256"/>
      <c r="CS176" s="256"/>
      <c r="CT176" s="256"/>
      <c r="CU176" s="256"/>
      <c r="CV176" s="256"/>
      <c r="CX176" s="256"/>
      <c r="CY176" s="256"/>
      <c r="CZ176" s="256"/>
      <c r="DA176" s="256"/>
      <c r="DB176" s="256"/>
      <c r="DC176" s="256"/>
      <c r="DD176" s="256"/>
      <c r="DE176" s="256"/>
      <c r="DF176" s="256"/>
      <c r="DG176" s="256"/>
      <c r="DH176" s="256"/>
      <c r="DI176" s="256"/>
      <c r="DK176" s="256"/>
      <c r="DL176" s="256"/>
      <c r="DM176" s="256"/>
      <c r="DN176" s="256"/>
      <c r="DO176" s="256"/>
      <c r="DP176" s="256"/>
      <c r="DQ176" s="256"/>
      <c r="DR176" s="256"/>
      <c r="DS176" s="256"/>
      <c r="DT176" s="256"/>
      <c r="DU176" s="256"/>
      <c r="DV176" s="256"/>
      <c r="DX176" s="256"/>
      <c r="DY176" s="256"/>
      <c r="DZ176" s="256"/>
      <c r="EA176" s="256"/>
      <c r="EB176" s="256"/>
      <c r="EC176" s="256"/>
      <c r="ED176" s="256"/>
      <c r="EE176" s="256"/>
      <c r="EF176" s="256"/>
      <c r="EG176" s="256"/>
      <c r="EH176" s="256"/>
      <c r="EI176" s="256"/>
      <c r="EK176" s="256"/>
      <c r="EL176" s="256"/>
      <c r="EM176" s="256"/>
      <c r="EN176" s="256"/>
      <c r="EO176" s="256"/>
      <c r="EP176" s="256"/>
      <c r="EQ176" s="256"/>
      <c r="ER176" s="256"/>
      <c r="ES176" s="256"/>
      <c r="ET176" s="256"/>
      <c r="EU176" s="256"/>
      <c r="EV176" s="256"/>
      <c r="EX176" s="256"/>
      <c r="EY176" s="256"/>
      <c r="EZ176" s="256"/>
      <c r="FA176" s="256"/>
      <c r="FB176" s="256"/>
      <c r="FC176" s="256"/>
      <c r="FD176" s="256"/>
      <c r="FE176" s="256"/>
      <c r="FF176" s="256"/>
      <c r="FG176" s="256"/>
      <c r="FH176" s="256"/>
      <c r="FI176" s="256"/>
      <c r="FK176" s="256"/>
      <c r="FL176" s="256"/>
      <c r="FM176" s="256"/>
      <c r="FN176" s="256"/>
      <c r="FO176" s="256"/>
      <c r="FP176" s="256"/>
      <c r="FQ176" s="256"/>
      <c r="FR176" s="256"/>
      <c r="FS176" s="256"/>
      <c r="FT176" s="256"/>
      <c r="FU176" s="256"/>
      <c r="FV176" s="256"/>
      <c r="FX176" s="256"/>
      <c r="FY176" s="256"/>
      <c r="FZ176" s="256"/>
      <c r="GA176" s="256"/>
      <c r="GB176" s="256"/>
      <c r="GC176" s="256"/>
      <c r="GD176" s="256"/>
      <c r="GE176" s="256"/>
      <c r="GF176" s="256"/>
      <c r="GG176" s="256"/>
      <c r="GH176" s="256"/>
      <c r="GI176" s="256"/>
      <c r="GK176" s="256"/>
      <c r="GL176" s="256"/>
      <c r="GM176" s="256"/>
      <c r="GN176" s="256"/>
      <c r="GO176" s="256"/>
      <c r="GP176" s="256"/>
      <c r="GQ176" s="256"/>
      <c r="GR176" s="256"/>
      <c r="GS176" s="256"/>
      <c r="GT176" s="256"/>
      <c r="GU176" s="256"/>
      <c r="GV176" s="256"/>
      <c r="GX176" s="256"/>
      <c r="GY176" s="256"/>
      <c r="GZ176" s="256"/>
      <c r="HA176" s="256"/>
      <c r="HB176" s="256"/>
      <c r="HC176" s="256"/>
      <c r="HD176" s="256"/>
      <c r="HE176" s="256"/>
      <c r="HF176" s="256"/>
      <c r="HG176" s="256"/>
      <c r="HH176" s="256"/>
      <c r="HI176" s="256"/>
      <c r="HK176" s="256"/>
      <c r="HL176" s="256"/>
      <c r="HM176" s="256"/>
      <c r="HN176" s="256"/>
      <c r="HO176" s="256"/>
      <c r="HP176" s="256"/>
      <c r="HQ176" s="256"/>
      <c r="HR176" s="256"/>
      <c r="HS176" s="256"/>
      <c r="HT176" s="256"/>
      <c r="HU176" s="256"/>
      <c r="HV176" s="256"/>
      <c r="HX176" s="256"/>
      <c r="HY176" s="256"/>
      <c r="HZ176" s="256"/>
      <c r="IA176" s="256"/>
      <c r="IB176" s="256"/>
      <c r="IC176" s="256"/>
      <c r="ID176" s="256"/>
      <c r="IE176" s="256"/>
      <c r="IF176" s="256"/>
      <c r="IG176" s="256"/>
      <c r="IH176" s="256"/>
      <c r="II176" s="256"/>
      <c r="IK176" s="256"/>
      <c r="IL176" s="257"/>
      <c r="IM176" s="257"/>
      <c r="IN176" s="257"/>
      <c r="IO176" s="257"/>
      <c r="IP176" s="257"/>
      <c r="IQ176" s="257"/>
      <c r="IR176" s="257"/>
      <c r="IS176" s="257"/>
      <c r="IT176" s="257"/>
      <c r="IU176" s="257"/>
      <c r="IV176" s="257"/>
      <c r="IW176" s="257"/>
      <c r="IY176" s="256"/>
    </row>
    <row r="177" spans="16:259" ht="19.5" customHeight="1" x14ac:dyDescent="0.5">
      <c r="P177" s="400"/>
      <c r="Z177" s="256"/>
      <c r="AA177" s="256"/>
      <c r="AB177" s="256"/>
      <c r="AO177" s="400"/>
      <c r="AS177" s="255">
        <f t="shared" si="59"/>
        <v>0</v>
      </c>
      <c r="AT177" s="255">
        <f t="shared" si="59"/>
        <v>0</v>
      </c>
      <c r="AU177" s="255">
        <f t="shared" si="59"/>
        <v>0</v>
      </c>
      <c r="AV177" s="255">
        <f t="shared" si="59"/>
        <v>0</v>
      </c>
      <c r="AY177" s="256"/>
      <c r="AZ177" s="256"/>
      <c r="BA177" s="256"/>
      <c r="BB177" s="256"/>
      <c r="BC177" s="256"/>
      <c r="BD177" s="256"/>
      <c r="BE177" s="256"/>
      <c r="BF177" s="256"/>
      <c r="BG177" s="256"/>
      <c r="BH177" s="256"/>
      <c r="BI177" s="256"/>
      <c r="BK177" s="256"/>
      <c r="BL177" s="256"/>
      <c r="BM177" s="256"/>
      <c r="BN177" s="256"/>
      <c r="BO177" s="256"/>
      <c r="BP177" s="256"/>
      <c r="BQ177" s="256"/>
      <c r="BR177" s="256"/>
      <c r="BS177" s="256"/>
      <c r="BT177" s="256"/>
      <c r="BU177" s="256"/>
      <c r="BV177" s="256"/>
      <c r="BX177" s="256"/>
      <c r="BY177" s="256"/>
      <c r="BZ177" s="256"/>
      <c r="CA177" s="256"/>
      <c r="CB177" s="256"/>
      <c r="CC177" s="256"/>
      <c r="CD177" s="256"/>
      <c r="CE177" s="256"/>
      <c r="CF177" s="256"/>
      <c r="CG177" s="256"/>
      <c r="CH177" s="256"/>
      <c r="CI177" s="256"/>
      <c r="CK177" s="256"/>
      <c r="CL177" s="256"/>
      <c r="CM177" s="256"/>
      <c r="CN177" s="256"/>
      <c r="CO177" s="256"/>
      <c r="CP177" s="256"/>
      <c r="CQ177" s="256"/>
      <c r="CR177" s="256"/>
      <c r="CS177" s="256"/>
      <c r="CT177" s="256"/>
      <c r="CU177" s="256"/>
      <c r="CV177" s="256"/>
      <c r="CX177" s="256"/>
      <c r="CY177" s="256"/>
      <c r="CZ177" s="256"/>
      <c r="DA177" s="256"/>
      <c r="DB177" s="256"/>
      <c r="DC177" s="256"/>
      <c r="DD177" s="256"/>
      <c r="DE177" s="256"/>
      <c r="DF177" s="256"/>
      <c r="DG177" s="256"/>
      <c r="DH177" s="256"/>
      <c r="DI177" s="256"/>
      <c r="DK177" s="256"/>
      <c r="DL177" s="256"/>
      <c r="DM177" s="256"/>
      <c r="DN177" s="256"/>
      <c r="DO177" s="256"/>
      <c r="DP177" s="256"/>
      <c r="DQ177" s="256"/>
      <c r="DR177" s="256"/>
      <c r="DS177" s="256"/>
      <c r="DT177" s="256"/>
      <c r="DU177" s="256"/>
      <c r="DV177" s="256"/>
      <c r="DX177" s="256"/>
      <c r="DY177" s="256"/>
      <c r="DZ177" s="256"/>
      <c r="EA177" s="256"/>
      <c r="EB177" s="256"/>
      <c r="EC177" s="256"/>
      <c r="ED177" s="256"/>
      <c r="EE177" s="256"/>
      <c r="EF177" s="256"/>
      <c r="EG177" s="256"/>
      <c r="EH177" s="256"/>
      <c r="EI177" s="256"/>
      <c r="EK177" s="256"/>
      <c r="EL177" s="256"/>
      <c r="EM177" s="256"/>
      <c r="EN177" s="256"/>
      <c r="EO177" s="256"/>
      <c r="EP177" s="256"/>
      <c r="EQ177" s="256"/>
      <c r="ER177" s="256"/>
      <c r="ES177" s="256"/>
      <c r="ET177" s="256"/>
      <c r="EU177" s="256"/>
      <c r="EV177" s="256"/>
      <c r="EX177" s="256"/>
      <c r="EY177" s="256"/>
      <c r="EZ177" s="256"/>
      <c r="FA177" s="256"/>
      <c r="FB177" s="256"/>
      <c r="FC177" s="256"/>
      <c r="FD177" s="256"/>
      <c r="FE177" s="256"/>
      <c r="FF177" s="256"/>
      <c r="FG177" s="256"/>
      <c r="FH177" s="256"/>
      <c r="FI177" s="256"/>
      <c r="FK177" s="256"/>
      <c r="FL177" s="256"/>
      <c r="FM177" s="256"/>
      <c r="FN177" s="256"/>
      <c r="FO177" s="256"/>
      <c r="FP177" s="256"/>
      <c r="FQ177" s="256"/>
      <c r="FR177" s="256"/>
      <c r="FS177" s="256"/>
      <c r="FT177" s="256"/>
      <c r="FU177" s="256"/>
      <c r="FV177" s="256"/>
      <c r="FX177" s="256"/>
      <c r="FY177" s="256"/>
      <c r="FZ177" s="256"/>
      <c r="GA177" s="256"/>
      <c r="GB177" s="256"/>
      <c r="GC177" s="256"/>
      <c r="GD177" s="256"/>
      <c r="GE177" s="256"/>
      <c r="GF177" s="256"/>
      <c r="GG177" s="256"/>
      <c r="GH177" s="256"/>
      <c r="GI177" s="256"/>
      <c r="GK177" s="256"/>
      <c r="GL177" s="256"/>
      <c r="GM177" s="256"/>
      <c r="GN177" s="256"/>
      <c r="GO177" s="256"/>
      <c r="GP177" s="256"/>
      <c r="GQ177" s="256"/>
      <c r="GR177" s="256"/>
      <c r="GS177" s="256"/>
      <c r="GT177" s="256"/>
      <c r="GU177" s="256"/>
      <c r="GV177" s="256"/>
      <c r="GX177" s="256"/>
      <c r="GY177" s="256"/>
      <c r="GZ177" s="256"/>
      <c r="HA177" s="256"/>
      <c r="HB177" s="256"/>
      <c r="HC177" s="256"/>
      <c r="HD177" s="256"/>
      <c r="HE177" s="256"/>
      <c r="HF177" s="256"/>
      <c r="HG177" s="256"/>
      <c r="HH177" s="256"/>
      <c r="HI177" s="256"/>
      <c r="HK177" s="256"/>
      <c r="HL177" s="256"/>
      <c r="HM177" s="256"/>
      <c r="HN177" s="256"/>
      <c r="HO177" s="256"/>
      <c r="HP177" s="256"/>
      <c r="HQ177" s="256"/>
      <c r="HR177" s="256"/>
      <c r="HS177" s="256"/>
      <c r="HT177" s="256"/>
      <c r="HU177" s="256"/>
      <c r="HV177" s="256"/>
      <c r="HX177" s="256"/>
      <c r="HY177" s="256"/>
      <c r="HZ177" s="256"/>
      <c r="IA177" s="256"/>
      <c r="IB177" s="256"/>
      <c r="IC177" s="256"/>
      <c r="ID177" s="256"/>
      <c r="IE177" s="256"/>
      <c r="IF177" s="256"/>
      <c r="IG177" s="256"/>
      <c r="IH177" s="256"/>
      <c r="II177" s="256"/>
      <c r="IK177" s="256"/>
      <c r="IL177" s="257"/>
      <c r="IM177" s="257"/>
      <c r="IN177" s="257"/>
      <c r="IO177" s="257"/>
      <c r="IP177" s="257"/>
      <c r="IQ177" s="257"/>
      <c r="IR177" s="257"/>
      <c r="IS177" s="257"/>
      <c r="IT177" s="257"/>
      <c r="IU177" s="257"/>
      <c r="IV177" s="257"/>
      <c r="IW177" s="257"/>
      <c r="IY177" s="256"/>
    </row>
    <row r="178" spans="16:259" ht="19.5" customHeight="1" x14ac:dyDescent="0.5">
      <c r="P178" s="400"/>
      <c r="Z178" s="256"/>
      <c r="AA178" s="256"/>
      <c r="AB178" s="256"/>
      <c r="AO178" s="400"/>
      <c r="AS178" s="255">
        <f t="shared" si="59"/>
        <v>0</v>
      </c>
      <c r="AT178" s="255">
        <f t="shared" si="59"/>
        <v>0</v>
      </c>
      <c r="AU178" s="255">
        <f t="shared" si="59"/>
        <v>0</v>
      </c>
      <c r="AV178" s="255">
        <f t="shared" si="59"/>
        <v>0</v>
      </c>
      <c r="AY178" s="256"/>
      <c r="AZ178" s="256"/>
      <c r="BA178" s="256"/>
      <c r="BB178" s="256"/>
      <c r="BC178" s="256"/>
      <c r="BD178" s="256"/>
      <c r="BE178" s="256"/>
      <c r="BF178" s="256"/>
      <c r="BG178" s="256"/>
      <c r="BH178" s="256"/>
      <c r="BI178" s="256"/>
      <c r="BK178" s="256"/>
      <c r="BL178" s="256"/>
      <c r="BM178" s="256"/>
      <c r="BN178" s="256"/>
      <c r="BO178" s="256"/>
      <c r="BP178" s="256"/>
      <c r="BQ178" s="256"/>
      <c r="BR178" s="256"/>
      <c r="BS178" s="256"/>
      <c r="BT178" s="256"/>
      <c r="BU178" s="256"/>
      <c r="BV178" s="256"/>
      <c r="BX178" s="256"/>
      <c r="BY178" s="256"/>
      <c r="BZ178" s="256"/>
      <c r="CA178" s="256"/>
      <c r="CB178" s="256"/>
      <c r="CC178" s="256"/>
      <c r="CD178" s="256"/>
      <c r="CE178" s="256"/>
      <c r="CF178" s="256"/>
      <c r="CG178" s="256"/>
      <c r="CH178" s="256"/>
      <c r="CI178" s="256"/>
      <c r="CK178" s="256"/>
      <c r="CL178" s="256"/>
      <c r="CM178" s="256"/>
      <c r="CN178" s="256"/>
      <c r="CO178" s="256"/>
      <c r="CP178" s="256"/>
      <c r="CQ178" s="256"/>
      <c r="CR178" s="256"/>
      <c r="CS178" s="256"/>
      <c r="CT178" s="256"/>
      <c r="CU178" s="256"/>
      <c r="CV178" s="256"/>
      <c r="CX178" s="256"/>
      <c r="CY178" s="256"/>
      <c r="CZ178" s="256"/>
      <c r="DA178" s="256"/>
      <c r="DB178" s="256"/>
      <c r="DC178" s="256"/>
      <c r="DD178" s="256"/>
      <c r="DE178" s="256"/>
      <c r="DF178" s="256"/>
      <c r="DG178" s="256"/>
      <c r="DH178" s="256"/>
      <c r="DI178" s="256"/>
      <c r="DK178" s="256"/>
      <c r="DL178" s="256"/>
      <c r="DM178" s="256"/>
      <c r="DN178" s="256"/>
      <c r="DO178" s="256"/>
      <c r="DP178" s="256"/>
      <c r="DQ178" s="256"/>
      <c r="DR178" s="256"/>
      <c r="DS178" s="256"/>
      <c r="DT178" s="256"/>
      <c r="DU178" s="256"/>
      <c r="DV178" s="256"/>
      <c r="DX178" s="256"/>
      <c r="DY178" s="256"/>
      <c r="DZ178" s="256"/>
      <c r="EA178" s="256"/>
      <c r="EB178" s="256"/>
      <c r="EC178" s="256"/>
      <c r="ED178" s="256"/>
      <c r="EE178" s="256"/>
      <c r="EF178" s="256"/>
      <c r="EG178" s="256"/>
      <c r="EH178" s="256"/>
      <c r="EI178" s="256"/>
      <c r="EK178" s="256"/>
      <c r="EL178" s="256"/>
      <c r="EM178" s="256"/>
      <c r="EN178" s="256"/>
      <c r="EO178" s="256"/>
      <c r="EP178" s="256"/>
      <c r="EQ178" s="256"/>
      <c r="ER178" s="256"/>
      <c r="ES178" s="256"/>
      <c r="ET178" s="256"/>
      <c r="EU178" s="256"/>
      <c r="EV178" s="256"/>
      <c r="EX178" s="256"/>
      <c r="EY178" s="256"/>
      <c r="EZ178" s="256"/>
      <c r="FA178" s="256"/>
      <c r="FB178" s="256"/>
      <c r="FC178" s="256"/>
      <c r="FD178" s="256"/>
      <c r="FE178" s="256"/>
      <c r="FF178" s="256"/>
      <c r="FG178" s="256"/>
      <c r="FH178" s="256"/>
      <c r="FI178" s="256"/>
      <c r="FK178" s="256"/>
      <c r="FL178" s="256"/>
      <c r="FM178" s="256"/>
      <c r="FN178" s="256"/>
      <c r="FO178" s="256"/>
      <c r="FP178" s="256"/>
      <c r="FQ178" s="256"/>
      <c r="FR178" s="256"/>
      <c r="FS178" s="256"/>
      <c r="FT178" s="256"/>
      <c r="FU178" s="256"/>
      <c r="FV178" s="256"/>
      <c r="FX178" s="256"/>
      <c r="FY178" s="256"/>
      <c r="FZ178" s="256"/>
      <c r="GA178" s="256"/>
      <c r="GB178" s="256"/>
      <c r="GC178" s="256"/>
      <c r="GD178" s="256"/>
      <c r="GE178" s="256"/>
      <c r="GF178" s="256"/>
      <c r="GG178" s="256"/>
      <c r="GH178" s="256"/>
      <c r="GI178" s="256"/>
      <c r="GK178" s="256"/>
      <c r="GL178" s="256"/>
      <c r="GM178" s="256"/>
      <c r="GN178" s="256"/>
      <c r="GO178" s="256"/>
      <c r="GP178" s="256"/>
      <c r="GQ178" s="256"/>
      <c r="GR178" s="256"/>
      <c r="GS178" s="256"/>
      <c r="GT178" s="256"/>
      <c r="GU178" s="256"/>
      <c r="GV178" s="256"/>
      <c r="GX178" s="256"/>
      <c r="GY178" s="256"/>
      <c r="GZ178" s="256"/>
      <c r="HA178" s="256"/>
      <c r="HB178" s="256"/>
      <c r="HC178" s="256"/>
      <c r="HD178" s="256"/>
      <c r="HE178" s="256"/>
      <c r="HF178" s="256"/>
      <c r="HG178" s="256"/>
      <c r="HH178" s="256"/>
      <c r="HI178" s="256"/>
      <c r="HK178" s="256"/>
      <c r="HL178" s="256"/>
      <c r="HM178" s="256"/>
      <c r="HN178" s="256"/>
      <c r="HO178" s="256"/>
      <c r="HP178" s="256"/>
      <c r="HQ178" s="256"/>
      <c r="HR178" s="256"/>
      <c r="HS178" s="256"/>
      <c r="HT178" s="256"/>
      <c r="HU178" s="256"/>
      <c r="HV178" s="256"/>
      <c r="HX178" s="256"/>
      <c r="HY178" s="256"/>
      <c r="HZ178" s="256"/>
      <c r="IA178" s="256"/>
      <c r="IB178" s="256"/>
      <c r="IC178" s="256"/>
      <c r="ID178" s="256"/>
      <c r="IE178" s="256"/>
      <c r="IF178" s="256"/>
      <c r="IG178" s="256"/>
      <c r="IH178" s="256"/>
      <c r="II178" s="256"/>
      <c r="IK178" s="256"/>
      <c r="IL178" s="257"/>
      <c r="IM178" s="257"/>
      <c r="IN178" s="257"/>
      <c r="IO178" s="257"/>
      <c r="IP178" s="257"/>
      <c r="IQ178" s="257"/>
      <c r="IR178" s="257"/>
      <c r="IS178" s="257"/>
      <c r="IT178" s="257"/>
      <c r="IU178" s="257"/>
      <c r="IV178" s="257"/>
      <c r="IW178" s="257"/>
      <c r="IY178" s="256"/>
    </row>
    <row r="179" spans="16:259" ht="19.5" customHeight="1" x14ac:dyDescent="0.5">
      <c r="P179" s="400"/>
      <c r="Z179" s="256"/>
      <c r="AA179" s="256"/>
      <c r="AB179" s="256"/>
      <c r="AO179" s="400"/>
      <c r="AS179" s="255">
        <f t="shared" si="59"/>
        <v>0</v>
      </c>
      <c r="AT179" s="255">
        <f t="shared" si="59"/>
        <v>0</v>
      </c>
      <c r="AU179" s="255">
        <f t="shared" si="59"/>
        <v>0</v>
      </c>
      <c r="AV179" s="255">
        <f t="shared" si="59"/>
        <v>0</v>
      </c>
      <c r="AY179" s="256"/>
      <c r="AZ179" s="256"/>
      <c r="BA179" s="256"/>
      <c r="BB179" s="256"/>
      <c r="BC179" s="256"/>
      <c r="BD179" s="256"/>
      <c r="BE179" s="256"/>
      <c r="BF179" s="256"/>
      <c r="BG179" s="256"/>
      <c r="BH179" s="256"/>
      <c r="BI179" s="256"/>
      <c r="BK179" s="256"/>
      <c r="BL179" s="256"/>
      <c r="BM179" s="256"/>
      <c r="BN179" s="256"/>
      <c r="BO179" s="256"/>
      <c r="BP179" s="256"/>
      <c r="BQ179" s="256"/>
      <c r="BR179" s="256"/>
      <c r="BS179" s="256"/>
      <c r="BT179" s="256"/>
      <c r="BU179" s="256"/>
      <c r="BV179" s="256"/>
      <c r="BX179" s="256"/>
      <c r="BY179" s="256"/>
      <c r="BZ179" s="256"/>
      <c r="CA179" s="256"/>
      <c r="CB179" s="256"/>
      <c r="CC179" s="256"/>
      <c r="CD179" s="256"/>
      <c r="CE179" s="256"/>
      <c r="CF179" s="256"/>
      <c r="CG179" s="256"/>
      <c r="CH179" s="256"/>
      <c r="CI179" s="256"/>
      <c r="CK179" s="256"/>
      <c r="CL179" s="256"/>
      <c r="CM179" s="256"/>
      <c r="CN179" s="256"/>
      <c r="CO179" s="256"/>
      <c r="CP179" s="256"/>
      <c r="CQ179" s="256"/>
      <c r="CR179" s="256"/>
      <c r="CS179" s="256"/>
      <c r="CT179" s="256"/>
      <c r="CU179" s="256"/>
      <c r="CV179" s="256"/>
      <c r="CX179" s="256"/>
      <c r="CY179" s="256"/>
      <c r="CZ179" s="256"/>
      <c r="DA179" s="256"/>
      <c r="DB179" s="256"/>
      <c r="DC179" s="256"/>
      <c r="DD179" s="256"/>
      <c r="DE179" s="256"/>
      <c r="DF179" s="256"/>
      <c r="DG179" s="256"/>
      <c r="DH179" s="256"/>
      <c r="DI179" s="256"/>
      <c r="DK179" s="256"/>
      <c r="DL179" s="256"/>
      <c r="DM179" s="256"/>
      <c r="DN179" s="256"/>
      <c r="DO179" s="256"/>
      <c r="DP179" s="256"/>
      <c r="DQ179" s="256"/>
      <c r="DR179" s="256"/>
      <c r="DS179" s="256"/>
      <c r="DT179" s="256"/>
      <c r="DU179" s="256"/>
      <c r="DV179" s="256"/>
      <c r="DX179" s="256"/>
      <c r="DY179" s="256"/>
      <c r="DZ179" s="256"/>
      <c r="EA179" s="256"/>
      <c r="EB179" s="256"/>
      <c r="EC179" s="256"/>
      <c r="ED179" s="256"/>
      <c r="EE179" s="256"/>
      <c r="EF179" s="256"/>
      <c r="EG179" s="256"/>
      <c r="EH179" s="256"/>
      <c r="EI179" s="256"/>
      <c r="EK179" s="256"/>
      <c r="EL179" s="256"/>
      <c r="EM179" s="256"/>
      <c r="EN179" s="256"/>
      <c r="EO179" s="256"/>
      <c r="EP179" s="256"/>
      <c r="EQ179" s="256"/>
      <c r="ER179" s="256"/>
      <c r="ES179" s="256"/>
      <c r="ET179" s="256"/>
      <c r="EU179" s="256"/>
      <c r="EV179" s="256"/>
      <c r="EX179" s="256"/>
      <c r="EY179" s="256"/>
      <c r="EZ179" s="256"/>
      <c r="FA179" s="256"/>
      <c r="FB179" s="256"/>
      <c r="FC179" s="256"/>
      <c r="FD179" s="256"/>
      <c r="FE179" s="256"/>
      <c r="FF179" s="256"/>
      <c r="FG179" s="256"/>
      <c r="FH179" s="256"/>
      <c r="FI179" s="256"/>
      <c r="FK179" s="256"/>
      <c r="FL179" s="256"/>
      <c r="FM179" s="256"/>
      <c r="FN179" s="256"/>
      <c r="FO179" s="256"/>
      <c r="FP179" s="256"/>
      <c r="FQ179" s="256"/>
      <c r="FR179" s="256"/>
      <c r="FS179" s="256"/>
      <c r="FT179" s="256"/>
      <c r="FU179" s="256"/>
      <c r="FV179" s="256"/>
      <c r="FX179" s="256"/>
      <c r="FY179" s="256"/>
      <c r="FZ179" s="256"/>
      <c r="GA179" s="256"/>
      <c r="GB179" s="256"/>
      <c r="GC179" s="256"/>
      <c r="GD179" s="256"/>
      <c r="GE179" s="256"/>
      <c r="GF179" s="256"/>
      <c r="GG179" s="256"/>
      <c r="GH179" s="256"/>
      <c r="GI179" s="256"/>
      <c r="GK179" s="256"/>
      <c r="GL179" s="256"/>
      <c r="GM179" s="256"/>
      <c r="GN179" s="256"/>
      <c r="GO179" s="256"/>
      <c r="GP179" s="256"/>
      <c r="GQ179" s="256"/>
      <c r="GR179" s="256"/>
      <c r="GS179" s="256"/>
      <c r="GT179" s="256"/>
      <c r="GU179" s="256"/>
      <c r="GV179" s="256"/>
      <c r="GX179" s="256"/>
      <c r="GY179" s="256"/>
      <c r="GZ179" s="256"/>
      <c r="HA179" s="256"/>
      <c r="HB179" s="256"/>
      <c r="HC179" s="256"/>
      <c r="HD179" s="256"/>
      <c r="HE179" s="256"/>
      <c r="HF179" s="256"/>
      <c r="HG179" s="256"/>
      <c r="HH179" s="256"/>
      <c r="HI179" s="256"/>
      <c r="HK179" s="256"/>
      <c r="HL179" s="256"/>
      <c r="HM179" s="256"/>
      <c r="HN179" s="256"/>
      <c r="HO179" s="256"/>
      <c r="HP179" s="256"/>
      <c r="HQ179" s="256"/>
      <c r="HR179" s="256"/>
      <c r="HS179" s="256"/>
      <c r="HT179" s="256"/>
      <c r="HU179" s="256"/>
      <c r="HV179" s="256"/>
      <c r="HX179" s="256"/>
      <c r="HY179" s="256"/>
      <c r="HZ179" s="256"/>
      <c r="IA179" s="256"/>
      <c r="IB179" s="256"/>
      <c r="IC179" s="256"/>
      <c r="ID179" s="256"/>
      <c r="IE179" s="256"/>
      <c r="IF179" s="256"/>
      <c r="IG179" s="256"/>
      <c r="IH179" s="256"/>
      <c r="II179" s="256"/>
      <c r="IK179" s="256"/>
      <c r="IL179" s="257"/>
      <c r="IM179" s="257"/>
      <c r="IN179" s="257"/>
      <c r="IO179" s="257"/>
      <c r="IP179" s="257"/>
      <c r="IQ179" s="257"/>
      <c r="IR179" s="257"/>
      <c r="IS179" s="257"/>
      <c r="IT179" s="257"/>
      <c r="IU179" s="257"/>
      <c r="IV179" s="257"/>
      <c r="IW179" s="257"/>
      <c r="IY179" s="256"/>
    </row>
    <row r="180" spans="16:259" ht="19.5" customHeight="1" x14ac:dyDescent="0.5">
      <c r="P180" s="400"/>
      <c r="Z180" s="256"/>
      <c r="AA180" s="256"/>
      <c r="AB180" s="256"/>
      <c r="AO180" s="400"/>
      <c r="AS180" s="255">
        <f t="shared" si="59"/>
        <v>0</v>
      </c>
      <c r="AT180" s="255">
        <f t="shared" si="59"/>
        <v>0</v>
      </c>
      <c r="AU180" s="255">
        <f t="shared" si="59"/>
        <v>0</v>
      </c>
      <c r="AV180" s="255">
        <f t="shared" si="59"/>
        <v>0</v>
      </c>
      <c r="AY180" s="256"/>
      <c r="AZ180" s="256"/>
      <c r="BA180" s="256"/>
      <c r="BB180" s="256"/>
      <c r="BC180" s="256"/>
      <c r="BD180" s="256"/>
      <c r="BE180" s="256"/>
      <c r="BF180" s="256"/>
      <c r="BG180" s="256"/>
      <c r="BH180" s="256"/>
      <c r="BI180" s="256"/>
      <c r="BK180" s="256"/>
      <c r="BL180" s="256"/>
      <c r="BM180" s="256"/>
      <c r="BN180" s="256"/>
      <c r="BO180" s="256"/>
      <c r="BP180" s="256"/>
      <c r="BQ180" s="256"/>
      <c r="BR180" s="256"/>
      <c r="BS180" s="256"/>
      <c r="BT180" s="256"/>
      <c r="BU180" s="256"/>
      <c r="BV180" s="256"/>
      <c r="BX180" s="256"/>
      <c r="BY180" s="256"/>
      <c r="BZ180" s="256"/>
      <c r="CA180" s="256"/>
      <c r="CB180" s="256"/>
      <c r="CC180" s="256"/>
      <c r="CD180" s="256"/>
      <c r="CE180" s="256"/>
      <c r="CF180" s="256"/>
      <c r="CG180" s="256"/>
      <c r="CH180" s="256"/>
      <c r="CI180" s="256"/>
      <c r="CK180" s="256"/>
      <c r="CL180" s="256"/>
      <c r="CM180" s="256"/>
      <c r="CN180" s="256"/>
      <c r="CO180" s="256"/>
      <c r="CP180" s="256"/>
      <c r="CQ180" s="256"/>
      <c r="CR180" s="256"/>
      <c r="CS180" s="256"/>
      <c r="CT180" s="256"/>
      <c r="CU180" s="256"/>
      <c r="CV180" s="256"/>
      <c r="CX180" s="256"/>
      <c r="CY180" s="256"/>
      <c r="CZ180" s="256"/>
      <c r="DA180" s="256"/>
      <c r="DB180" s="256"/>
      <c r="DC180" s="256"/>
      <c r="DD180" s="256"/>
      <c r="DE180" s="256"/>
      <c r="DF180" s="256"/>
      <c r="DG180" s="256"/>
      <c r="DH180" s="256"/>
      <c r="DI180" s="256"/>
      <c r="DK180" s="256"/>
      <c r="DL180" s="256"/>
      <c r="DM180" s="256"/>
      <c r="DN180" s="256"/>
      <c r="DO180" s="256"/>
      <c r="DP180" s="256"/>
      <c r="DQ180" s="256"/>
      <c r="DR180" s="256"/>
      <c r="DS180" s="256"/>
      <c r="DT180" s="256"/>
      <c r="DU180" s="256"/>
      <c r="DV180" s="256"/>
      <c r="DX180" s="256"/>
      <c r="DY180" s="256"/>
      <c r="DZ180" s="256"/>
      <c r="EA180" s="256"/>
      <c r="EB180" s="256"/>
      <c r="EC180" s="256"/>
      <c r="ED180" s="256"/>
      <c r="EE180" s="256"/>
      <c r="EF180" s="256"/>
      <c r="EG180" s="256"/>
      <c r="EH180" s="256"/>
      <c r="EI180" s="256"/>
      <c r="EK180" s="256"/>
      <c r="EL180" s="256"/>
      <c r="EM180" s="256"/>
      <c r="EN180" s="256"/>
      <c r="EO180" s="256"/>
      <c r="EP180" s="256"/>
      <c r="EQ180" s="256"/>
      <c r="ER180" s="256"/>
      <c r="ES180" s="256"/>
      <c r="ET180" s="256"/>
      <c r="EU180" s="256"/>
      <c r="EV180" s="256"/>
      <c r="EX180" s="256"/>
      <c r="EY180" s="256"/>
      <c r="EZ180" s="256"/>
      <c r="FA180" s="256"/>
      <c r="FB180" s="256"/>
      <c r="FC180" s="256"/>
      <c r="FD180" s="256"/>
      <c r="FE180" s="256"/>
      <c r="FF180" s="256"/>
      <c r="FG180" s="256"/>
      <c r="FH180" s="256"/>
      <c r="FI180" s="256"/>
      <c r="FK180" s="256"/>
      <c r="FL180" s="256"/>
      <c r="FM180" s="256"/>
      <c r="FN180" s="256"/>
      <c r="FO180" s="256"/>
      <c r="FP180" s="256"/>
      <c r="FQ180" s="256"/>
      <c r="FR180" s="256"/>
      <c r="FS180" s="256"/>
      <c r="FT180" s="256"/>
      <c r="FU180" s="256"/>
      <c r="FV180" s="256"/>
      <c r="FX180" s="256"/>
      <c r="FY180" s="256"/>
      <c r="FZ180" s="256"/>
      <c r="GA180" s="256"/>
      <c r="GB180" s="256"/>
      <c r="GC180" s="256"/>
      <c r="GD180" s="256"/>
      <c r="GE180" s="256"/>
      <c r="GF180" s="256"/>
      <c r="GG180" s="256"/>
      <c r="GH180" s="256"/>
      <c r="GI180" s="256"/>
      <c r="GK180" s="256"/>
      <c r="GL180" s="256"/>
      <c r="GM180" s="256"/>
      <c r="GN180" s="256"/>
      <c r="GO180" s="256"/>
      <c r="GP180" s="256"/>
      <c r="GQ180" s="256"/>
      <c r="GR180" s="256"/>
      <c r="GS180" s="256"/>
      <c r="GT180" s="256"/>
      <c r="GU180" s="256"/>
      <c r="GV180" s="256"/>
      <c r="GX180" s="256"/>
      <c r="GY180" s="256"/>
      <c r="GZ180" s="256"/>
      <c r="HA180" s="256"/>
      <c r="HB180" s="256"/>
      <c r="HC180" s="256"/>
      <c r="HD180" s="256"/>
      <c r="HE180" s="256"/>
      <c r="HF180" s="256"/>
      <c r="HG180" s="256"/>
      <c r="HH180" s="256"/>
      <c r="HI180" s="256"/>
      <c r="HK180" s="256"/>
      <c r="HL180" s="256"/>
      <c r="HM180" s="256"/>
      <c r="HN180" s="256"/>
      <c r="HO180" s="256"/>
      <c r="HP180" s="256"/>
      <c r="HQ180" s="256"/>
      <c r="HR180" s="256"/>
      <c r="HS180" s="256"/>
      <c r="HT180" s="256"/>
      <c r="HU180" s="256"/>
      <c r="HV180" s="256"/>
      <c r="HX180" s="256"/>
      <c r="HY180" s="256"/>
      <c r="HZ180" s="256"/>
      <c r="IA180" s="256"/>
      <c r="IB180" s="256"/>
      <c r="IC180" s="256"/>
      <c r="ID180" s="256"/>
      <c r="IE180" s="256"/>
      <c r="IF180" s="256"/>
      <c r="IG180" s="256"/>
      <c r="IH180" s="256"/>
      <c r="II180" s="256"/>
      <c r="IK180" s="256"/>
      <c r="IL180" s="257"/>
      <c r="IM180" s="257"/>
      <c r="IN180" s="257"/>
      <c r="IO180" s="257"/>
      <c r="IP180" s="257"/>
      <c r="IQ180" s="257"/>
      <c r="IR180" s="257"/>
      <c r="IS180" s="257"/>
      <c r="IT180" s="257"/>
      <c r="IU180" s="257"/>
      <c r="IV180" s="257"/>
      <c r="IW180" s="257"/>
      <c r="IY180" s="256"/>
    </row>
    <row r="181" spans="16:259" ht="19.5" customHeight="1" x14ac:dyDescent="0.5">
      <c r="P181" s="400"/>
      <c r="Z181" s="256"/>
      <c r="AA181" s="256"/>
      <c r="AB181" s="256"/>
      <c r="AO181" s="400"/>
      <c r="AS181" s="255">
        <f t="shared" si="59"/>
        <v>0</v>
      </c>
      <c r="AT181" s="255">
        <f t="shared" si="59"/>
        <v>0</v>
      </c>
      <c r="AU181" s="255">
        <f t="shared" si="59"/>
        <v>0</v>
      </c>
      <c r="AV181" s="255">
        <f t="shared" si="59"/>
        <v>0</v>
      </c>
      <c r="AY181" s="256"/>
      <c r="AZ181" s="256"/>
      <c r="BA181" s="256"/>
      <c r="BB181" s="256"/>
      <c r="BC181" s="256"/>
      <c r="BD181" s="256"/>
      <c r="BE181" s="256"/>
      <c r="BF181" s="256"/>
      <c r="BG181" s="256"/>
      <c r="BH181" s="256"/>
      <c r="BI181" s="256"/>
      <c r="BK181" s="256"/>
      <c r="BL181" s="256"/>
      <c r="BM181" s="256"/>
      <c r="BN181" s="256"/>
      <c r="BO181" s="256"/>
      <c r="BP181" s="256"/>
      <c r="BQ181" s="256"/>
      <c r="BR181" s="256"/>
      <c r="BS181" s="256"/>
      <c r="BT181" s="256"/>
      <c r="BU181" s="256"/>
      <c r="BV181" s="256"/>
      <c r="BX181" s="256"/>
      <c r="BY181" s="256"/>
      <c r="BZ181" s="256"/>
      <c r="CA181" s="256"/>
      <c r="CB181" s="256"/>
      <c r="CC181" s="256"/>
      <c r="CD181" s="256"/>
      <c r="CE181" s="256"/>
      <c r="CF181" s="256"/>
      <c r="CG181" s="256"/>
      <c r="CH181" s="256"/>
      <c r="CI181" s="256"/>
      <c r="CK181" s="256"/>
      <c r="CL181" s="256"/>
      <c r="CM181" s="256"/>
      <c r="CN181" s="256"/>
      <c r="CO181" s="256"/>
      <c r="CP181" s="256"/>
      <c r="CQ181" s="256"/>
      <c r="CR181" s="256"/>
      <c r="CS181" s="256"/>
      <c r="CT181" s="256"/>
      <c r="CU181" s="256"/>
      <c r="CV181" s="256"/>
      <c r="CX181" s="256"/>
      <c r="CY181" s="256"/>
      <c r="CZ181" s="256"/>
      <c r="DA181" s="256"/>
      <c r="DB181" s="256"/>
      <c r="DC181" s="256"/>
      <c r="DD181" s="256"/>
      <c r="DE181" s="256"/>
      <c r="DF181" s="256"/>
      <c r="DG181" s="256"/>
      <c r="DH181" s="256"/>
      <c r="DI181" s="256"/>
      <c r="DK181" s="256"/>
      <c r="DL181" s="256"/>
      <c r="DM181" s="256"/>
      <c r="DN181" s="256"/>
      <c r="DO181" s="256"/>
      <c r="DP181" s="256"/>
      <c r="DQ181" s="256"/>
      <c r="DR181" s="256"/>
      <c r="DS181" s="256"/>
      <c r="DT181" s="256"/>
      <c r="DU181" s="256"/>
      <c r="DV181" s="256"/>
      <c r="DX181" s="256"/>
      <c r="DY181" s="256"/>
      <c r="DZ181" s="256"/>
      <c r="EA181" s="256"/>
      <c r="EB181" s="256"/>
      <c r="EC181" s="256"/>
      <c r="ED181" s="256"/>
      <c r="EE181" s="256"/>
      <c r="EF181" s="256"/>
      <c r="EG181" s="256"/>
      <c r="EH181" s="256"/>
      <c r="EI181" s="256"/>
      <c r="EK181" s="256"/>
      <c r="EL181" s="256"/>
      <c r="EM181" s="256"/>
      <c r="EN181" s="256"/>
      <c r="EO181" s="256"/>
      <c r="EP181" s="256"/>
      <c r="EQ181" s="256"/>
      <c r="ER181" s="256"/>
      <c r="ES181" s="256"/>
      <c r="ET181" s="256"/>
      <c r="EU181" s="256"/>
      <c r="EV181" s="256"/>
      <c r="EX181" s="256"/>
      <c r="EY181" s="256"/>
      <c r="EZ181" s="256"/>
      <c r="FA181" s="256"/>
      <c r="FB181" s="256"/>
      <c r="FC181" s="256"/>
      <c r="FD181" s="256"/>
      <c r="FE181" s="256"/>
      <c r="FF181" s="256"/>
      <c r="FG181" s="256"/>
      <c r="FH181" s="256"/>
      <c r="FI181" s="256"/>
      <c r="FK181" s="256"/>
      <c r="FL181" s="256"/>
      <c r="FM181" s="256"/>
      <c r="FN181" s="256"/>
      <c r="FO181" s="256"/>
      <c r="FP181" s="256"/>
      <c r="FQ181" s="256"/>
      <c r="FR181" s="256"/>
      <c r="FS181" s="256"/>
      <c r="FT181" s="256"/>
      <c r="FU181" s="256"/>
      <c r="FV181" s="256"/>
      <c r="FX181" s="256"/>
      <c r="FY181" s="256"/>
      <c r="FZ181" s="256"/>
      <c r="GA181" s="256"/>
      <c r="GB181" s="256"/>
      <c r="GC181" s="256"/>
      <c r="GD181" s="256"/>
      <c r="GE181" s="256"/>
      <c r="GF181" s="256"/>
      <c r="GG181" s="256"/>
      <c r="GH181" s="256"/>
      <c r="GI181" s="256"/>
      <c r="GK181" s="256"/>
      <c r="GL181" s="256"/>
      <c r="GM181" s="256"/>
      <c r="GN181" s="256"/>
      <c r="GO181" s="256"/>
      <c r="GP181" s="256"/>
      <c r="GQ181" s="256"/>
      <c r="GR181" s="256"/>
      <c r="GS181" s="256"/>
      <c r="GT181" s="256"/>
      <c r="GU181" s="256"/>
      <c r="GV181" s="256"/>
      <c r="GX181" s="256"/>
      <c r="GY181" s="256"/>
      <c r="GZ181" s="256"/>
      <c r="HA181" s="256"/>
      <c r="HB181" s="256"/>
      <c r="HC181" s="256"/>
      <c r="HD181" s="256"/>
      <c r="HE181" s="256"/>
      <c r="HF181" s="256"/>
      <c r="HG181" s="256"/>
      <c r="HH181" s="256"/>
      <c r="HI181" s="256"/>
      <c r="HK181" s="256"/>
      <c r="HL181" s="256"/>
      <c r="HM181" s="256"/>
      <c r="HN181" s="256"/>
      <c r="HO181" s="256"/>
      <c r="HP181" s="256"/>
      <c r="HQ181" s="256"/>
      <c r="HR181" s="256"/>
      <c r="HS181" s="256"/>
      <c r="HT181" s="256"/>
      <c r="HU181" s="256"/>
      <c r="HV181" s="256"/>
      <c r="HX181" s="256"/>
      <c r="HY181" s="256"/>
      <c r="HZ181" s="256"/>
      <c r="IA181" s="256"/>
      <c r="IB181" s="256"/>
      <c r="IC181" s="256"/>
      <c r="ID181" s="256"/>
      <c r="IE181" s="256"/>
      <c r="IF181" s="256"/>
      <c r="IG181" s="256"/>
      <c r="IH181" s="256"/>
      <c r="II181" s="256"/>
      <c r="IK181" s="256"/>
      <c r="IL181" s="257"/>
      <c r="IM181" s="257"/>
      <c r="IN181" s="257"/>
      <c r="IO181" s="257"/>
      <c r="IP181" s="257"/>
      <c r="IQ181" s="257"/>
      <c r="IR181" s="257"/>
      <c r="IS181" s="257"/>
      <c r="IT181" s="257"/>
      <c r="IU181" s="257"/>
      <c r="IV181" s="257"/>
      <c r="IW181" s="257"/>
      <c r="IY181" s="256"/>
    </row>
    <row r="182" spans="16:259" ht="19.5" customHeight="1" x14ac:dyDescent="0.5">
      <c r="P182" s="400"/>
      <c r="Z182" s="256"/>
      <c r="AA182" s="256"/>
      <c r="AB182" s="256"/>
      <c r="AO182" s="400"/>
      <c r="AS182" s="255">
        <f t="shared" si="59"/>
        <v>0</v>
      </c>
      <c r="AT182" s="255">
        <f t="shared" si="59"/>
        <v>0</v>
      </c>
      <c r="AU182" s="255">
        <f t="shared" si="59"/>
        <v>0</v>
      </c>
      <c r="AV182" s="255">
        <f t="shared" si="59"/>
        <v>0</v>
      </c>
      <c r="AY182" s="256"/>
      <c r="AZ182" s="256"/>
      <c r="BA182" s="256"/>
      <c r="BB182" s="256"/>
      <c r="BC182" s="256"/>
      <c r="BD182" s="256"/>
      <c r="BE182" s="256"/>
      <c r="BF182" s="256"/>
      <c r="BG182" s="256"/>
      <c r="BH182" s="256"/>
      <c r="BI182" s="256"/>
      <c r="BK182" s="256"/>
      <c r="BL182" s="256"/>
      <c r="BM182" s="256"/>
      <c r="BN182" s="256"/>
      <c r="BO182" s="256"/>
      <c r="BP182" s="256"/>
      <c r="BQ182" s="256"/>
      <c r="BR182" s="256"/>
      <c r="BS182" s="256"/>
      <c r="BT182" s="256"/>
      <c r="BU182" s="256"/>
      <c r="BV182" s="256"/>
      <c r="BX182" s="256"/>
      <c r="BY182" s="256"/>
      <c r="BZ182" s="256"/>
      <c r="CA182" s="256"/>
      <c r="CB182" s="256"/>
      <c r="CC182" s="256"/>
      <c r="CD182" s="256"/>
      <c r="CE182" s="256"/>
      <c r="CF182" s="256"/>
      <c r="CG182" s="256"/>
      <c r="CH182" s="256"/>
      <c r="CI182" s="256"/>
      <c r="CK182" s="256"/>
      <c r="CL182" s="256"/>
      <c r="CM182" s="256"/>
      <c r="CN182" s="256"/>
      <c r="CO182" s="256"/>
      <c r="CP182" s="256"/>
      <c r="CQ182" s="256"/>
      <c r="CR182" s="256"/>
      <c r="CS182" s="256"/>
      <c r="CT182" s="256"/>
      <c r="CU182" s="256"/>
      <c r="CV182" s="256"/>
      <c r="CX182" s="256"/>
      <c r="CY182" s="256"/>
      <c r="CZ182" s="256"/>
      <c r="DA182" s="256"/>
      <c r="DB182" s="256"/>
      <c r="DC182" s="256"/>
      <c r="DD182" s="256"/>
      <c r="DE182" s="256"/>
      <c r="DF182" s="256"/>
      <c r="DG182" s="256"/>
      <c r="DH182" s="256"/>
      <c r="DI182" s="256"/>
      <c r="DK182" s="256"/>
      <c r="DL182" s="256"/>
      <c r="DM182" s="256"/>
      <c r="DN182" s="256"/>
      <c r="DO182" s="256"/>
      <c r="DP182" s="256"/>
      <c r="DQ182" s="256"/>
      <c r="DR182" s="256"/>
      <c r="DS182" s="256"/>
      <c r="DT182" s="256"/>
      <c r="DU182" s="256"/>
      <c r="DV182" s="256"/>
      <c r="DX182" s="256"/>
      <c r="DY182" s="256"/>
      <c r="DZ182" s="256"/>
      <c r="EA182" s="256"/>
      <c r="EB182" s="256"/>
      <c r="EC182" s="256"/>
      <c r="ED182" s="256"/>
      <c r="EE182" s="256"/>
      <c r="EF182" s="256"/>
      <c r="EG182" s="256"/>
      <c r="EH182" s="256"/>
      <c r="EI182" s="256"/>
      <c r="EK182" s="256"/>
      <c r="EL182" s="256"/>
      <c r="EM182" s="256"/>
      <c r="EN182" s="256"/>
      <c r="EO182" s="256"/>
      <c r="EP182" s="256"/>
      <c r="EQ182" s="256"/>
      <c r="ER182" s="256"/>
      <c r="ES182" s="256"/>
      <c r="ET182" s="256"/>
      <c r="EU182" s="256"/>
      <c r="EV182" s="256"/>
      <c r="EX182" s="256"/>
      <c r="EY182" s="256"/>
      <c r="EZ182" s="256"/>
      <c r="FA182" s="256"/>
      <c r="FB182" s="256"/>
      <c r="FC182" s="256"/>
      <c r="FD182" s="256"/>
      <c r="FE182" s="256"/>
      <c r="FF182" s="256"/>
      <c r="FG182" s="256"/>
      <c r="FH182" s="256"/>
      <c r="FI182" s="256"/>
      <c r="FK182" s="256"/>
      <c r="FL182" s="256"/>
      <c r="FM182" s="256"/>
      <c r="FN182" s="256"/>
      <c r="FO182" s="256"/>
      <c r="FP182" s="256"/>
      <c r="FQ182" s="256"/>
      <c r="FR182" s="256"/>
      <c r="FS182" s="256"/>
      <c r="FT182" s="256"/>
      <c r="FU182" s="256"/>
      <c r="FV182" s="256"/>
      <c r="FX182" s="256"/>
      <c r="FY182" s="256"/>
      <c r="FZ182" s="256"/>
      <c r="GA182" s="256"/>
      <c r="GB182" s="256"/>
      <c r="GC182" s="256"/>
      <c r="GD182" s="256"/>
      <c r="GE182" s="256"/>
      <c r="GF182" s="256"/>
      <c r="GG182" s="256"/>
      <c r="GH182" s="256"/>
      <c r="GI182" s="256"/>
      <c r="GK182" s="256"/>
      <c r="GL182" s="256"/>
      <c r="GM182" s="256"/>
      <c r="GN182" s="256"/>
      <c r="GO182" s="256"/>
      <c r="GP182" s="256"/>
      <c r="GQ182" s="256"/>
      <c r="GR182" s="256"/>
      <c r="GS182" s="256"/>
      <c r="GT182" s="256"/>
      <c r="GU182" s="256"/>
      <c r="GV182" s="256"/>
      <c r="GX182" s="256"/>
      <c r="GY182" s="256"/>
      <c r="GZ182" s="256"/>
      <c r="HA182" s="256"/>
      <c r="HB182" s="256"/>
      <c r="HC182" s="256"/>
      <c r="HD182" s="256"/>
      <c r="HE182" s="256"/>
      <c r="HF182" s="256"/>
      <c r="HG182" s="256"/>
      <c r="HH182" s="256"/>
      <c r="HI182" s="256"/>
      <c r="HK182" s="256"/>
      <c r="HL182" s="256"/>
      <c r="HM182" s="256"/>
      <c r="HN182" s="256"/>
      <c r="HO182" s="256"/>
      <c r="HP182" s="256"/>
      <c r="HQ182" s="256"/>
      <c r="HR182" s="256"/>
      <c r="HS182" s="256"/>
      <c r="HT182" s="256"/>
      <c r="HU182" s="256"/>
      <c r="HV182" s="256"/>
      <c r="HX182" s="256"/>
      <c r="HY182" s="256"/>
      <c r="HZ182" s="256"/>
      <c r="IA182" s="256"/>
      <c r="IB182" s="256"/>
      <c r="IC182" s="256"/>
      <c r="ID182" s="256"/>
      <c r="IE182" s="256"/>
      <c r="IF182" s="256"/>
      <c r="IG182" s="256"/>
      <c r="IH182" s="256"/>
      <c r="II182" s="256"/>
      <c r="IK182" s="256"/>
      <c r="IL182" s="257"/>
      <c r="IM182" s="257"/>
      <c r="IN182" s="257"/>
      <c r="IO182" s="257"/>
      <c r="IP182" s="257"/>
      <c r="IQ182" s="257"/>
      <c r="IR182" s="257"/>
      <c r="IS182" s="257"/>
      <c r="IT182" s="257"/>
      <c r="IU182" s="257"/>
      <c r="IV182" s="257"/>
      <c r="IW182" s="257"/>
      <c r="IY182" s="256"/>
    </row>
    <row r="183" spans="16:259" ht="19.5" customHeight="1" x14ac:dyDescent="0.5">
      <c r="P183" s="400"/>
      <c r="Z183" s="256"/>
      <c r="AA183" s="256"/>
      <c r="AB183" s="256"/>
      <c r="AO183" s="400"/>
      <c r="AS183" s="255">
        <f t="shared" si="59"/>
        <v>0</v>
      </c>
      <c r="AT183" s="255">
        <f t="shared" si="59"/>
        <v>0</v>
      </c>
      <c r="AU183" s="255">
        <f t="shared" si="59"/>
        <v>0</v>
      </c>
      <c r="AV183" s="255">
        <f t="shared" si="59"/>
        <v>0</v>
      </c>
      <c r="AY183" s="256"/>
      <c r="AZ183" s="256"/>
      <c r="BA183" s="256"/>
      <c r="BB183" s="256"/>
      <c r="BC183" s="256"/>
      <c r="BD183" s="256"/>
      <c r="BE183" s="256"/>
      <c r="BF183" s="256"/>
      <c r="BG183" s="256"/>
      <c r="BH183" s="256"/>
      <c r="BI183" s="256"/>
      <c r="BK183" s="256"/>
      <c r="BL183" s="256"/>
      <c r="BM183" s="256"/>
      <c r="BN183" s="256"/>
      <c r="BO183" s="256"/>
      <c r="BP183" s="256"/>
      <c r="BQ183" s="256"/>
      <c r="BR183" s="256"/>
      <c r="BS183" s="256"/>
      <c r="BT183" s="256"/>
      <c r="BU183" s="256"/>
      <c r="BV183" s="256"/>
      <c r="BX183" s="256"/>
      <c r="BY183" s="256"/>
      <c r="BZ183" s="256"/>
      <c r="CA183" s="256"/>
      <c r="CB183" s="256"/>
      <c r="CC183" s="256"/>
      <c r="CD183" s="256"/>
      <c r="CE183" s="256"/>
      <c r="CF183" s="256"/>
      <c r="CG183" s="256"/>
      <c r="CH183" s="256"/>
      <c r="CI183" s="256"/>
      <c r="CK183" s="256"/>
      <c r="CL183" s="256"/>
      <c r="CM183" s="256"/>
      <c r="CN183" s="256"/>
      <c r="CO183" s="256"/>
      <c r="CP183" s="256"/>
      <c r="CQ183" s="256"/>
      <c r="CR183" s="256"/>
      <c r="CS183" s="256"/>
      <c r="CT183" s="256"/>
      <c r="CU183" s="256"/>
      <c r="CV183" s="256"/>
      <c r="CX183" s="256"/>
      <c r="CY183" s="256"/>
      <c r="CZ183" s="256"/>
      <c r="DA183" s="256"/>
      <c r="DB183" s="256"/>
      <c r="DC183" s="256"/>
      <c r="DD183" s="256"/>
      <c r="DE183" s="256"/>
      <c r="DF183" s="256"/>
      <c r="DG183" s="256"/>
      <c r="DH183" s="256"/>
      <c r="DI183" s="256"/>
      <c r="DK183" s="256"/>
      <c r="DL183" s="256"/>
      <c r="DM183" s="256"/>
      <c r="DN183" s="256"/>
      <c r="DO183" s="256"/>
      <c r="DP183" s="256"/>
      <c r="DQ183" s="256"/>
      <c r="DR183" s="256"/>
      <c r="DS183" s="256"/>
      <c r="DT183" s="256"/>
      <c r="DU183" s="256"/>
      <c r="DV183" s="256"/>
      <c r="DX183" s="256"/>
      <c r="DY183" s="256"/>
      <c r="DZ183" s="256"/>
      <c r="EA183" s="256"/>
      <c r="EB183" s="256"/>
      <c r="EC183" s="256"/>
      <c r="ED183" s="256"/>
      <c r="EE183" s="256"/>
      <c r="EF183" s="256"/>
      <c r="EG183" s="256"/>
      <c r="EH183" s="256"/>
      <c r="EI183" s="256"/>
      <c r="EK183" s="256"/>
      <c r="EL183" s="256"/>
      <c r="EM183" s="256"/>
      <c r="EN183" s="256"/>
      <c r="EO183" s="256"/>
      <c r="EP183" s="256"/>
      <c r="EQ183" s="256"/>
      <c r="ER183" s="256"/>
      <c r="ES183" s="256"/>
      <c r="ET183" s="256"/>
      <c r="EU183" s="256"/>
      <c r="EV183" s="256"/>
      <c r="EX183" s="256"/>
      <c r="EY183" s="256"/>
      <c r="EZ183" s="256"/>
      <c r="FA183" s="256"/>
      <c r="FB183" s="256"/>
      <c r="FC183" s="256"/>
      <c r="FD183" s="256"/>
      <c r="FE183" s="256"/>
      <c r="FF183" s="256"/>
      <c r="FG183" s="256"/>
      <c r="FH183" s="256"/>
      <c r="FI183" s="256"/>
      <c r="FK183" s="256"/>
      <c r="FL183" s="256"/>
      <c r="FM183" s="256"/>
      <c r="FN183" s="256"/>
      <c r="FO183" s="256"/>
      <c r="FP183" s="256"/>
      <c r="FQ183" s="256"/>
      <c r="FR183" s="256"/>
      <c r="FS183" s="256"/>
      <c r="FT183" s="256"/>
      <c r="FU183" s="256"/>
      <c r="FV183" s="256"/>
      <c r="FX183" s="256"/>
      <c r="FY183" s="256"/>
      <c r="FZ183" s="256"/>
      <c r="GA183" s="256"/>
      <c r="GB183" s="256"/>
      <c r="GC183" s="256"/>
      <c r="GD183" s="256"/>
      <c r="GE183" s="256"/>
      <c r="GF183" s="256"/>
      <c r="GG183" s="256"/>
      <c r="GH183" s="256"/>
      <c r="GI183" s="256"/>
      <c r="GK183" s="256"/>
      <c r="GL183" s="256"/>
      <c r="GM183" s="256"/>
      <c r="GN183" s="256"/>
      <c r="GO183" s="256"/>
      <c r="GP183" s="256"/>
      <c r="GQ183" s="256"/>
      <c r="GR183" s="256"/>
      <c r="GS183" s="256"/>
      <c r="GT183" s="256"/>
      <c r="GU183" s="256"/>
      <c r="GV183" s="256"/>
      <c r="GX183" s="256"/>
      <c r="GY183" s="256"/>
      <c r="GZ183" s="256"/>
      <c r="HA183" s="256"/>
      <c r="HB183" s="256"/>
      <c r="HC183" s="256"/>
      <c r="HD183" s="256"/>
      <c r="HE183" s="256"/>
      <c r="HF183" s="256"/>
      <c r="HG183" s="256"/>
      <c r="HH183" s="256"/>
      <c r="HI183" s="256"/>
      <c r="HK183" s="256"/>
      <c r="HL183" s="256"/>
      <c r="HM183" s="256"/>
      <c r="HN183" s="256"/>
      <c r="HO183" s="256"/>
      <c r="HP183" s="256"/>
      <c r="HQ183" s="256"/>
      <c r="HR183" s="256"/>
      <c r="HS183" s="256"/>
      <c r="HT183" s="256"/>
      <c r="HU183" s="256"/>
      <c r="HV183" s="256"/>
      <c r="HX183" s="256"/>
      <c r="HY183" s="256"/>
      <c r="HZ183" s="256"/>
      <c r="IA183" s="256"/>
      <c r="IB183" s="256"/>
      <c r="IC183" s="256"/>
      <c r="ID183" s="256"/>
      <c r="IE183" s="256"/>
      <c r="IF183" s="256"/>
      <c r="IG183" s="256"/>
      <c r="IH183" s="256"/>
      <c r="II183" s="256"/>
      <c r="IK183" s="256"/>
      <c r="IL183" s="257"/>
      <c r="IM183" s="257"/>
      <c r="IN183" s="257"/>
      <c r="IO183" s="257"/>
      <c r="IP183" s="257"/>
      <c r="IQ183" s="257"/>
      <c r="IR183" s="257"/>
      <c r="IS183" s="257"/>
      <c r="IT183" s="257"/>
      <c r="IU183" s="257"/>
      <c r="IV183" s="257"/>
      <c r="IW183" s="257"/>
      <c r="IY183" s="256"/>
    </row>
    <row r="184" spans="16:259" ht="19.5" customHeight="1" x14ac:dyDescent="0.5">
      <c r="P184" s="400"/>
      <c r="Z184" s="256"/>
      <c r="AA184" s="256"/>
      <c r="AB184" s="256"/>
      <c r="AO184" s="400"/>
      <c r="AS184" s="255">
        <f t="shared" si="59"/>
        <v>0</v>
      </c>
      <c r="AT184" s="255">
        <f t="shared" si="59"/>
        <v>0</v>
      </c>
      <c r="AU184" s="255">
        <f t="shared" si="59"/>
        <v>0</v>
      </c>
      <c r="AV184" s="255">
        <f t="shared" si="59"/>
        <v>0</v>
      </c>
      <c r="AY184" s="256"/>
      <c r="AZ184" s="256"/>
      <c r="BA184" s="256"/>
      <c r="BB184" s="256"/>
      <c r="BC184" s="256"/>
      <c r="BD184" s="256"/>
      <c r="BE184" s="256"/>
      <c r="BF184" s="256"/>
      <c r="BG184" s="256"/>
      <c r="BH184" s="256"/>
      <c r="BI184" s="256"/>
      <c r="BK184" s="256"/>
      <c r="BL184" s="256"/>
      <c r="BM184" s="256"/>
      <c r="BN184" s="256"/>
      <c r="BO184" s="256"/>
      <c r="BP184" s="256"/>
      <c r="BQ184" s="256"/>
      <c r="BR184" s="256"/>
      <c r="BS184" s="256"/>
      <c r="BT184" s="256"/>
      <c r="BU184" s="256"/>
      <c r="BV184" s="256"/>
      <c r="BX184" s="256"/>
      <c r="BY184" s="256"/>
      <c r="BZ184" s="256"/>
      <c r="CA184" s="256"/>
      <c r="CB184" s="256"/>
      <c r="CC184" s="256"/>
      <c r="CD184" s="256"/>
      <c r="CE184" s="256"/>
      <c r="CF184" s="256"/>
      <c r="CG184" s="256"/>
      <c r="CH184" s="256"/>
      <c r="CI184" s="256"/>
      <c r="CK184" s="256"/>
      <c r="CL184" s="256"/>
      <c r="CM184" s="256"/>
      <c r="CN184" s="256"/>
      <c r="CO184" s="256"/>
      <c r="CP184" s="256"/>
      <c r="CQ184" s="256"/>
      <c r="CR184" s="256"/>
      <c r="CS184" s="256"/>
      <c r="CT184" s="256"/>
      <c r="CU184" s="256"/>
      <c r="CV184" s="256"/>
      <c r="CX184" s="256"/>
      <c r="CY184" s="256"/>
      <c r="CZ184" s="256"/>
      <c r="DA184" s="256"/>
      <c r="DB184" s="256"/>
      <c r="DC184" s="256"/>
      <c r="DD184" s="256"/>
      <c r="DE184" s="256"/>
      <c r="DF184" s="256"/>
      <c r="DG184" s="256"/>
      <c r="DH184" s="256"/>
      <c r="DI184" s="256"/>
      <c r="DK184" s="256"/>
      <c r="DL184" s="256"/>
      <c r="DM184" s="256"/>
      <c r="DN184" s="256"/>
      <c r="DO184" s="256"/>
      <c r="DP184" s="256"/>
      <c r="DQ184" s="256"/>
      <c r="DR184" s="256"/>
      <c r="DS184" s="256"/>
      <c r="DT184" s="256"/>
      <c r="DU184" s="256"/>
      <c r="DV184" s="256"/>
      <c r="DX184" s="256"/>
      <c r="DY184" s="256"/>
      <c r="DZ184" s="256"/>
      <c r="EA184" s="256"/>
      <c r="EB184" s="256"/>
      <c r="EC184" s="256"/>
      <c r="ED184" s="256"/>
      <c r="EE184" s="256"/>
      <c r="EF184" s="256"/>
      <c r="EG184" s="256"/>
      <c r="EH184" s="256"/>
      <c r="EI184" s="256"/>
      <c r="EK184" s="256"/>
      <c r="EL184" s="256"/>
      <c r="EM184" s="256"/>
      <c r="EN184" s="256"/>
      <c r="EO184" s="256"/>
      <c r="EP184" s="256"/>
      <c r="EQ184" s="256"/>
      <c r="ER184" s="256"/>
      <c r="ES184" s="256"/>
      <c r="ET184" s="256"/>
      <c r="EU184" s="256"/>
      <c r="EV184" s="256"/>
      <c r="EX184" s="256"/>
      <c r="EY184" s="256"/>
      <c r="EZ184" s="256"/>
      <c r="FA184" s="256"/>
      <c r="FB184" s="256"/>
      <c r="FC184" s="256"/>
      <c r="FD184" s="256"/>
      <c r="FE184" s="256"/>
      <c r="FF184" s="256"/>
      <c r="FG184" s="256"/>
      <c r="FH184" s="256"/>
      <c r="FI184" s="256"/>
      <c r="FK184" s="256"/>
      <c r="FL184" s="256"/>
      <c r="FM184" s="256"/>
      <c r="FN184" s="256"/>
      <c r="FO184" s="256"/>
      <c r="FP184" s="256"/>
      <c r="FQ184" s="256"/>
      <c r="FR184" s="256"/>
      <c r="FS184" s="256"/>
      <c r="FT184" s="256"/>
      <c r="FU184" s="256"/>
      <c r="FV184" s="256"/>
      <c r="FX184" s="256"/>
      <c r="FY184" s="256"/>
      <c r="FZ184" s="256"/>
      <c r="GA184" s="256"/>
      <c r="GB184" s="256"/>
      <c r="GC184" s="256"/>
      <c r="GD184" s="256"/>
      <c r="GE184" s="256"/>
      <c r="GF184" s="256"/>
      <c r="GG184" s="256"/>
      <c r="GH184" s="256"/>
      <c r="GI184" s="256"/>
      <c r="GK184" s="256"/>
      <c r="GL184" s="256"/>
      <c r="GM184" s="256"/>
      <c r="GN184" s="256"/>
      <c r="GO184" s="256"/>
      <c r="GP184" s="256"/>
      <c r="GQ184" s="256"/>
      <c r="GR184" s="256"/>
      <c r="GS184" s="256"/>
      <c r="GT184" s="256"/>
      <c r="GU184" s="256"/>
      <c r="GV184" s="256"/>
      <c r="GX184" s="256"/>
      <c r="GY184" s="256"/>
      <c r="GZ184" s="256"/>
      <c r="HA184" s="256"/>
      <c r="HB184" s="256"/>
      <c r="HC184" s="256"/>
      <c r="HD184" s="256"/>
      <c r="HE184" s="256"/>
      <c r="HF184" s="256"/>
      <c r="HG184" s="256"/>
      <c r="HH184" s="256"/>
      <c r="HI184" s="256"/>
      <c r="HK184" s="256"/>
      <c r="HL184" s="256"/>
      <c r="HM184" s="256"/>
      <c r="HN184" s="256"/>
      <c r="HO184" s="256"/>
      <c r="HP184" s="256"/>
      <c r="HQ184" s="256"/>
      <c r="HR184" s="256"/>
      <c r="HS184" s="256"/>
      <c r="HT184" s="256"/>
      <c r="HU184" s="256"/>
      <c r="HV184" s="256"/>
      <c r="HX184" s="256"/>
      <c r="HY184" s="256"/>
      <c r="HZ184" s="256"/>
      <c r="IA184" s="256"/>
      <c r="IB184" s="256"/>
      <c r="IC184" s="256"/>
      <c r="ID184" s="256"/>
      <c r="IE184" s="256"/>
      <c r="IF184" s="256"/>
      <c r="IG184" s="256"/>
      <c r="IH184" s="256"/>
      <c r="II184" s="256"/>
      <c r="IK184" s="256"/>
      <c r="IL184" s="257"/>
      <c r="IM184" s="257"/>
      <c r="IN184" s="257"/>
      <c r="IO184" s="257"/>
      <c r="IP184" s="257"/>
      <c r="IQ184" s="257"/>
      <c r="IR184" s="257"/>
      <c r="IS184" s="257"/>
      <c r="IT184" s="257"/>
      <c r="IU184" s="257"/>
      <c r="IV184" s="257"/>
      <c r="IW184" s="257"/>
      <c r="IY184" s="256"/>
    </row>
    <row r="185" spans="16:259" ht="19.5" customHeight="1" x14ac:dyDescent="0.5">
      <c r="P185" s="400"/>
      <c r="Z185" s="256"/>
      <c r="AA185" s="256"/>
      <c r="AB185" s="256"/>
      <c r="AO185" s="400"/>
      <c r="AS185" s="255">
        <f t="shared" si="59"/>
        <v>0</v>
      </c>
      <c r="AT185" s="255">
        <f t="shared" si="59"/>
        <v>0</v>
      </c>
      <c r="AU185" s="255">
        <f t="shared" si="59"/>
        <v>0</v>
      </c>
      <c r="AV185" s="255">
        <f t="shared" si="59"/>
        <v>0</v>
      </c>
      <c r="AY185" s="256"/>
      <c r="AZ185" s="256"/>
      <c r="BA185" s="256"/>
      <c r="BB185" s="256"/>
      <c r="BC185" s="256"/>
      <c r="BD185" s="256"/>
      <c r="BE185" s="256"/>
      <c r="BF185" s="256"/>
      <c r="BG185" s="256"/>
      <c r="BH185" s="256"/>
      <c r="BI185" s="256"/>
      <c r="BK185" s="256"/>
      <c r="BL185" s="256"/>
      <c r="BM185" s="256"/>
      <c r="BN185" s="256"/>
      <c r="BO185" s="256"/>
      <c r="BP185" s="256"/>
      <c r="BQ185" s="256"/>
      <c r="BR185" s="256"/>
      <c r="BS185" s="256"/>
      <c r="BT185" s="256"/>
      <c r="BU185" s="256"/>
      <c r="BV185" s="256"/>
      <c r="BX185" s="256"/>
      <c r="BY185" s="256"/>
      <c r="BZ185" s="256"/>
      <c r="CA185" s="256"/>
      <c r="CB185" s="256"/>
      <c r="CC185" s="256"/>
      <c r="CD185" s="256"/>
      <c r="CE185" s="256"/>
      <c r="CF185" s="256"/>
      <c r="CG185" s="256"/>
      <c r="CH185" s="256"/>
      <c r="CI185" s="256"/>
      <c r="CK185" s="256"/>
      <c r="CL185" s="256"/>
      <c r="CM185" s="256"/>
      <c r="CN185" s="256"/>
      <c r="CO185" s="256"/>
      <c r="CP185" s="256"/>
      <c r="CQ185" s="256"/>
      <c r="CR185" s="256"/>
      <c r="CS185" s="256"/>
      <c r="CT185" s="256"/>
      <c r="CU185" s="256"/>
      <c r="CV185" s="256"/>
      <c r="CX185" s="256"/>
      <c r="CY185" s="256"/>
      <c r="CZ185" s="256"/>
      <c r="DA185" s="256"/>
      <c r="DB185" s="256"/>
      <c r="DC185" s="256"/>
      <c r="DD185" s="256"/>
      <c r="DE185" s="256"/>
      <c r="DF185" s="256"/>
      <c r="DG185" s="256"/>
      <c r="DH185" s="256"/>
      <c r="DI185" s="256"/>
      <c r="DK185" s="256"/>
      <c r="DL185" s="256"/>
      <c r="DM185" s="256"/>
      <c r="DN185" s="256"/>
      <c r="DO185" s="256"/>
      <c r="DP185" s="256"/>
      <c r="DQ185" s="256"/>
      <c r="DR185" s="256"/>
      <c r="DS185" s="256"/>
      <c r="DT185" s="256"/>
      <c r="DU185" s="256"/>
      <c r="DV185" s="256"/>
      <c r="DX185" s="256"/>
      <c r="DY185" s="256"/>
      <c r="DZ185" s="256"/>
      <c r="EA185" s="256"/>
      <c r="EB185" s="256"/>
      <c r="EC185" s="256"/>
      <c r="ED185" s="256"/>
      <c r="EE185" s="256"/>
      <c r="EF185" s="256"/>
      <c r="EG185" s="256"/>
      <c r="EH185" s="256"/>
      <c r="EI185" s="256"/>
      <c r="EK185" s="256"/>
      <c r="EL185" s="256"/>
      <c r="EM185" s="256"/>
      <c r="EN185" s="256"/>
      <c r="EO185" s="256"/>
      <c r="EP185" s="256"/>
      <c r="EQ185" s="256"/>
      <c r="ER185" s="256"/>
      <c r="ES185" s="256"/>
      <c r="ET185" s="256"/>
      <c r="EU185" s="256"/>
      <c r="EV185" s="256"/>
      <c r="EX185" s="256"/>
      <c r="EY185" s="256"/>
      <c r="EZ185" s="256"/>
      <c r="FA185" s="256"/>
      <c r="FB185" s="256"/>
      <c r="FC185" s="256"/>
      <c r="FD185" s="256"/>
      <c r="FE185" s="256"/>
      <c r="FF185" s="256"/>
      <c r="FG185" s="256"/>
      <c r="FH185" s="256"/>
      <c r="FI185" s="256"/>
      <c r="FK185" s="256"/>
      <c r="FL185" s="256"/>
      <c r="FM185" s="256"/>
      <c r="FN185" s="256"/>
      <c r="FO185" s="256"/>
      <c r="FP185" s="256"/>
      <c r="FQ185" s="256"/>
      <c r="FR185" s="256"/>
      <c r="FS185" s="256"/>
      <c r="FT185" s="256"/>
      <c r="FU185" s="256"/>
      <c r="FV185" s="256"/>
      <c r="FX185" s="256"/>
      <c r="FY185" s="256"/>
      <c r="FZ185" s="256"/>
      <c r="GA185" s="256"/>
      <c r="GB185" s="256"/>
      <c r="GC185" s="256"/>
      <c r="GD185" s="256"/>
      <c r="GE185" s="256"/>
      <c r="GF185" s="256"/>
      <c r="GG185" s="256"/>
      <c r="GH185" s="256"/>
      <c r="GI185" s="256"/>
      <c r="GK185" s="256"/>
      <c r="GL185" s="256"/>
      <c r="GM185" s="256"/>
      <c r="GN185" s="256"/>
      <c r="GO185" s="256"/>
      <c r="GP185" s="256"/>
      <c r="GQ185" s="256"/>
      <c r="GR185" s="256"/>
      <c r="GS185" s="256"/>
      <c r="GT185" s="256"/>
      <c r="GU185" s="256"/>
      <c r="GV185" s="256"/>
      <c r="GX185" s="256"/>
      <c r="GY185" s="256"/>
      <c r="GZ185" s="256"/>
      <c r="HA185" s="256"/>
      <c r="HB185" s="256"/>
      <c r="HC185" s="256"/>
      <c r="HD185" s="256"/>
      <c r="HE185" s="256"/>
      <c r="HF185" s="256"/>
      <c r="HG185" s="256"/>
      <c r="HH185" s="256"/>
      <c r="HI185" s="256"/>
      <c r="HK185" s="256"/>
      <c r="HL185" s="256"/>
      <c r="HM185" s="256"/>
      <c r="HN185" s="256"/>
      <c r="HO185" s="256"/>
      <c r="HP185" s="256"/>
      <c r="HQ185" s="256"/>
      <c r="HR185" s="256"/>
      <c r="HS185" s="256"/>
      <c r="HT185" s="256"/>
      <c r="HU185" s="256"/>
      <c r="HV185" s="256"/>
      <c r="HX185" s="256"/>
      <c r="HY185" s="256"/>
      <c r="HZ185" s="256"/>
      <c r="IA185" s="256"/>
      <c r="IB185" s="256"/>
      <c r="IC185" s="256"/>
      <c r="ID185" s="256"/>
      <c r="IE185" s="256"/>
      <c r="IF185" s="256"/>
      <c r="IG185" s="256"/>
      <c r="IH185" s="256"/>
      <c r="II185" s="256"/>
      <c r="IK185" s="256"/>
      <c r="IL185" s="257"/>
      <c r="IM185" s="257"/>
      <c r="IN185" s="257"/>
      <c r="IO185" s="257"/>
      <c r="IP185" s="257"/>
      <c r="IQ185" s="257"/>
      <c r="IR185" s="257"/>
      <c r="IS185" s="257"/>
      <c r="IT185" s="257"/>
      <c r="IU185" s="257"/>
      <c r="IV185" s="257"/>
      <c r="IW185" s="257"/>
      <c r="IY185" s="256"/>
    </row>
    <row r="186" spans="16:259" ht="19.5" customHeight="1" x14ac:dyDescent="0.5">
      <c r="P186" s="400"/>
      <c r="Z186" s="256"/>
      <c r="AA186" s="256"/>
      <c r="AB186" s="256"/>
      <c r="AO186" s="400"/>
      <c r="AS186" s="255">
        <f t="shared" si="59"/>
        <v>0</v>
      </c>
      <c r="AT186" s="255">
        <f t="shared" si="59"/>
        <v>0</v>
      </c>
      <c r="AU186" s="255">
        <f t="shared" si="59"/>
        <v>0</v>
      </c>
      <c r="AV186" s="255">
        <f t="shared" si="59"/>
        <v>0</v>
      </c>
      <c r="AY186" s="256"/>
      <c r="AZ186" s="256"/>
      <c r="BA186" s="256"/>
      <c r="BB186" s="256"/>
      <c r="BC186" s="256"/>
      <c r="BD186" s="256"/>
      <c r="BE186" s="256"/>
      <c r="BF186" s="256"/>
      <c r="BG186" s="256"/>
      <c r="BH186" s="256"/>
      <c r="BI186" s="256"/>
      <c r="BK186" s="256"/>
      <c r="BL186" s="256"/>
      <c r="BM186" s="256"/>
      <c r="BN186" s="256"/>
      <c r="BO186" s="256"/>
      <c r="BP186" s="256"/>
      <c r="BQ186" s="256"/>
      <c r="BR186" s="256"/>
      <c r="BS186" s="256"/>
      <c r="BT186" s="256"/>
      <c r="BU186" s="256"/>
      <c r="BV186" s="256"/>
      <c r="BX186" s="256"/>
      <c r="BY186" s="256"/>
      <c r="BZ186" s="256"/>
      <c r="CA186" s="256"/>
      <c r="CB186" s="256"/>
      <c r="CC186" s="256"/>
      <c r="CD186" s="256"/>
      <c r="CE186" s="256"/>
      <c r="CF186" s="256"/>
      <c r="CG186" s="256"/>
      <c r="CH186" s="256"/>
      <c r="CI186" s="256"/>
      <c r="CK186" s="256"/>
      <c r="CL186" s="256"/>
      <c r="CM186" s="256"/>
      <c r="CN186" s="256"/>
      <c r="CO186" s="256"/>
      <c r="CP186" s="256"/>
      <c r="CQ186" s="256"/>
      <c r="CR186" s="256"/>
      <c r="CS186" s="256"/>
      <c r="CT186" s="256"/>
      <c r="CU186" s="256"/>
      <c r="CV186" s="256"/>
      <c r="CX186" s="256"/>
      <c r="CY186" s="256"/>
      <c r="CZ186" s="256"/>
      <c r="DA186" s="256"/>
      <c r="DB186" s="256"/>
      <c r="DC186" s="256"/>
      <c r="DD186" s="256"/>
      <c r="DE186" s="256"/>
      <c r="DF186" s="256"/>
      <c r="DG186" s="256"/>
      <c r="DH186" s="256"/>
      <c r="DI186" s="256"/>
      <c r="DK186" s="256"/>
      <c r="DL186" s="256"/>
      <c r="DM186" s="256"/>
      <c r="DN186" s="256"/>
      <c r="DO186" s="256"/>
      <c r="DP186" s="256"/>
      <c r="DQ186" s="256"/>
      <c r="DR186" s="256"/>
      <c r="DS186" s="256"/>
      <c r="DT186" s="256"/>
      <c r="DU186" s="256"/>
      <c r="DV186" s="256"/>
      <c r="DX186" s="256"/>
      <c r="DY186" s="256"/>
      <c r="DZ186" s="256"/>
      <c r="EA186" s="256"/>
      <c r="EB186" s="256"/>
      <c r="EC186" s="256"/>
      <c r="ED186" s="256"/>
      <c r="EE186" s="256"/>
      <c r="EF186" s="256"/>
      <c r="EG186" s="256"/>
      <c r="EH186" s="256"/>
      <c r="EI186" s="256"/>
      <c r="EK186" s="256"/>
      <c r="EL186" s="256"/>
      <c r="EM186" s="256"/>
      <c r="EN186" s="256"/>
      <c r="EO186" s="256"/>
      <c r="EP186" s="256"/>
      <c r="EQ186" s="256"/>
      <c r="ER186" s="256"/>
      <c r="ES186" s="256"/>
      <c r="ET186" s="256"/>
      <c r="EU186" s="256"/>
      <c r="EV186" s="256"/>
      <c r="EX186" s="256"/>
      <c r="EY186" s="256"/>
      <c r="EZ186" s="256"/>
      <c r="FA186" s="256"/>
      <c r="FB186" s="256"/>
      <c r="FC186" s="256"/>
      <c r="FD186" s="256"/>
      <c r="FE186" s="256"/>
      <c r="FF186" s="256"/>
      <c r="FG186" s="256"/>
      <c r="FH186" s="256"/>
      <c r="FI186" s="256"/>
      <c r="FK186" s="256"/>
      <c r="FL186" s="256"/>
      <c r="FM186" s="256"/>
      <c r="FN186" s="256"/>
      <c r="FO186" s="256"/>
      <c r="FP186" s="256"/>
      <c r="FQ186" s="256"/>
      <c r="FR186" s="256"/>
      <c r="FS186" s="256"/>
      <c r="FT186" s="256"/>
      <c r="FU186" s="256"/>
      <c r="FV186" s="256"/>
      <c r="FX186" s="256"/>
      <c r="FY186" s="256"/>
      <c r="FZ186" s="256"/>
      <c r="GA186" s="256"/>
      <c r="GB186" s="256"/>
      <c r="GC186" s="256"/>
      <c r="GD186" s="256"/>
      <c r="GE186" s="256"/>
      <c r="GF186" s="256"/>
      <c r="GG186" s="256"/>
      <c r="GH186" s="256"/>
      <c r="GI186" s="256"/>
      <c r="GK186" s="256"/>
      <c r="GL186" s="256"/>
      <c r="GM186" s="256"/>
      <c r="GN186" s="256"/>
      <c r="GO186" s="256"/>
      <c r="GP186" s="256"/>
      <c r="GQ186" s="256"/>
      <c r="GR186" s="256"/>
      <c r="GS186" s="256"/>
      <c r="GT186" s="256"/>
      <c r="GU186" s="256"/>
      <c r="GV186" s="256"/>
      <c r="GX186" s="256"/>
      <c r="GY186" s="256"/>
      <c r="GZ186" s="256"/>
      <c r="HA186" s="256"/>
      <c r="HB186" s="256"/>
      <c r="HC186" s="256"/>
      <c r="HD186" s="256"/>
      <c r="HE186" s="256"/>
      <c r="HF186" s="256"/>
      <c r="HG186" s="256"/>
      <c r="HH186" s="256"/>
      <c r="HI186" s="256"/>
      <c r="HK186" s="256"/>
      <c r="HL186" s="256"/>
      <c r="HM186" s="256"/>
      <c r="HN186" s="256"/>
      <c r="HO186" s="256"/>
      <c r="HP186" s="256"/>
      <c r="HQ186" s="256"/>
      <c r="HR186" s="256"/>
      <c r="HS186" s="256"/>
      <c r="HT186" s="256"/>
      <c r="HU186" s="256"/>
      <c r="HV186" s="256"/>
      <c r="HX186" s="256"/>
      <c r="HY186" s="256"/>
      <c r="HZ186" s="256"/>
      <c r="IA186" s="256"/>
      <c r="IB186" s="256"/>
      <c r="IC186" s="256"/>
      <c r="ID186" s="256"/>
      <c r="IE186" s="256"/>
      <c r="IF186" s="256"/>
      <c r="IG186" s="256"/>
      <c r="IH186" s="256"/>
      <c r="II186" s="256"/>
      <c r="IK186" s="256"/>
      <c r="IL186" s="257"/>
      <c r="IM186" s="257"/>
      <c r="IN186" s="257"/>
      <c r="IO186" s="257"/>
      <c r="IP186" s="257"/>
      <c r="IQ186" s="257"/>
      <c r="IR186" s="257"/>
      <c r="IS186" s="257"/>
      <c r="IT186" s="257"/>
      <c r="IU186" s="257"/>
      <c r="IV186" s="257"/>
      <c r="IW186" s="257"/>
      <c r="IY186" s="256"/>
    </row>
    <row r="187" spans="16:259" ht="19.5" customHeight="1" x14ac:dyDescent="0.5">
      <c r="P187" s="400"/>
      <c r="Z187" s="256"/>
      <c r="AA187" s="256"/>
      <c r="AB187" s="256"/>
      <c r="AO187" s="400"/>
      <c r="AS187" s="255">
        <f t="shared" si="59"/>
        <v>0</v>
      </c>
      <c r="AT187" s="255">
        <f t="shared" si="59"/>
        <v>0</v>
      </c>
      <c r="AU187" s="255">
        <f t="shared" si="59"/>
        <v>0</v>
      </c>
      <c r="AV187" s="255">
        <f t="shared" si="59"/>
        <v>0</v>
      </c>
      <c r="AY187" s="256"/>
      <c r="AZ187" s="256"/>
      <c r="BA187" s="256"/>
      <c r="BB187" s="256"/>
      <c r="BC187" s="256"/>
      <c r="BD187" s="256"/>
      <c r="BE187" s="256"/>
      <c r="BF187" s="256"/>
      <c r="BG187" s="256"/>
      <c r="BH187" s="256"/>
      <c r="BI187" s="256"/>
      <c r="BK187" s="256"/>
      <c r="BL187" s="256"/>
      <c r="BM187" s="256"/>
      <c r="BN187" s="256"/>
      <c r="BO187" s="256"/>
      <c r="BP187" s="256"/>
      <c r="BQ187" s="256"/>
      <c r="BR187" s="256"/>
      <c r="BS187" s="256"/>
      <c r="BT187" s="256"/>
      <c r="BU187" s="256"/>
      <c r="BV187" s="256"/>
      <c r="BX187" s="256"/>
      <c r="BY187" s="256"/>
      <c r="BZ187" s="256"/>
      <c r="CA187" s="256"/>
      <c r="CB187" s="256"/>
      <c r="CC187" s="256"/>
      <c r="CD187" s="256"/>
      <c r="CE187" s="256"/>
      <c r="CF187" s="256"/>
      <c r="CG187" s="256"/>
      <c r="CH187" s="256"/>
      <c r="CI187" s="256"/>
      <c r="CK187" s="256"/>
      <c r="CL187" s="256"/>
      <c r="CM187" s="256"/>
      <c r="CN187" s="256"/>
      <c r="CO187" s="256"/>
      <c r="CP187" s="256"/>
      <c r="CQ187" s="256"/>
      <c r="CR187" s="256"/>
      <c r="CS187" s="256"/>
      <c r="CT187" s="256"/>
      <c r="CU187" s="256"/>
      <c r="CV187" s="256"/>
      <c r="CX187" s="256"/>
      <c r="CY187" s="256"/>
      <c r="CZ187" s="256"/>
      <c r="DA187" s="256"/>
      <c r="DB187" s="256"/>
      <c r="DC187" s="256"/>
      <c r="DD187" s="256"/>
      <c r="DE187" s="256"/>
      <c r="DF187" s="256"/>
      <c r="DG187" s="256"/>
      <c r="DH187" s="256"/>
      <c r="DI187" s="256"/>
      <c r="DK187" s="256"/>
      <c r="DL187" s="256"/>
      <c r="DM187" s="256"/>
      <c r="DN187" s="256"/>
      <c r="DO187" s="256"/>
      <c r="DP187" s="256"/>
      <c r="DQ187" s="256"/>
      <c r="DR187" s="256"/>
      <c r="DS187" s="256"/>
      <c r="DT187" s="256"/>
      <c r="DU187" s="256"/>
      <c r="DV187" s="256"/>
      <c r="DX187" s="256"/>
      <c r="DY187" s="256"/>
      <c r="DZ187" s="256"/>
      <c r="EA187" s="256"/>
      <c r="EB187" s="256"/>
      <c r="EC187" s="256"/>
      <c r="ED187" s="256"/>
      <c r="EE187" s="256"/>
      <c r="EF187" s="256"/>
      <c r="EG187" s="256"/>
      <c r="EH187" s="256"/>
      <c r="EI187" s="256"/>
      <c r="EK187" s="256"/>
      <c r="EL187" s="256"/>
      <c r="EM187" s="256"/>
      <c r="EN187" s="256"/>
      <c r="EO187" s="256"/>
      <c r="EP187" s="256"/>
      <c r="EQ187" s="256"/>
      <c r="ER187" s="256"/>
      <c r="ES187" s="256"/>
      <c r="ET187" s="256"/>
      <c r="EU187" s="256"/>
      <c r="EV187" s="256"/>
      <c r="EX187" s="256"/>
      <c r="EY187" s="256"/>
      <c r="EZ187" s="256"/>
      <c r="FA187" s="256"/>
      <c r="FB187" s="256"/>
      <c r="FC187" s="256"/>
      <c r="FD187" s="256"/>
      <c r="FE187" s="256"/>
      <c r="FF187" s="256"/>
      <c r="FG187" s="256"/>
      <c r="FH187" s="256"/>
      <c r="FI187" s="256"/>
      <c r="FK187" s="256"/>
      <c r="FL187" s="256"/>
      <c r="FM187" s="256"/>
      <c r="FN187" s="256"/>
      <c r="FO187" s="256"/>
      <c r="FP187" s="256"/>
      <c r="FQ187" s="256"/>
      <c r="FR187" s="256"/>
      <c r="FS187" s="256"/>
      <c r="FT187" s="256"/>
      <c r="FU187" s="256"/>
      <c r="FV187" s="256"/>
      <c r="FX187" s="256"/>
      <c r="FY187" s="256"/>
      <c r="FZ187" s="256"/>
      <c r="GA187" s="256"/>
      <c r="GB187" s="256"/>
      <c r="GC187" s="256"/>
      <c r="GD187" s="256"/>
      <c r="GE187" s="256"/>
      <c r="GF187" s="256"/>
      <c r="GG187" s="256"/>
      <c r="GH187" s="256"/>
      <c r="GI187" s="256"/>
      <c r="GK187" s="256"/>
      <c r="GL187" s="256"/>
      <c r="GM187" s="256"/>
      <c r="GN187" s="256"/>
      <c r="GO187" s="256"/>
      <c r="GP187" s="256"/>
      <c r="GQ187" s="256"/>
      <c r="GR187" s="256"/>
      <c r="GS187" s="256"/>
      <c r="GT187" s="256"/>
      <c r="GU187" s="256"/>
      <c r="GV187" s="256"/>
      <c r="GX187" s="256"/>
      <c r="GY187" s="256"/>
      <c r="GZ187" s="256"/>
      <c r="HA187" s="256"/>
      <c r="HB187" s="256"/>
      <c r="HC187" s="256"/>
      <c r="HD187" s="256"/>
      <c r="HE187" s="256"/>
      <c r="HF187" s="256"/>
      <c r="HG187" s="256"/>
      <c r="HH187" s="256"/>
      <c r="HI187" s="256"/>
      <c r="HK187" s="256"/>
      <c r="HL187" s="256"/>
      <c r="HM187" s="256"/>
      <c r="HN187" s="256"/>
      <c r="HO187" s="256"/>
      <c r="HP187" s="256"/>
      <c r="HQ187" s="256"/>
      <c r="HR187" s="256"/>
      <c r="HS187" s="256"/>
      <c r="HT187" s="256"/>
      <c r="HU187" s="256"/>
      <c r="HV187" s="256"/>
      <c r="HX187" s="256"/>
      <c r="HY187" s="256"/>
      <c r="HZ187" s="256"/>
      <c r="IA187" s="256"/>
      <c r="IB187" s="256"/>
      <c r="IC187" s="256"/>
      <c r="ID187" s="256"/>
      <c r="IE187" s="256"/>
      <c r="IF187" s="256"/>
      <c r="IG187" s="256"/>
      <c r="IH187" s="256"/>
      <c r="II187" s="256"/>
      <c r="IK187" s="256"/>
      <c r="IL187" s="257"/>
      <c r="IM187" s="257"/>
      <c r="IN187" s="257"/>
      <c r="IO187" s="257"/>
      <c r="IP187" s="257"/>
      <c r="IQ187" s="257"/>
      <c r="IR187" s="257"/>
      <c r="IS187" s="257"/>
      <c r="IT187" s="257"/>
      <c r="IU187" s="257"/>
      <c r="IV187" s="257"/>
      <c r="IW187" s="257"/>
      <c r="IY187" s="256"/>
    </row>
    <row r="188" spans="16:259" ht="19.5" customHeight="1" x14ac:dyDescent="0.5">
      <c r="P188" s="400"/>
      <c r="Z188" s="256"/>
      <c r="AA188" s="256"/>
      <c r="AB188" s="256"/>
      <c r="AO188" s="400"/>
      <c r="AS188" s="255">
        <f t="shared" si="59"/>
        <v>0</v>
      </c>
      <c r="AT188" s="255">
        <f t="shared" si="59"/>
        <v>0</v>
      </c>
      <c r="AU188" s="255">
        <f t="shared" si="59"/>
        <v>0</v>
      </c>
      <c r="AV188" s="255">
        <f t="shared" si="59"/>
        <v>0</v>
      </c>
      <c r="AY188" s="256"/>
      <c r="AZ188" s="256"/>
      <c r="BA188" s="256"/>
      <c r="BB188" s="256"/>
      <c r="BC188" s="256"/>
      <c r="BD188" s="256"/>
      <c r="BE188" s="256"/>
      <c r="BF188" s="256"/>
      <c r="BG188" s="256"/>
      <c r="BH188" s="256"/>
      <c r="BI188" s="256"/>
      <c r="BK188" s="256"/>
      <c r="BL188" s="256"/>
      <c r="BM188" s="256"/>
      <c r="BN188" s="256"/>
      <c r="BO188" s="256"/>
      <c r="BP188" s="256"/>
      <c r="BQ188" s="256"/>
      <c r="BR188" s="256"/>
      <c r="BS188" s="256"/>
      <c r="BT188" s="256"/>
      <c r="BU188" s="256"/>
      <c r="BV188" s="256"/>
      <c r="BX188" s="256"/>
      <c r="BY188" s="256"/>
      <c r="BZ188" s="256"/>
      <c r="CA188" s="256"/>
      <c r="CB188" s="256"/>
      <c r="CC188" s="256"/>
      <c r="CD188" s="256"/>
      <c r="CE188" s="256"/>
      <c r="CF188" s="256"/>
      <c r="CG188" s="256"/>
      <c r="CH188" s="256"/>
      <c r="CI188" s="256"/>
      <c r="CK188" s="256"/>
      <c r="CL188" s="256"/>
      <c r="CM188" s="256"/>
      <c r="CN188" s="256"/>
      <c r="CO188" s="256"/>
      <c r="CP188" s="256"/>
      <c r="CQ188" s="256"/>
      <c r="CR188" s="256"/>
      <c r="CS188" s="256"/>
      <c r="CT188" s="256"/>
      <c r="CU188" s="256"/>
      <c r="CV188" s="256"/>
      <c r="CX188" s="256"/>
      <c r="CY188" s="256"/>
      <c r="CZ188" s="256"/>
      <c r="DA188" s="256"/>
      <c r="DB188" s="256"/>
      <c r="DC188" s="256"/>
      <c r="DD188" s="256"/>
      <c r="DE188" s="256"/>
      <c r="DF188" s="256"/>
      <c r="DG188" s="256"/>
      <c r="DH188" s="256"/>
      <c r="DI188" s="256"/>
      <c r="DK188" s="256"/>
      <c r="DL188" s="256"/>
      <c r="DM188" s="256"/>
      <c r="DN188" s="256"/>
      <c r="DO188" s="256"/>
      <c r="DP188" s="256"/>
      <c r="DQ188" s="256"/>
      <c r="DR188" s="256"/>
      <c r="DS188" s="256"/>
      <c r="DT188" s="256"/>
      <c r="DU188" s="256"/>
      <c r="DV188" s="256"/>
      <c r="DX188" s="256"/>
      <c r="DY188" s="256"/>
      <c r="DZ188" s="256"/>
      <c r="EA188" s="256"/>
      <c r="EB188" s="256"/>
      <c r="EC188" s="256"/>
      <c r="ED188" s="256"/>
      <c r="EE188" s="256"/>
      <c r="EF188" s="256"/>
      <c r="EG188" s="256"/>
      <c r="EH188" s="256"/>
      <c r="EI188" s="256"/>
      <c r="EK188" s="256"/>
      <c r="EL188" s="256"/>
      <c r="EM188" s="256"/>
      <c r="EN188" s="256"/>
      <c r="EO188" s="256"/>
      <c r="EP188" s="256"/>
      <c r="EQ188" s="256"/>
      <c r="ER188" s="256"/>
      <c r="ES188" s="256"/>
      <c r="ET188" s="256"/>
      <c r="EU188" s="256"/>
      <c r="EV188" s="256"/>
      <c r="EX188" s="256"/>
      <c r="EY188" s="256"/>
      <c r="EZ188" s="256"/>
      <c r="FA188" s="256"/>
      <c r="FB188" s="256"/>
      <c r="FC188" s="256"/>
      <c r="FD188" s="256"/>
      <c r="FE188" s="256"/>
      <c r="FF188" s="256"/>
      <c r="FG188" s="256"/>
      <c r="FH188" s="256"/>
      <c r="FI188" s="256"/>
      <c r="FK188" s="256"/>
      <c r="FL188" s="256"/>
      <c r="FM188" s="256"/>
      <c r="FN188" s="256"/>
      <c r="FO188" s="256"/>
      <c r="FP188" s="256"/>
      <c r="FQ188" s="256"/>
      <c r="FR188" s="256"/>
      <c r="FS188" s="256"/>
      <c r="FT188" s="256"/>
      <c r="FU188" s="256"/>
      <c r="FV188" s="256"/>
      <c r="FX188" s="256"/>
      <c r="FY188" s="256"/>
      <c r="FZ188" s="256"/>
      <c r="GA188" s="256"/>
      <c r="GB188" s="256"/>
      <c r="GC188" s="256"/>
      <c r="GD188" s="256"/>
      <c r="GE188" s="256"/>
      <c r="GF188" s="256"/>
      <c r="GG188" s="256"/>
      <c r="GH188" s="256"/>
      <c r="GI188" s="256"/>
      <c r="GK188" s="256"/>
      <c r="GL188" s="256"/>
      <c r="GM188" s="256"/>
      <c r="GN188" s="256"/>
      <c r="GO188" s="256"/>
      <c r="GP188" s="256"/>
      <c r="GQ188" s="256"/>
      <c r="GR188" s="256"/>
      <c r="GS188" s="256"/>
      <c r="GT188" s="256"/>
      <c r="GU188" s="256"/>
      <c r="GV188" s="256"/>
      <c r="GX188" s="256"/>
      <c r="GY188" s="256"/>
      <c r="GZ188" s="256"/>
      <c r="HA188" s="256"/>
      <c r="HB188" s="256"/>
      <c r="HC188" s="256"/>
      <c r="HD188" s="256"/>
      <c r="HE188" s="256"/>
      <c r="HF188" s="256"/>
      <c r="HG188" s="256"/>
      <c r="HH188" s="256"/>
      <c r="HI188" s="256"/>
      <c r="HK188" s="256"/>
      <c r="HL188" s="256"/>
      <c r="HM188" s="256"/>
      <c r="HN188" s="256"/>
      <c r="HO188" s="256"/>
      <c r="HP188" s="256"/>
      <c r="HQ188" s="256"/>
      <c r="HR188" s="256"/>
      <c r="HS188" s="256"/>
      <c r="HT188" s="256"/>
      <c r="HU188" s="256"/>
      <c r="HV188" s="256"/>
      <c r="HX188" s="256"/>
      <c r="HY188" s="256"/>
      <c r="HZ188" s="256"/>
      <c r="IA188" s="256"/>
      <c r="IB188" s="256"/>
      <c r="IC188" s="256"/>
      <c r="ID188" s="256"/>
      <c r="IE188" s="256"/>
      <c r="IF188" s="256"/>
      <c r="IG188" s="256"/>
      <c r="IH188" s="256"/>
      <c r="II188" s="256"/>
      <c r="IK188" s="256"/>
      <c r="IL188" s="257"/>
      <c r="IM188" s="257"/>
      <c r="IN188" s="257"/>
      <c r="IO188" s="257"/>
      <c r="IP188" s="257"/>
      <c r="IQ188" s="257"/>
      <c r="IR188" s="257"/>
      <c r="IS188" s="257"/>
      <c r="IT188" s="257"/>
      <c r="IU188" s="257"/>
      <c r="IV188" s="257"/>
      <c r="IW188" s="257"/>
      <c r="IY188" s="256"/>
    </row>
    <row r="189" spans="16:259" ht="19.5" customHeight="1" x14ac:dyDescent="0.5">
      <c r="P189" s="400"/>
      <c r="Z189" s="256"/>
      <c r="AA189" s="256"/>
      <c r="AB189" s="256"/>
      <c r="AO189" s="400"/>
      <c r="AS189" s="255">
        <f t="shared" si="59"/>
        <v>0</v>
      </c>
      <c r="AT189" s="255">
        <f t="shared" si="59"/>
        <v>0</v>
      </c>
      <c r="AU189" s="255">
        <f t="shared" si="59"/>
        <v>0</v>
      </c>
      <c r="AV189" s="255">
        <f t="shared" si="59"/>
        <v>0</v>
      </c>
      <c r="AY189" s="256"/>
      <c r="AZ189" s="256"/>
      <c r="BA189" s="256"/>
      <c r="BB189" s="256"/>
      <c r="BC189" s="256"/>
      <c r="BD189" s="256"/>
      <c r="BE189" s="256"/>
      <c r="BF189" s="256"/>
      <c r="BG189" s="256"/>
      <c r="BH189" s="256"/>
      <c r="BI189" s="256"/>
      <c r="BK189" s="256"/>
      <c r="BL189" s="256"/>
      <c r="BM189" s="256"/>
      <c r="BN189" s="256"/>
      <c r="BO189" s="256"/>
      <c r="BP189" s="256"/>
      <c r="BQ189" s="256"/>
      <c r="BR189" s="256"/>
      <c r="BS189" s="256"/>
      <c r="BT189" s="256"/>
      <c r="BU189" s="256"/>
      <c r="BV189" s="256"/>
      <c r="BX189" s="256"/>
      <c r="BY189" s="256"/>
      <c r="BZ189" s="256"/>
      <c r="CA189" s="256"/>
      <c r="CB189" s="256"/>
      <c r="CC189" s="256"/>
      <c r="CD189" s="256"/>
      <c r="CE189" s="256"/>
      <c r="CF189" s="256"/>
      <c r="CG189" s="256"/>
      <c r="CH189" s="256"/>
      <c r="CI189" s="256"/>
      <c r="CK189" s="256"/>
      <c r="CL189" s="256"/>
      <c r="CM189" s="256"/>
      <c r="CN189" s="256"/>
      <c r="CO189" s="256"/>
      <c r="CP189" s="256"/>
      <c r="CQ189" s="256"/>
      <c r="CR189" s="256"/>
      <c r="CS189" s="256"/>
      <c r="CT189" s="256"/>
      <c r="CU189" s="256"/>
      <c r="CV189" s="256"/>
      <c r="CX189" s="256"/>
      <c r="CY189" s="256"/>
      <c r="CZ189" s="256"/>
      <c r="DA189" s="256"/>
      <c r="DB189" s="256"/>
      <c r="DC189" s="256"/>
      <c r="DD189" s="256"/>
      <c r="DE189" s="256"/>
      <c r="DF189" s="256"/>
      <c r="DG189" s="256"/>
      <c r="DH189" s="256"/>
      <c r="DI189" s="256"/>
      <c r="DK189" s="256"/>
      <c r="DL189" s="256"/>
      <c r="DM189" s="256"/>
      <c r="DN189" s="256"/>
      <c r="DO189" s="256"/>
      <c r="DP189" s="256"/>
      <c r="DQ189" s="256"/>
      <c r="DR189" s="256"/>
      <c r="DS189" s="256"/>
      <c r="DT189" s="256"/>
      <c r="DU189" s="256"/>
      <c r="DV189" s="256"/>
      <c r="DX189" s="256"/>
      <c r="DY189" s="256"/>
      <c r="DZ189" s="256"/>
      <c r="EA189" s="256"/>
      <c r="EB189" s="256"/>
      <c r="EC189" s="256"/>
      <c r="ED189" s="256"/>
      <c r="EE189" s="256"/>
      <c r="EF189" s="256"/>
      <c r="EG189" s="256"/>
      <c r="EH189" s="256"/>
      <c r="EI189" s="256"/>
      <c r="EK189" s="256"/>
      <c r="EL189" s="256"/>
      <c r="EM189" s="256"/>
      <c r="EN189" s="256"/>
      <c r="EO189" s="256"/>
      <c r="EP189" s="256"/>
      <c r="EQ189" s="256"/>
      <c r="ER189" s="256"/>
      <c r="ES189" s="256"/>
      <c r="ET189" s="256"/>
      <c r="EU189" s="256"/>
      <c r="EV189" s="256"/>
      <c r="EX189" s="256"/>
      <c r="EY189" s="256"/>
      <c r="EZ189" s="256"/>
      <c r="FA189" s="256"/>
      <c r="FB189" s="256"/>
      <c r="FC189" s="256"/>
      <c r="FD189" s="256"/>
      <c r="FE189" s="256"/>
      <c r="FF189" s="256"/>
      <c r="FG189" s="256"/>
      <c r="FH189" s="256"/>
      <c r="FI189" s="256"/>
      <c r="FK189" s="256"/>
      <c r="FL189" s="256"/>
      <c r="FM189" s="256"/>
      <c r="FN189" s="256"/>
      <c r="FO189" s="256"/>
      <c r="FP189" s="256"/>
      <c r="FQ189" s="256"/>
      <c r="FR189" s="256"/>
      <c r="FS189" s="256"/>
      <c r="FT189" s="256"/>
      <c r="FU189" s="256"/>
      <c r="FV189" s="256"/>
      <c r="FX189" s="256"/>
      <c r="FY189" s="256"/>
      <c r="FZ189" s="256"/>
      <c r="GA189" s="256"/>
      <c r="GB189" s="256"/>
      <c r="GC189" s="256"/>
      <c r="GD189" s="256"/>
      <c r="GE189" s="256"/>
      <c r="GF189" s="256"/>
      <c r="GG189" s="256"/>
      <c r="GH189" s="256"/>
      <c r="GI189" s="256"/>
      <c r="GK189" s="256"/>
      <c r="GL189" s="256"/>
      <c r="GM189" s="256"/>
      <c r="GN189" s="256"/>
      <c r="GO189" s="256"/>
      <c r="GP189" s="256"/>
      <c r="GQ189" s="256"/>
      <c r="GR189" s="256"/>
      <c r="GS189" s="256"/>
      <c r="GT189" s="256"/>
      <c r="GU189" s="256"/>
      <c r="GV189" s="256"/>
      <c r="GX189" s="256"/>
      <c r="GY189" s="256"/>
      <c r="GZ189" s="256"/>
      <c r="HA189" s="256"/>
      <c r="HB189" s="256"/>
      <c r="HC189" s="256"/>
      <c r="HD189" s="256"/>
      <c r="HE189" s="256"/>
      <c r="HF189" s="256"/>
      <c r="HG189" s="256"/>
      <c r="HH189" s="256"/>
      <c r="HI189" s="256"/>
      <c r="HK189" s="256"/>
      <c r="HL189" s="256"/>
      <c r="HM189" s="256"/>
      <c r="HN189" s="256"/>
      <c r="HO189" s="256"/>
      <c r="HP189" s="256"/>
      <c r="HQ189" s="256"/>
      <c r="HR189" s="256"/>
      <c r="HS189" s="256"/>
      <c r="HT189" s="256"/>
      <c r="HU189" s="256"/>
      <c r="HV189" s="256"/>
      <c r="HX189" s="256"/>
      <c r="HY189" s="256"/>
      <c r="HZ189" s="256"/>
      <c r="IA189" s="256"/>
      <c r="IB189" s="256"/>
      <c r="IC189" s="256"/>
      <c r="ID189" s="256"/>
      <c r="IE189" s="256"/>
      <c r="IF189" s="256"/>
      <c r="IG189" s="256"/>
      <c r="IH189" s="256"/>
      <c r="II189" s="256"/>
      <c r="IK189" s="256"/>
      <c r="IL189" s="257"/>
      <c r="IM189" s="257"/>
      <c r="IN189" s="257"/>
      <c r="IO189" s="257"/>
      <c r="IP189" s="257"/>
      <c r="IQ189" s="257"/>
      <c r="IR189" s="257"/>
      <c r="IS189" s="257"/>
      <c r="IT189" s="257"/>
      <c r="IU189" s="257"/>
      <c r="IV189" s="257"/>
      <c r="IW189" s="257"/>
      <c r="IY189" s="256"/>
    </row>
    <row r="190" spans="16:259" ht="19.5" customHeight="1" x14ac:dyDescent="0.5">
      <c r="P190" s="400"/>
      <c r="Z190" s="256"/>
      <c r="AA190" s="256"/>
      <c r="AB190" s="256"/>
      <c r="AO190" s="400"/>
      <c r="AS190" s="255">
        <f t="shared" si="59"/>
        <v>0</v>
      </c>
      <c r="AT190" s="255">
        <f t="shared" si="59"/>
        <v>0</v>
      </c>
      <c r="AU190" s="255">
        <f t="shared" si="59"/>
        <v>0</v>
      </c>
      <c r="AV190" s="255">
        <f t="shared" si="59"/>
        <v>0</v>
      </c>
      <c r="AY190" s="256"/>
      <c r="AZ190" s="256"/>
      <c r="BA190" s="256"/>
      <c r="BB190" s="256"/>
      <c r="BC190" s="256"/>
      <c r="BD190" s="256"/>
      <c r="BE190" s="256"/>
      <c r="BF190" s="256"/>
      <c r="BG190" s="256"/>
      <c r="BH190" s="256"/>
      <c r="BI190" s="256"/>
      <c r="BK190" s="256"/>
      <c r="BL190" s="256"/>
      <c r="BM190" s="256"/>
      <c r="BN190" s="256"/>
      <c r="BO190" s="256"/>
      <c r="BP190" s="256"/>
      <c r="BQ190" s="256"/>
      <c r="BR190" s="256"/>
      <c r="BS190" s="256"/>
      <c r="BT190" s="256"/>
      <c r="BU190" s="256"/>
      <c r="BV190" s="256"/>
      <c r="BX190" s="256"/>
      <c r="BY190" s="256"/>
      <c r="BZ190" s="256"/>
      <c r="CA190" s="256"/>
      <c r="CB190" s="256"/>
      <c r="CC190" s="256"/>
      <c r="CD190" s="256"/>
      <c r="CE190" s="256"/>
      <c r="CF190" s="256"/>
      <c r="CG190" s="256"/>
      <c r="CH190" s="256"/>
      <c r="CI190" s="256"/>
      <c r="CK190" s="256"/>
      <c r="CL190" s="256"/>
      <c r="CM190" s="256"/>
      <c r="CN190" s="256"/>
      <c r="CO190" s="256"/>
      <c r="CP190" s="256"/>
      <c r="CQ190" s="256"/>
      <c r="CR190" s="256"/>
      <c r="CS190" s="256"/>
      <c r="CT190" s="256"/>
      <c r="CU190" s="256"/>
      <c r="CV190" s="256"/>
      <c r="CX190" s="256"/>
      <c r="CY190" s="256"/>
      <c r="CZ190" s="256"/>
      <c r="DA190" s="256"/>
      <c r="DB190" s="256"/>
      <c r="DC190" s="256"/>
      <c r="DD190" s="256"/>
      <c r="DE190" s="256"/>
      <c r="DF190" s="256"/>
      <c r="DG190" s="256"/>
      <c r="DH190" s="256"/>
      <c r="DI190" s="256"/>
      <c r="DK190" s="256"/>
      <c r="DL190" s="256"/>
      <c r="DM190" s="256"/>
      <c r="DN190" s="256"/>
      <c r="DO190" s="256"/>
      <c r="DP190" s="256"/>
      <c r="DQ190" s="256"/>
      <c r="DR190" s="256"/>
      <c r="DS190" s="256"/>
      <c r="DT190" s="256"/>
      <c r="DU190" s="256"/>
      <c r="DV190" s="256"/>
      <c r="DX190" s="256"/>
      <c r="DY190" s="256"/>
      <c r="DZ190" s="256"/>
      <c r="EA190" s="256"/>
      <c r="EB190" s="256"/>
      <c r="EC190" s="256"/>
      <c r="ED190" s="256"/>
      <c r="EE190" s="256"/>
      <c r="EF190" s="256"/>
      <c r="EG190" s="256"/>
      <c r="EH190" s="256"/>
      <c r="EI190" s="256"/>
      <c r="EK190" s="256"/>
      <c r="EL190" s="256"/>
      <c r="EM190" s="256"/>
      <c r="EN190" s="256"/>
      <c r="EO190" s="256"/>
      <c r="EP190" s="256"/>
      <c r="EQ190" s="256"/>
      <c r="ER190" s="256"/>
      <c r="ES190" s="256"/>
      <c r="ET190" s="256"/>
      <c r="EU190" s="256"/>
      <c r="EV190" s="256"/>
      <c r="EX190" s="256"/>
      <c r="EY190" s="256"/>
      <c r="EZ190" s="256"/>
      <c r="FA190" s="256"/>
      <c r="FB190" s="256"/>
      <c r="FC190" s="256"/>
      <c r="FD190" s="256"/>
      <c r="FE190" s="256"/>
      <c r="FF190" s="256"/>
      <c r="FG190" s="256"/>
      <c r="FH190" s="256"/>
      <c r="FI190" s="256"/>
      <c r="FK190" s="256"/>
      <c r="FL190" s="256"/>
      <c r="FM190" s="256"/>
      <c r="FN190" s="256"/>
      <c r="FO190" s="256"/>
      <c r="FP190" s="256"/>
      <c r="FQ190" s="256"/>
      <c r="FR190" s="256"/>
      <c r="FS190" s="256"/>
      <c r="FT190" s="256"/>
      <c r="FU190" s="256"/>
      <c r="FV190" s="256"/>
      <c r="FX190" s="256"/>
      <c r="FY190" s="256"/>
      <c r="FZ190" s="256"/>
      <c r="GA190" s="256"/>
      <c r="GB190" s="256"/>
      <c r="GC190" s="256"/>
      <c r="GD190" s="256"/>
      <c r="GE190" s="256"/>
      <c r="GF190" s="256"/>
      <c r="GG190" s="256"/>
      <c r="GH190" s="256"/>
      <c r="GI190" s="256"/>
      <c r="GK190" s="256"/>
      <c r="GL190" s="256"/>
      <c r="GM190" s="256"/>
      <c r="GN190" s="256"/>
      <c r="GO190" s="256"/>
      <c r="GP190" s="256"/>
      <c r="GQ190" s="256"/>
      <c r="GR190" s="256"/>
      <c r="GS190" s="256"/>
      <c r="GT190" s="256"/>
      <c r="GU190" s="256"/>
      <c r="GV190" s="256"/>
      <c r="GX190" s="256"/>
      <c r="GY190" s="256"/>
      <c r="GZ190" s="256"/>
      <c r="HA190" s="256"/>
      <c r="HB190" s="256"/>
      <c r="HC190" s="256"/>
      <c r="HD190" s="256"/>
      <c r="HE190" s="256"/>
      <c r="HF190" s="256"/>
      <c r="HG190" s="256"/>
      <c r="HH190" s="256"/>
      <c r="HI190" s="256"/>
      <c r="HK190" s="256"/>
      <c r="HL190" s="256"/>
      <c r="HM190" s="256"/>
      <c r="HN190" s="256"/>
      <c r="HO190" s="256"/>
      <c r="HP190" s="256"/>
      <c r="HQ190" s="256"/>
      <c r="HR190" s="256"/>
      <c r="HS190" s="256"/>
      <c r="HT190" s="256"/>
      <c r="HU190" s="256"/>
      <c r="HV190" s="256"/>
      <c r="HX190" s="256"/>
      <c r="HY190" s="256"/>
      <c r="HZ190" s="256"/>
      <c r="IA190" s="256"/>
      <c r="IB190" s="256"/>
      <c r="IC190" s="256"/>
      <c r="ID190" s="256"/>
      <c r="IE190" s="256"/>
      <c r="IF190" s="256"/>
      <c r="IG190" s="256"/>
      <c r="IH190" s="256"/>
      <c r="II190" s="256"/>
      <c r="IK190" s="256"/>
      <c r="IL190" s="257"/>
      <c r="IM190" s="257"/>
      <c r="IN190" s="257"/>
      <c r="IO190" s="257"/>
      <c r="IP190" s="257"/>
      <c r="IQ190" s="257"/>
      <c r="IR190" s="257"/>
      <c r="IS190" s="257"/>
      <c r="IT190" s="257"/>
      <c r="IU190" s="257"/>
      <c r="IV190" s="257"/>
      <c r="IW190" s="257"/>
      <c r="IY190" s="256"/>
    </row>
    <row r="191" spans="16:259" ht="19.5" customHeight="1" x14ac:dyDescent="0.5">
      <c r="P191" s="400"/>
      <c r="Z191" s="256"/>
      <c r="AA191" s="256"/>
      <c r="AB191" s="256"/>
      <c r="AO191" s="400"/>
      <c r="AS191" s="255">
        <f t="shared" si="59"/>
        <v>0</v>
      </c>
      <c r="AT191" s="255">
        <f t="shared" si="59"/>
        <v>0</v>
      </c>
      <c r="AU191" s="255">
        <f t="shared" si="59"/>
        <v>0</v>
      </c>
      <c r="AV191" s="255">
        <f t="shared" si="59"/>
        <v>0</v>
      </c>
      <c r="AY191" s="256"/>
      <c r="AZ191" s="256"/>
      <c r="BA191" s="256"/>
      <c r="BB191" s="256"/>
      <c r="BC191" s="256"/>
      <c r="BD191" s="256"/>
      <c r="BE191" s="256"/>
      <c r="BF191" s="256"/>
      <c r="BG191" s="256"/>
      <c r="BH191" s="256"/>
      <c r="BI191" s="256"/>
      <c r="BK191" s="256"/>
      <c r="BL191" s="256"/>
      <c r="BM191" s="256"/>
      <c r="BN191" s="256"/>
      <c r="BO191" s="256"/>
      <c r="BP191" s="256"/>
      <c r="BQ191" s="256"/>
      <c r="BR191" s="256"/>
      <c r="BS191" s="256"/>
      <c r="BT191" s="256"/>
      <c r="BU191" s="256"/>
      <c r="BV191" s="256"/>
      <c r="BX191" s="256"/>
      <c r="BY191" s="256"/>
      <c r="BZ191" s="256"/>
      <c r="CA191" s="256"/>
      <c r="CB191" s="256"/>
      <c r="CC191" s="256"/>
      <c r="CD191" s="256"/>
      <c r="CE191" s="256"/>
      <c r="CF191" s="256"/>
      <c r="CG191" s="256"/>
      <c r="CH191" s="256"/>
      <c r="CI191" s="256"/>
      <c r="CK191" s="256"/>
      <c r="CL191" s="256"/>
      <c r="CM191" s="256"/>
      <c r="CN191" s="256"/>
      <c r="CO191" s="256"/>
      <c r="CP191" s="256"/>
      <c r="CQ191" s="256"/>
      <c r="CR191" s="256"/>
      <c r="CS191" s="256"/>
      <c r="CT191" s="256"/>
      <c r="CU191" s="256"/>
      <c r="CV191" s="256"/>
      <c r="CX191" s="256"/>
      <c r="CY191" s="256"/>
      <c r="CZ191" s="256"/>
      <c r="DA191" s="256"/>
      <c r="DB191" s="256"/>
      <c r="DC191" s="256"/>
      <c r="DD191" s="256"/>
      <c r="DE191" s="256"/>
      <c r="DF191" s="256"/>
      <c r="DG191" s="256"/>
      <c r="DH191" s="256"/>
      <c r="DI191" s="256"/>
      <c r="DK191" s="256"/>
      <c r="DL191" s="256"/>
      <c r="DM191" s="256"/>
      <c r="DN191" s="256"/>
      <c r="DO191" s="256"/>
      <c r="DP191" s="256"/>
      <c r="DQ191" s="256"/>
      <c r="DR191" s="256"/>
      <c r="DS191" s="256"/>
      <c r="DT191" s="256"/>
      <c r="DU191" s="256"/>
      <c r="DV191" s="256"/>
      <c r="DX191" s="256"/>
      <c r="DY191" s="256"/>
      <c r="DZ191" s="256"/>
      <c r="EA191" s="256"/>
      <c r="EB191" s="256"/>
      <c r="EC191" s="256"/>
      <c r="ED191" s="256"/>
      <c r="EE191" s="256"/>
      <c r="EF191" s="256"/>
      <c r="EG191" s="256"/>
      <c r="EH191" s="256"/>
      <c r="EI191" s="256"/>
      <c r="EK191" s="256"/>
      <c r="EL191" s="256"/>
      <c r="EM191" s="256"/>
      <c r="EN191" s="256"/>
      <c r="EO191" s="256"/>
      <c r="EP191" s="256"/>
      <c r="EQ191" s="256"/>
      <c r="ER191" s="256"/>
      <c r="ES191" s="256"/>
      <c r="ET191" s="256"/>
      <c r="EU191" s="256"/>
      <c r="EV191" s="256"/>
      <c r="EX191" s="256"/>
      <c r="EY191" s="256"/>
      <c r="EZ191" s="256"/>
      <c r="FA191" s="256"/>
      <c r="FB191" s="256"/>
      <c r="FC191" s="256"/>
      <c r="FD191" s="256"/>
      <c r="FE191" s="256"/>
      <c r="FF191" s="256"/>
      <c r="FG191" s="256"/>
      <c r="FH191" s="256"/>
      <c r="FI191" s="256"/>
      <c r="FK191" s="256"/>
      <c r="FL191" s="256"/>
      <c r="FM191" s="256"/>
      <c r="FN191" s="256"/>
      <c r="FO191" s="256"/>
      <c r="FP191" s="256"/>
      <c r="FQ191" s="256"/>
      <c r="FR191" s="256"/>
      <c r="FS191" s="256"/>
      <c r="FT191" s="256"/>
      <c r="FU191" s="256"/>
      <c r="FV191" s="256"/>
      <c r="FX191" s="256"/>
      <c r="FY191" s="256"/>
      <c r="FZ191" s="256"/>
      <c r="GA191" s="256"/>
      <c r="GB191" s="256"/>
      <c r="GC191" s="256"/>
      <c r="GD191" s="256"/>
      <c r="GE191" s="256"/>
      <c r="GF191" s="256"/>
      <c r="GG191" s="256"/>
      <c r="GH191" s="256"/>
      <c r="GI191" s="256"/>
      <c r="GK191" s="256"/>
      <c r="GL191" s="256"/>
      <c r="GM191" s="256"/>
      <c r="GN191" s="256"/>
      <c r="GO191" s="256"/>
      <c r="GP191" s="256"/>
      <c r="GQ191" s="256"/>
      <c r="GR191" s="256"/>
      <c r="GS191" s="256"/>
      <c r="GT191" s="256"/>
      <c r="GU191" s="256"/>
      <c r="GV191" s="256"/>
      <c r="GX191" s="256"/>
      <c r="GY191" s="256"/>
      <c r="GZ191" s="256"/>
      <c r="HA191" s="256"/>
      <c r="HB191" s="256"/>
      <c r="HC191" s="256"/>
      <c r="HD191" s="256"/>
      <c r="HE191" s="256"/>
      <c r="HF191" s="256"/>
      <c r="HG191" s="256"/>
      <c r="HH191" s="256"/>
      <c r="HI191" s="256"/>
      <c r="HK191" s="256"/>
      <c r="HL191" s="256"/>
      <c r="HM191" s="256"/>
      <c r="HN191" s="256"/>
      <c r="HO191" s="256"/>
      <c r="HP191" s="256"/>
      <c r="HQ191" s="256"/>
      <c r="HR191" s="256"/>
      <c r="HS191" s="256"/>
      <c r="HT191" s="256"/>
      <c r="HU191" s="256"/>
      <c r="HV191" s="256"/>
      <c r="HX191" s="256"/>
      <c r="HY191" s="256"/>
      <c r="HZ191" s="256"/>
      <c r="IA191" s="256"/>
      <c r="IB191" s="256"/>
      <c r="IC191" s="256"/>
      <c r="ID191" s="256"/>
      <c r="IE191" s="256"/>
      <c r="IF191" s="256"/>
      <c r="IG191" s="256"/>
      <c r="IH191" s="256"/>
      <c r="II191" s="256"/>
      <c r="IK191" s="256"/>
      <c r="IL191" s="257"/>
      <c r="IM191" s="257"/>
      <c r="IN191" s="257"/>
      <c r="IO191" s="257"/>
      <c r="IP191" s="257"/>
      <c r="IQ191" s="257"/>
      <c r="IR191" s="257"/>
      <c r="IS191" s="257"/>
      <c r="IT191" s="257"/>
      <c r="IU191" s="257"/>
      <c r="IV191" s="257"/>
      <c r="IW191" s="257"/>
      <c r="IY191" s="256"/>
    </row>
    <row r="192" spans="16:259" ht="19.5" customHeight="1" x14ac:dyDescent="0.5">
      <c r="P192" s="400"/>
      <c r="Z192" s="256"/>
      <c r="AA192" s="256"/>
      <c r="AB192" s="256"/>
      <c r="AO192" s="400"/>
      <c r="AS192" s="255">
        <f t="shared" si="59"/>
        <v>0</v>
      </c>
      <c r="AT192" s="255">
        <f t="shared" si="59"/>
        <v>0</v>
      </c>
      <c r="AU192" s="255">
        <f t="shared" si="59"/>
        <v>0</v>
      </c>
      <c r="AV192" s="255">
        <f t="shared" si="59"/>
        <v>0</v>
      </c>
      <c r="AY192" s="256"/>
      <c r="AZ192" s="256"/>
      <c r="BA192" s="256"/>
      <c r="BB192" s="256"/>
      <c r="BC192" s="256"/>
      <c r="BD192" s="256"/>
      <c r="BE192" s="256"/>
      <c r="BF192" s="256"/>
      <c r="BG192" s="256"/>
      <c r="BH192" s="256"/>
      <c r="BI192" s="256"/>
      <c r="BK192" s="256"/>
      <c r="BL192" s="256"/>
      <c r="BM192" s="256"/>
      <c r="BN192" s="256"/>
      <c r="BO192" s="256"/>
      <c r="BP192" s="256"/>
      <c r="BQ192" s="256"/>
      <c r="BR192" s="256"/>
      <c r="BS192" s="256"/>
      <c r="BT192" s="256"/>
      <c r="BU192" s="256"/>
      <c r="BV192" s="256"/>
      <c r="BX192" s="256"/>
      <c r="BY192" s="256"/>
      <c r="BZ192" s="256"/>
      <c r="CA192" s="256"/>
      <c r="CB192" s="256"/>
      <c r="CC192" s="256"/>
      <c r="CD192" s="256"/>
      <c r="CE192" s="256"/>
      <c r="CF192" s="256"/>
      <c r="CG192" s="256"/>
      <c r="CH192" s="256"/>
      <c r="CI192" s="256"/>
      <c r="CK192" s="256"/>
      <c r="CL192" s="256"/>
      <c r="CM192" s="256"/>
      <c r="CN192" s="256"/>
      <c r="CO192" s="256"/>
      <c r="CP192" s="256"/>
      <c r="CQ192" s="256"/>
      <c r="CR192" s="256"/>
      <c r="CS192" s="256"/>
      <c r="CT192" s="256"/>
      <c r="CU192" s="256"/>
      <c r="CV192" s="256"/>
      <c r="CX192" s="256"/>
      <c r="CY192" s="256"/>
      <c r="CZ192" s="256"/>
      <c r="DA192" s="256"/>
      <c r="DB192" s="256"/>
      <c r="DC192" s="256"/>
      <c r="DD192" s="256"/>
      <c r="DE192" s="256"/>
      <c r="DF192" s="256"/>
      <c r="DG192" s="256"/>
      <c r="DH192" s="256"/>
      <c r="DI192" s="256"/>
      <c r="DK192" s="256"/>
      <c r="DL192" s="256"/>
      <c r="DM192" s="256"/>
      <c r="DN192" s="256"/>
      <c r="DO192" s="256"/>
      <c r="DP192" s="256"/>
      <c r="DQ192" s="256"/>
      <c r="DR192" s="256"/>
      <c r="DS192" s="256"/>
      <c r="DT192" s="256"/>
      <c r="DU192" s="256"/>
      <c r="DV192" s="256"/>
      <c r="DX192" s="256"/>
      <c r="DY192" s="256"/>
      <c r="DZ192" s="256"/>
      <c r="EA192" s="256"/>
      <c r="EB192" s="256"/>
      <c r="EC192" s="256"/>
      <c r="ED192" s="256"/>
      <c r="EE192" s="256"/>
      <c r="EF192" s="256"/>
      <c r="EG192" s="256"/>
      <c r="EH192" s="256"/>
      <c r="EI192" s="256"/>
      <c r="EK192" s="256"/>
      <c r="EL192" s="256"/>
      <c r="EM192" s="256"/>
      <c r="EN192" s="256"/>
      <c r="EO192" s="256"/>
      <c r="EP192" s="256"/>
      <c r="EQ192" s="256"/>
      <c r="ER192" s="256"/>
      <c r="ES192" s="256"/>
      <c r="ET192" s="256"/>
      <c r="EU192" s="256"/>
      <c r="EV192" s="256"/>
      <c r="EX192" s="256"/>
      <c r="EY192" s="256"/>
      <c r="EZ192" s="256"/>
      <c r="FA192" s="256"/>
      <c r="FB192" s="256"/>
      <c r="FC192" s="256"/>
      <c r="FD192" s="256"/>
      <c r="FE192" s="256"/>
      <c r="FF192" s="256"/>
      <c r="FG192" s="256"/>
      <c r="FH192" s="256"/>
      <c r="FI192" s="256"/>
      <c r="FK192" s="256"/>
      <c r="FL192" s="256"/>
      <c r="FM192" s="256"/>
      <c r="FN192" s="256"/>
      <c r="FO192" s="256"/>
      <c r="FP192" s="256"/>
      <c r="FQ192" s="256"/>
      <c r="FR192" s="256"/>
      <c r="FS192" s="256"/>
      <c r="FT192" s="256"/>
      <c r="FU192" s="256"/>
      <c r="FV192" s="256"/>
      <c r="FX192" s="256"/>
      <c r="FY192" s="256"/>
      <c r="FZ192" s="256"/>
      <c r="GA192" s="256"/>
      <c r="GB192" s="256"/>
      <c r="GC192" s="256"/>
      <c r="GD192" s="256"/>
      <c r="GE192" s="256"/>
      <c r="GF192" s="256"/>
      <c r="GG192" s="256"/>
      <c r="GH192" s="256"/>
      <c r="GI192" s="256"/>
      <c r="GK192" s="256"/>
      <c r="GL192" s="256"/>
      <c r="GM192" s="256"/>
      <c r="GN192" s="256"/>
      <c r="GO192" s="256"/>
      <c r="GP192" s="256"/>
      <c r="GQ192" s="256"/>
      <c r="GR192" s="256"/>
      <c r="GS192" s="256"/>
      <c r="GT192" s="256"/>
      <c r="GU192" s="256"/>
      <c r="GV192" s="256"/>
      <c r="GX192" s="256"/>
      <c r="GY192" s="256"/>
      <c r="GZ192" s="256"/>
      <c r="HA192" s="256"/>
      <c r="HB192" s="256"/>
      <c r="HC192" s="256"/>
      <c r="HD192" s="256"/>
      <c r="HE192" s="256"/>
      <c r="HF192" s="256"/>
      <c r="HG192" s="256"/>
      <c r="HH192" s="256"/>
      <c r="HI192" s="256"/>
      <c r="HK192" s="256"/>
      <c r="HL192" s="256"/>
      <c r="HM192" s="256"/>
      <c r="HN192" s="256"/>
      <c r="HO192" s="256"/>
      <c r="HP192" s="256"/>
      <c r="HQ192" s="256"/>
      <c r="HR192" s="256"/>
      <c r="HS192" s="256"/>
      <c r="HT192" s="256"/>
      <c r="HU192" s="256"/>
      <c r="HV192" s="256"/>
      <c r="HX192" s="256"/>
      <c r="HY192" s="256"/>
      <c r="HZ192" s="256"/>
      <c r="IA192" s="256"/>
      <c r="IB192" s="256"/>
      <c r="IC192" s="256"/>
      <c r="ID192" s="256"/>
      <c r="IE192" s="256"/>
      <c r="IF192" s="256"/>
      <c r="IG192" s="256"/>
      <c r="IH192" s="256"/>
      <c r="II192" s="256"/>
      <c r="IK192" s="256"/>
      <c r="IL192" s="257"/>
      <c r="IM192" s="257"/>
      <c r="IN192" s="257"/>
      <c r="IO192" s="257"/>
      <c r="IP192" s="257"/>
      <c r="IQ192" s="257"/>
      <c r="IR192" s="257"/>
      <c r="IS192" s="257"/>
      <c r="IT192" s="257"/>
      <c r="IU192" s="257"/>
      <c r="IV192" s="257"/>
      <c r="IW192" s="257"/>
      <c r="IY192" s="256"/>
    </row>
    <row r="193" spans="16:259" ht="19.5" customHeight="1" x14ac:dyDescent="0.5">
      <c r="P193" s="400"/>
      <c r="Z193" s="256"/>
      <c r="AA193" s="256"/>
      <c r="AB193" s="256"/>
      <c r="AO193" s="400"/>
      <c r="AS193" s="255">
        <f t="shared" si="59"/>
        <v>0</v>
      </c>
      <c r="AT193" s="255">
        <f t="shared" si="59"/>
        <v>0</v>
      </c>
      <c r="AU193" s="255">
        <f t="shared" si="59"/>
        <v>0</v>
      </c>
      <c r="AV193" s="255">
        <f t="shared" si="59"/>
        <v>0</v>
      </c>
      <c r="AY193" s="256"/>
      <c r="AZ193" s="256"/>
      <c r="BA193" s="256"/>
      <c r="BB193" s="256"/>
      <c r="BC193" s="256"/>
      <c r="BD193" s="256"/>
      <c r="BE193" s="256"/>
      <c r="BF193" s="256"/>
      <c r="BG193" s="256"/>
      <c r="BH193" s="256"/>
      <c r="BI193" s="256"/>
      <c r="BK193" s="256"/>
      <c r="BL193" s="256"/>
      <c r="BM193" s="256"/>
      <c r="BN193" s="256"/>
      <c r="BO193" s="256"/>
      <c r="BP193" s="256"/>
      <c r="BQ193" s="256"/>
      <c r="BR193" s="256"/>
      <c r="BS193" s="256"/>
      <c r="BT193" s="256"/>
      <c r="BU193" s="256"/>
      <c r="BV193" s="256"/>
      <c r="BX193" s="256"/>
      <c r="BY193" s="256"/>
      <c r="BZ193" s="256"/>
      <c r="CA193" s="256"/>
      <c r="CB193" s="256"/>
      <c r="CC193" s="256"/>
      <c r="CD193" s="256"/>
      <c r="CE193" s="256"/>
      <c r="CF193" s="256"/>
      <c r="CG193" s="256"/>
      <c r="CH193" s="256"/>
      <c r="CI193" s="256"/>
      <c r="CK193" s="256"/>
      <c r="CL193" s="256"/>
      <c r="CM193" s="256"/>
      <c r="CN193" s="256"/>
      <c r="CO193" s="256"/>
      <c r="CP193" s="256"/>
      <c r="CQ193" s="256"/>
      <c r="CR193" s="256"/>
      <c r="CS193" s="256"/>
      <c r="CT193" s="256"/>
      <c r="CU193" s="256"/>
      <c r="CV193" s="256"/>
      <c r="CX193" s="256"/>
      <c r="CY193" s="256"/>
      <c r="CZ193" s="256"/>
      <c r="DA193" s="256"/>
      <c r="DB193" s="256"/>
      <c r="DC193" s="256"/>
      <c r="DD193" s="256"/>
      <c r="DE193" s="256"/>
      <c r="DF193" s="256"/>
      <c r="DG193" s="256"/>
      <c r="DH193" s="256"/>
      <c r="DI193" s="256"/>
      <c r="DK193" s="256"/>
      <c r="DL193" s="256"/>
      <c r="DM193" s="256"/>
      <c r="DN193" s="256"/>
      <c r="DO193" s="256"/>
      <c r="DP193" s="256"/>
      <c r="DQ193" s="256"/>
      <c r="DR193" s="256"/>
      <c r="DS193" s="256"/>
      <c r="DT193" s="256"/>
      <c r="DU193" s="256"/>
      <c r="DV193" s="256"/>
      <c r="DX193" s="256"/>
      <c r="DY193" s="256"/>
      <c r="DZ193" s="256"/>
      <c r="EA193" s="256"/>
      <c r="EB193" s="256"/>
      <c r="EC193" s="256"/>
      <c r="ED193" s="256"/>
      <c r="EE193" s="256"/>
      <c r="EF193" s="256"/>
      <c r="EG193" s="256"/>
      <c r="EH193" s="256"/>
      <c r="EI193" s="256"/>
      <c r="EK193" s="256"/>
      <c r="EL193" s="256"/>
      <c r="EM193" s="256"/>
      <c r="EN193" s="256"/>
      <c r="EO193" s="256"/>
      <c r="EP193" s="256"/>
      <c r="EQ193" s="256"/>
      <c r="ER193" s="256"/>
      <c r="ES193" s="256"/>
      <c r="ET193" s="256"/>
      <c r="EU193" s="256"/>
      <c r="EV193" s="256"/>
      <c r="EX193" s="256"/>
      <c r="EY193" s="256"/>
      <c r="EZ193" s="256"/>
      <c r="FA193" s="256"/>
      <c r="FB193" s="256"/>
      <c r="FC193" s="256"/>
      <c r="FD193" s="256"/>
      <c r="FE193" s="256"/>
      <c r="FF193" s="256"/>
      <c r="FG193" s="256"/>
      <c r="FH193" s="256"/>
      <c r="FI193" s="256"/>
      <c r="FK193" s="256"/>
      <c r="FL193" s="256"/>
      <c r="FM193" s="256"/>
      <c r="FN193" s="256"/>
      <c r="FO193" s="256"/>
      <c r="FP193" s="256"/>
      <c r="FQ193" s="256"/>
      <c r="FR193" s="256"/>
      <c r="FS193" s="256"/>
      <c r="FT193" s="256"/>
      <c r="FU193" s="256"/>
      <c r="FV193" s="256"/>
      <c r="FX193" s="256"/>
      <c r="FY193" s="256"/>
      <c r="FZ193" s="256"/>
      <c r="GA193" s="256"/>
      <c r="GB193" s="256"/>
      <c r="GC193" s="256"/>
      <c r="GD193" s="256"/>
      <c r="GE193" s="256"/>
      <c r="GF193" s="256"/>
      <c r="GG193" s="256"/>
      <c r="GH193" s="256"/>
      <c r="GI193" s="256"/>
      <c r="GK193" s="256"/>
      <c r="GL193" s="256"/>
      <c r="GM193" s="256"/>
      <c r="GN193" s="256"/>
      <c r="GO193" s="256"/>
      <c r="GP193" s="256"/>
      <c r="GQ193" s="256"/>
      <c r="GR193" s="256"/>
      <c r="GS193" s="256"/>
      <c r="GT193" s="256"/>
      <c r="GU193" s="256"/>
      <c r="GV193" s="256"/>
      <c r="GX193" s="256"/>
      <c r="GY193" s="256"/>
      <c r="GZ193" s="256"/>
      <c r="HA193" s="256"/>
      <c r="HB193" s="256"/>
      <c r="HC193" s="256"/>
      <c r="HD193" s="256"/>
      <c r="HE193" s="256"/>
      <c r="HF193" s="256"/>
      <c r="HG193" s="256"/>
      <c r="HH193" s="256"/>
      <c r="HI193" s="256"/>
      <c r="HK193" s="256"/>
      <c r="HL193" s="256"/>
      <c r="HM193" s="256"/>
      <c r="HN193" s="256"/>
      <c r="HO193" s="256"/>
      <c r="HP193" s="256"/>
      <c r="HQ193" s="256"/>
      <c r="HR193" s="256"/>
      <c r="HS193" s="256"/>
      <c r="HT193" s="256"/>
      <c r="HU193" s="256"/>
      <c r="HV193" s="256"/>
      <c r="HX193" s="256"/>
      <c r="HY193" s="256"/>
      <c r="HZ193" s="256"/>
      <c r="IA193" s="256"/>
      <c r="IB193" s="256"/>
      <c r="IC193" s="256"/>
      <c r="ID193" s="256"/>
      <c r="IE193" s="256"/>
      <c r="IF193" s="256"/>
      <c r="IG193" s="256"/>
      <c r="IH193" s="256"/>
      <c r="II193" s="256"/>
      <c r="IK193" s="256"/>
      <c r="IL193" s="257"/>
      <c r="IM193" s="257"/>
      <c r="IN193" s="257"/>
      <c r="IO193" s="257"/>
      <c r="IP193" s="257"/>
      <c r="IQ193" s="257"/>
      <c r="IR193" s="257"/>
      <c r="IS193" s="257"/>
      <c r="IT193" s="257"/>
      <c r="IU193" s="257"/>
      <c r="IV193" s="257"/>
      <c r="IW193" s="257"/>
      <c r="IY193" s="256"/>
    </row>
    <row r="194" spans="16:259" ht="19.5" customHeight="1" x14ac:dyDescent="0.5">
      <c r="P194" s="400"/>
      <c r="Z194" s="256"/>
      <c r="AA194" s="256"/>
      <c r="AB194" s="256"/>
      <c r="AO194" s="400"/>
      <c r="AS194" s="255">
        <f t="shared" si="59"/>
        <v>0</v>
      </c>
      <c r="AT194" s="255">
        <f t="shared" si="59"/>
        <v>0</v>
      </c>
      <c r="AU194" s="255">
        <f t="shared" si="59"/>
        <v>0</v>
      </c>
      <c r="AV194" s="255">
        <f t="shared" si="59"/>
        <v>0</v>
      </c>
      <c r="AY194" s="256"/>
      <c r="AZ194" s="256"/>
      <c r="BA194" s="256"/>
      <c r="BB194" s="256"/>
      <c r="BC194" s="256"/>
      <c r="BD194" s="256"/>
      <c r="BE194" s="256"/>
      <c r="BF194" s="256"/>
      <c r="BG194" s="256"/>
      <c r="BH194" s="256"/>
      <c r="BI194" s="256"/>
      <c r="BK194" s="256"/>
      <c r="BL194" s="256"/>
      <c r="BM194" s="256"/>
      <c r="BN194" s="256"/>
      <c r="BO194" s="256"/>
      <c r="BP194" s="256"/>
      <c r="BQ194" s="256"/>
      <c r="BR194" s="256"/>
      <c r="BS194" s="256"/>
      <c r="BT194" s="256"/>
      <c r="BU194" s="256"/>
      <c r="BV194" s="256"/>
      <c r="BX194" s="256"/>
      <c r="BY194" s="256"/>
      <c r="BZ194" s="256"/>
      <c r="CA194" s="256"/>
      <c r="CB194" s="256"/>
      <c r="CC194" s="256"/>
      <c r="CD194" s="256"/>
      <c r="CE194" s="256"/>
      <c r="CF194" s="256"/>
      <c r="CG194" s="256"/>
      <c r="CH194" s="256"/>
      <c r="CI194" s="256"/>
      <c r="CK194" s="256"/>
      <c r="CL194" s="256"/>
      <c r="CM194" s="256"/>
      <c r="CN194" s="256"/>
      <c r="CO194" s="256"/>
      <c r="CP194" s="256"/>
      <c r="CQ194" s="256"/>
      <c r="CR194" s="256"/>
      <c r="CS194" s="256"/>
      <c r="CT194" s="256"/>
      <c r="CU194" s="256"/>
      <c r="CV194" s="256"/>
      <c r="CX194" s="256"/>
      <c r="CY194" s="256"/>
      <c r="CZ194" s="256"/>
      <c r="DA194" s="256"/>
      <c r="DB194" s="256"/>
      <c r="DC194" s="256"/>
      <c r="DD194" s="256"/>
      <c r="DE194" s="256"/>
      <c r="DF194" s="256"/>
      <c r="DG194" s="256"/>
      <c r="DH194" s="256"/>
      <c r="DI194" s="256"/>
      <c r="DK194" s="256"/>
      <c r="DL194" s="256"/>
      <c r="DM194" s="256"/>
      <c r="DN194" s="256"/>
      <c r="DO194" s="256"/>
      <c r="DP194" s="256"/>
      <c r="DQ194" s="256"/>
      <c r="DR194" s="256"/>
      <c r="DS194" s="256"/>
      <c r="DT194" s="256"/>
      <c r="DU194" s="256"/>
      <c r="DV194" s="256"/>
      <c r="DX194" s="256"/>
      <c r="DY194" s="256"/>
      <c r="DZ194" s="256"/>
      <c r="EA194" s="256"/>
      <c r="EB194" s="256"/>
      <c r="EC194" s="256"/>
      <c r="ED194" s="256"/>
      <c r="EE194" s="256"/>
      <c r="EF194" s="256"/>
      <c r="EG194" s="256"/>
      <c r="EH194" s="256"/>
      <c r="EI194" s="256"/>
      <c r="EK194" s="256"/>
      <c r="EL194" s="256"/>
      <c r="EM194" s="256"/>
      <c r="EN194" s="256"/>
      <c r="EO194" s="256"/>
      <c r="EP194" s="256"/>
      <c r="EQ194" s="256"/>
      <c r="ER194" s="256"/>
      <c r="ES194" s="256"/>
      <c r="ET194" s="256"/>
      <c r="EU194" s="256"/>
      <c r="EV194" s="256"/>
      <c r="EX194" s="256"/>
      <c r="EY194" s="256"/>
      <c r="EZ194" s="256"/>
      <c r="FA194" s="256"/>
      <c r="FB194" s="256"/>
      <c r="FC194" s="256"/>
      <c r="FD194" s="256"/>
      <c r="FE194" s="256"/>
      <c r="FF194" s="256"/>
      <c r="FG194" s="256"/>
      <c r="FH194" s="256"/>
      <c r="FI194" s="256"/>
      <c r="FK194" s="256"/>
      <c r="FL194" s="256"/>
      <c r="FM194" s="256"/>
      <c r="FN194" s="256"/>
      <c r="FO194" s="256"/>
      <c r="FP194" s="256"/>
      <c r="FQ194" s="256"/>
      <c r="FR194" s="256"/>
      <c r="FS194" s="256"/>
      <c r="FT194" s="256"/>
      <c r="FU194" s="256"/>
      <c r="FV194" s="256"/>
      <c r="FX194" s="256"/>
      <c r="FY194" s="256"/>
      <c r="FZ194" s="256"/>
      <c r="GA194" s="256"/>
      <c r="GB194" s="256"/>
      <c r="GC194" s="256"/>
      <c r="GD194" s="256"/>
      <c r="GE194" s="256"/>
      <c r="GF194" s="256"/>
      <c r="GG194" s="256"/>
      <c r="GH194" s="256"/>
      <c r="GI194" s="256"/>
      <c r="GK194" s="256"/>
      <c r="GL194" s="256"/>
      <c r="GM194" s="256"/>
      <c r="GN194" s="256"/>
      <c r="GO194" s="256"/>
      <c r="GP194" s="256"/>
      <c r="GQ194" s="256"/>
      <c r="GR194" s="256"/>
      <c r="GS194" s="256"/>
      <c r="GT194" s="256"/>
      <c r="GU194" s="256"/>
      <c r="GV194" s="256"/>
      <c r="GX194" s="256"/>
      <c r="GY194" s="256"/>
      <c r="GZ194" s="256"/>
      <c r="HA194" s="256"/>
      <c r="HB194" s="256"/>
      <c r="HC194" s="256"/>
      <c r="HD194" s="256"/>
      <c r="HE194" s="256"/>
      <c r="HF194" s="256"/>
      <c r="HG194" s="256"/>
      <c r="HH194" s="256"/>
      <c r="HI194" s="256"/>
      <c r="HK194" s="256"/>
      <c r="HL194" s="256"/>
      <c r="HM194" s="256"/>
      <c r="HN194" s="256"/>
      <c r="HO194" s="256"/>
      <c r="HP194" s="256"/>
      <c r="HQ194" s="256"/>
      <c r="HR194" s="256"/>
      <c r="HS194" s="256"/>
      <c r="HT194" s="256"/>
      <c r="HU194" s="256"/>
      <c r="HV194" s="256"/>
      <c r="HX194" s="256"/>
      <c r="HY194" s="256"/>
      <c r="HZ194" s="256"/>
      <c r="IA194" s="256"/>
      <c r="IB194" s="256"/>
      <c r="IC194" s="256"/>
      <c r="ID194" s="256"/>
      <c r="IE194" s="256"/>
      <c r="IF194" s="256"/>
      <c r="IG194" s="256"/>
      <c r="IH194" s="256"/>
      <c r="II194" s="256"/>
      <c r="IK194" s="256"/>
      <c r="IL194" s="257"/>
      <c r="IM194" s="257"/>
      <c r="IN194" s="257"/>
      <c r="IO194" s="257"/>
      <c r="IP194" s="257"/>
      <c r="IQ194" s="257"/>
      <c r="IR194" s="257"/>
      <c r="IS194" s="257"/>
      <c r="IT194" s="257"/>
      <c r="IU194" s="257"/>
      <c r="IV194" s="257"/>
      <c r="IW194" s="257"/>
      <c r="IY194" s="256"/>
    </row>
    <row r="195" spans="16:259" ht="19.5" customHeight="1" x14ac:dyDescent="0.5">
      <c r="P195" s="400"/>
      <c r="Z195" s="256"/>
      <c r="AA195" s="256"/>
      <c r="AB195" s="256"/>
      <c r="AO195" s="400"/>
      <c r="AS195" s="255">
        <f t="shared" si="59"/>
        <v>0</v>
      </c>
      <c r="AT195" s="255">
        <f t="shared" si="59"/>
        <v>0</v>
      </c>
      <c r="AU195" s="255">
        <f t="shared" si="59"/>
        <v>0</v>
      </c>
      <c r="AV195" s="255">
        <f t="shared" si="59"/>
        <v>0</v>
      </c>
      <c r="AY195" s="256"/>
      <c r="AZ195" s="256"/>
      <c r="BA195" s="256"/>
      <c r="BB195" s="256"/>
      <c r="BC195" s="256"/>
      <c r="BD195" s="256"/>
      <c r="BE195" s="256"/>
      <c r="BF195" s="256"/>
      <c r="BG195" s="256"/>
      <c r="BH195" s="256"/>
      <c r="BI195" s="256"/>
      <c r="BK195" s="256"/>
      <c r="BL195" s="256"/>
      <c r="BM195" s="256"/>
      <c r="BN195" s="256"/>
      <c r="BO195" s="256"/>
      <c r="BP195" s="256"/>
      <c r="BQ195" s="256"/>
      <c r="BR195" s="256"/>
      <c r="BS195" s="256"/>
      <c r="BT195" s="256"/>
      <c r="BU195" s="256"/>
      <c r="BV195" s="256"/>
      <c r="BX195" s="256"/>
      <c r="BY195" s="256"/>
      <c r="BZ195" s="256"/>
      <c r="CA195" s="256"/>
      <c r="CB195" s="256"/>
      <c r="CC195" s="256"/>
      <c r="CD195" s="256"/>
      <c r="CE195" s="256"/>
      <c r="CF195" s="256"/>
      <c r="CG195" s="256"/>
      <c r="CH195" s="256"/>
      <c r="CI195" s="256"/>
      <c r="CK195" s="256"/>
      <c r="CL195" s="256"/>
      <c r="CM195" s="256"/>
      <c r="CN195" s="256"/>
      <c r="CO195" s="256"/>
      <c r="CP195" s="256"/>
      <c r="CQ195" s="256"/>
      <c r="CR195" s="256"/>
      <c r="CS195" s="256"/>
      <c r="CT195" s="256"/>
      <c r="CU195" s="256"/>
      <c r="CV195" s="256"/>
      <c r="CX195" s="256"/>
      <c r="CY195" s="256"/>
      <c r="CZ195" s="256"/>
      <c r="DA195" s="256"/>
      <c r="DB195" s="256"/>
      <c r="DC195" s="256"/>
      <c r="DD195" s="256"/>
      <c r="DE195" s="256"/>
      <c r="DF195" s="256"/>
      <c r="DG195" s="256"/>
      <c r="DH195" s="256"/>
      <c r="DI195" s="256"/>
      <c r="DK195" s="256"/>
      <c r="DL195" s="256"/>
      <c r="DM195" s="256"/>
      <c r="DN195" s="256"/>
      <c r="DO195" s="256"/>
      <c r="DP195" s="256"/>
      <c r="DQ195" s="256"/>
      <c r="DR195" s="256"/>
      <c r="DS195" s="256"/>
      <c r="DT195" s="256"/>
      <c r="DU195" s="256"/>
      <c r="DV195" s="256"/>
      <c r="DX195" s="256"/>
      <c r="DY195" s="256"/>
      <c r="DZ195" s="256"/>
      <c r="EA195" s="256"/>
      <c r="EB195" s="256"/>
      <c r="EC195" s="256"/>
      <c r="ED195" s="256"/>
      <c r="EE195" s="256"/>
      <c r="EF195" s="256"/>
      <c r="EG195" s="256"/>
      <c r="EH195" s="256"/>
      <c r="EI195" s="256"/>
      <c r="EK195" s="256"/>
      <c r="EL195" s="256"/>
      <c r="EM195" s="256"/>
      <c r="EN195" s="256"/>
      <c r="EO195" s="256"/>
      <c r="EP195" s="256"/>
      <c r="EQ195" s="256"/>
      <c r="ER195" s="256"/>
      <c r="ES195" s="256"/>
      <c r="ET195" s="256"/>
      <c r="EU195" s="256"/>
      <c r="EV195" s="256"/>
      <c r="EX195" s="256"/>
      <c r="EY195" s="256"/>
      <c r="EZ195" s="256"/>
      <c r="FA195" s="256"/>
      <c r="FB195" s="256"/>
      <c r="FC195" s="256"/>
      <c r="FD195" s="256"/>
      <c r="FE195" s="256"/>
      <c r="FF195" s="256"/>
      <c r="FG195" s="256"/>
      <c r="FH195" s="256"/>
      <c r="FI195" s="256"/>
      <c r="FK195" s="256"/>
      <c r="FL195" s="256"/>
      <c r="FM195" s="256"/>
      <c r="FN195" s="256"/>
      <c r="FO195" s="256"/>
      <c r="FP195" s="256"/>
      <c r="FQ195" s="256"/>
      <c r="FR195" s="256"/>
      <c r="FS195" s="256"/>
      <c r="FT195" s="256"/>
      <c r="FU195" s="256"/>
      <c r="FV195" s="256"/>
      <c r="FX195" s="256"/>
      <c r="FY195" s="256"/>
      <c r="FZ195" s="256"/>
      <c r="GA195" s="256"/>
      <c r="GB195" s="256"/>
      <c r="GC195" s="256"/>
      <c r="GD195" s="256"/>
      <c r="GE195" s="256"/>
      <c r="GF195" s="256"/>
      <c r="GG195" s="256"/>
      <c r="GH195" s="256"/>
      <c r="GI195" s="256"/>
      <c r="GK195" s="256"/>
      <c r="GL195" s="256"/>
      <c r="GM195" s="256"/>
      <c r="GN195" s="256"/>
      <c r="GO195" s="256"/>
      <c r="GP195" s="256"/>
      <c r="GQ195" s="256"/>
      <c r="GR195" s="256"/>
      <c r="GS195" s="256"/>
      <c r="GT195" s="256"/>
      <c r="GU195" s="256"/>
      <c r="GV195" s="256"/>
      <c r="GX195" s="256"/>
      <c r="GY195" s="256"/>
      <c r="GZ195" s="256"/>
      <c r="HA195" s="256"/>
      <c r="HB195" s="256"/>
      <c r="HC195" s="256"/>
      <c r="HD195" s="256"/>
      <c r="HE195" s="256"/>
      <c r="HF195" s="256"/>
      <c r="HG195" s="256"/>
      <c r="HH195" s="256"/>
      <c r="HI195" s="256"/>
      <c r="HK195" s="256"/>
      <c r="HL195" s="256"/>
      <c r="HM195" s="256"/>
      <c r="HN195" s="256"/>
      <c r="HO195" s="256"/>
      <c r="HP195" s="256"/>
      <c r="HQ195" s="256"/>
      <c r="HR195" s="256"/>
      <c r="HS195" s="256"/>
      <c r="HT195" s="256"/>
      <c r="HU195" s="256"/>
      <c r="HV195" s="256"/>
      <c r="HX195" s="256"/>
      <c r="HY195" s="256"/>
      <c r="HZ195" s="256"/>
      <c r="IA195" s="256"/>
      <c r="IB195" s="256"/>
      <c r="IC195" s="256"/>
      <c r="ID195" s="256"/>
      <c r="IE195" s="256"/>
      <c r="IF195" s="256"/>
      <c r="IG195" s="256"/>
      <c r="IH195" s="256"/>
      <c r="II195" s="256"/>
      <c r="IK195" s="256"/>
      <c r="IL195" s="257"/>
      <c r="IM195" s="257"/>
      <c r="IN195" s="257"/>
      <c r="IO195" s="257"/>
      <c r="IP195" s="257"/>
      <c r="IQ195" s="257"/>
      <c r="IR195" s="257"/>
      <c r="IS195" s="257"/>
      <c r="IT195" s="257"/>
      <c r="IU195" s="257"/>
      <c r="IV195" s="257"/>
      <c r="IW195" s="257"/>
      <c r="IY195" s="256"/>
    </row>
    <row r="196" spans="16:259" ht="19.5" customHeight="1" x14ac:dyDescent="0.5">
      <c r="P196" s="400"/>
      <c r="Z196" s="256"/>
      <c r="AA196" s="256"/>
      <c r="AB196" s="256"/>
      <c r="AO196" s="400"/>
      <c r="AS196" s="255">
        <f t="shared" si="59"/>
        <v>0</v>
      </c>
      <c r="AT196" s="255">
        <f t="shared" si="59"/>
        <v>0</v>
      </c>
      <c r="AU196" s="255">
        <f t="shared" si="59"/>
        <v>0</v>
      </c>
      <c r="AV196" s="255">
        <f t="shared" si="59"/>
        <v>0</v>
      </c>
      <c r="AY196" s="256"/>
      <c r="AZ196" s="256"/>
      <c r="BA196" s="256"/>
      <c r="BB196" s="256"/>
      <c r="BC196" s="256"/>
      <c r="BD196" s="256"/>
      <c r="BE196" s="256"/>
      <c r="BF196" s="256"/>
      <c r="BG196" s="256"/>
      <c r="BH196" s="256"/>
      <c r="BI196" s="256"/>
      <c r="BK196" s="256"/>
      <c r="BL196" s="256"/>
      <c r="BM196" s="256"/>
      <c r="BN196" s="256"/>
      <c r="BO196" s="256"/>
      <c r="BP196" s="256"/>
      <c r="BQ196" s="256"/>
      <c r="BR196" s="256"/>
      <c r="BS196" s="256"/>
      <c r="BT196" s="256"/>
      <c r="BU196" s="256"/>
      <c r="BV196" s="256"/>
      <c r="BX196" s="256"/>
      <c r="BY196" s="256"/>
      <c r="BZ196" s="256"/>
      <c r="CA196" s="256"/>
      <c r="CB196" s="256"/>
      <c r="CC196" s="256"/>
      <c r="CD196" s="256"/>
      <c r="CE196" s="256"/>
      <c r="CF196" s="256"/>
      <c r="CG196" s="256"/>
      <c r="CH196" s="256"/>
      <c r="CI196" s="256"/>
      <c r="CK196" s="256"/>
      <c r="CL196" s="256"/>
      <c r="CM196" s="256"/>
      <c r="CN196" s="256"/>
      <c r="CO196" s="256"/>
      <c r="CP196" s="256"/>
      <c r="CQ196" s="256"/>
      <c r="CR196" s="256"/>
      <c r="CS196" s="256"/>
      <c r="CT196" s="256"/>
      <c r="CU196" s="256"/>
      <c r="CV196" s="256"/>
      <c r="CX196" s="256"/>
      <c r="CY196" s="256"/>
      <c r="CZ196" s="256"/>
      <c r="DA196" s="256"/>
      <c r="DB196" s="256"/>
      <c r="DC196" s="256"/>
      <c r="DD196" s="256"/>
      <c r="DE196" s="256"/>
      <c r="DF196" s="256"/>
      <c r="DG196" s="256"/>
      <c r="DH196" s="256"/>
      <c r="DI196" s="256"/>
      <c r="DK196" s="256"/>
      <c r="DL196" s="256"/>
      <c r="DM196" s="256"/>
      <c r="DN196" s="256"/>
      <c r="DO196" s="256"/>
      <c r="DP196" s="256"/>
      <c r="DQ196" s="256"/>
      <c r="DR196" s="256"/>
      <c r="DS196" s="256"/>
      <c r="DT196" s="256"/>
      <c r="DU196" s="256"/>
      <c r="DV196" s="256"/>
      <c r="DX196" s="256"/>
      <c r="DY196" s="256"/>
      <c r="DZ196" s="256"/>
      <c r="EA196" s="256"/>
      <c r="EB196" s="256"/>
      <c r="EC196" s="256"/>
      <c r="ED196" s="256"/>
      <c r="EE196" s="256"/>
      <c r="EF196" s="256"/>
      <c r="EG196" s="256"/>
      <c r="EH196" s="256"/>
      <c r="EI196" s="256"/>
      <c r="EK196" s="256"/>
      <c r="EL196" s="256"/>
      <c r="EM196" s="256"/>
      <c r="EN196" s="256"/>
      <c r="EO196" s="256"/>
      <c r="EP196" s="256"/>
      <c r="EQ196" s="256"/>
      <c r="ER196" s="256"/>
      <c r="ES196" s="256"/>
      <c r="ET196" s="256"/>
      <c r="EU196" s="256"/>
      <c r="EV196" s="256"/>
      <c r="EX196" s="256"/>
      <c r="EY196" s="256"/>
      <c r="EZ196" s="256"/>
      <c r="FA196" s="256"/>
      <c r="FB196" s="256"/>
      <c r="FC196" s="256"/>
      <c r="FD196" s="256"/>
      <c r="FE196" s="256"/>
      <c r="FF196" s="256"/>
      <c r="FG196" s="256"/>
      <c r="FH196" s="256"/>
      <c r="FI196" s="256"/>
      <c r="FK196" s="256"/>
      <c r="FL196" s="256"/>
      <c r="FM196" s="256"/>
      <c r="FN196" s="256"/>
      <c r="FO196" s="256"/>
      <c r="FP196" s="256"/>
      <c r="FQ196" s="256"/>
      <c r="FR196" s="256"/>
      <c r="FS196" s="256"/>
      <c r="FT196" s="256"/>
      <c r="FU196" s="256"/>
      <c r="FV196" s="256"/>
      <c r="FX196" s="256"/>
      <c r="FY196" s="256"/>
      <c r="FZ196" s="256"/>
      <c r="GA196" s="256"/>
      <c r="GB196" s="256"/>
      <c r="GC196" s="256"/>
      <c r="GD196" s="256"/>
      <c r="GE196" s="256"/>
      <c r="GF196" s="256"/>
      <c r="GG196" s="256"/>
      <c r="GH196" s="256"/>
      <c r="GI196" s="256"/>
      <c r="GK196" s="256"/>
      <c r="GL196" s="256"/>
      <c r="GM196" s="256"/>
      <c r="GN196" s="256"/>
      <c r="GO196" s="256"/>
      <c r="GP196" s="256"/>
      <c r="GQ196" s="256"/>
      <c r="GR196" s="256"/>
      <c r="GS196" s="256"/>
      <c r="GT196" s="256"/>
      <c r="GU196" s="256"/>
      <c r="GV196" s="256"/>
      <c r="GX196" s="256"/>
      <c r="GY196" s="256"/>
      <c r="GZ196" s="256"/>
      <c r="HA196" s="256"/>
      <c r="HB196" s="256"/>
      <c r="HC196" s="256"/>
      <c r="HD196" s="256"/>
      <c r="HE196" s="256"/>
      <c r="HF196" s="256"/>
      <c r="HG196" s="256"/>
      <c r="HH196" s="256"/>
      <c r="HI196" s="256"/>
      <c r="HK196" s="256"/>
      <c r="HL196" s="256"/>
      <c r="HM196" s="256"/>
      <c r="HN196" s="256"/>
      <c r="HO196" s="256"/>
      <c r="HP196" s="256"/>
      <c r="HQ196" s="256"/>
      <c r="HR196" s="256"/>
      <c r="HS196" s="256"/>
      <c r="HT196" s="256"/>
      <c r="HU196" s="256"/>
      <c r="HV196" s="256"/>
      <c r="HX196" s="256"/>
      <c r="HY196" s="256"/>
      <c r="HZ196" s="256"/>
      <c r="IA196" s="256"/>
      <c r="IB196" s="256"/>
      <c r="IC196" s="256"/>
      <c r="ID196" s="256"/>
      <c r="IE196" s="256"/>
      <c r="IF196" s="256"/>
      <c r="IG196" s="256"/>
      <c r="IH196" s="256"/>
      <c r="II196" s="256"/>
      <c r="IK196" s="256"/>
      <c r="IL196" s="257"/>
      <c r="IM196" s="257"/>
      <c r="IN196" s="257"/>
      <c r="IO196" s="257"/>
      <c r="IP196" s="257"/>
      <c r="IQ196" s="257"/>
      <c r="IR196" s="257"/>
      <c r="IS196" s="257"/>
      <c r="IT196" s="257"/>
      <c r="IU196" s="257"/>
      <c r="IV196" s="257"/>
      <c r="IW196" s="257"/>
      <c r="IY196" s="256"/>
    </row>
    <row r="197" spans="16:259" ht="19.5" customHeight="1" x14ac:dyDescent="0.5">
      <c r="P197" s="400"/>
      <c r="Z197" s="256"/>
      <c r="AA197" s="256"/>
      <c r="AB197" s="256"/>
      <c r="AO197" s="400"/>
      <c r="AS197" s="255">
        <f t="shared" si="59"/>
        <v>0</v>
      </c>
      <c r="AT197" s="255">
        <f t="shared" si="59"/>
        <v>0</v>
      </c>
      <c r="AU197" s="255">
        <f t="shared" si="59"/>
        <v>0</v>
      </c>
      <c r="AV197" s="255">
        <f t="shared" si="59"/>
        <v>0</v>
      </c>
      <c r="AY197" s="256"/>
      <c r="AZ197" s="256"/>
      <c r="BA197" s="256"/>
      <c r="BB197" s="256"/>
      <c r="BC197" s="256"/>
      <c r="BD197" s="256"/>
      <c r="BE197" s="256"/>
      <c r="BF197" s="256"/>
      <c r="BG197" s="256"/>
      <c r="BH197" s="256"/>
      <c r="BI197" s="256"/>
      <c r="BK197" s="256"/>
      <c r="BL197" s="256"/>
      <c r="BM197" s="256"/>
      <c r="BN197" s="256"/>
      <c r="BO197" s="256"/>
      <c r="BP197" s="256"/>
      <c r="BQ197" s="256"/>
      <c r="BR197" s="256"/>
      <c r="BS197" s="256"/>
      <c r="BT197" s="256"/>
      <c r="BU197" s="256"/>
      <c r="BV197" s="256"/>
      <c r="BX197" s="256"/>
      <c r="BY197" s="256"/>
      <c r="BZ197" s="256"/>
      <c r="CA197" s="256"/>
      <c r="CB197" s="256"/>
      <c r="CC197" s="256"/>
      <c r="CD197" s="256"/>
      <c r="CE197" s="256"/>
      <c r="CF197" s="256"/>
      <c r="CG197" s="256"/>
      <c r="CH197" s="256"/>
      <c r="CI197" s="256"/>
      <c r="CK197" s="256"/>
      <c r="CL197" s="256"/>
      <c r="CM197" s="256"/>
      <c r="CN197" s="256"/>
      <c r="CO197" s="256"/>
      <c r="CP197" s="256"/>
      <c r="CQ197" s="256"/>
      <c r="CR197" s="256"/>
      <c r="CS197" s="256"/>
      <c r="CT197" s="256"/>
      <c r="CU197" s="256"/>
      <c r="CV197" s="256"/>
      <c r="CX197" s="256"/>
      <c r="CY197" s="256"/>
      <c r="CZ197" s="256"/>
      <c r="DA197" s="256"/>
      <c r="DB197" s="256"/>
      <c r="DC197" s="256"/>
      <c r="DD197" s="256"/>
      <c r="DE197" s="256"/>
      <c r="DF197" s="256"/>
      <c r="DG197" s="256"/>
      <c r="DH197" s="256"/>
      <c r="DI197" s="256"/>
      <c r="DK197" s="256"/>
      <c r="DL197" s="256"/>
      <c r="DM197" s="256"/>
      <c r="DN197" s="256"/>
      <c r="DO197" s="256"/>
      <c r="DP197" s="256"/>
      <c r="DQ197" s="256"/>
      <c r="DR197" s="256"/>
      <c r="DS197" s="256"/>
      <c r="DT197" s="256"/>
      <c r="DU197" s="256"/>
      <c r="DV197" s="256"/>
      <c r="DX197" s="256"/>
      <c r="DY197" s="256"/>
      <c r="DZ197" s="256"/>
      <c r="EA197" s="256"/>
      <c r="EB197" s="256"/>
      <c r="EC197" s="256"/>
      <c r="ED197" s="256"/>
      <c r="EE197" s="256"/>
      <c r="EF197" s="256"/>
      <c r="EG197" s="256"/>
      <c r="EH197" s="256"/>
      <c r="EI197" s="256"/>
      <c r="EK197" s="256"/>
      <c r="EL197" s="256"/>
      <c r="EM197" s="256"/>
      <c r="EN197" s="256"/>
      <c r="EO197" s="256"/>
      <c r="EP197" s="256"/>
      <c r="EQ197" s="256"/>
      <c r="ER197" s="256"/>
      <c r="ES197" s="256"/>
      <c r="ET197" s="256"/>
      <c r="EU197" s="256"/>
      <c r="EV197" s="256"/>
      <c r="EX197" s="256"/>
      <c r="EY197" s="256"/>
      <c r="EZ197" s="256"/>
      <c r="FA197" s="256"/>
      <c r="FB197" s="256"/>
      <c r="FC197" s="256"/>
      <c r="FD197" s="256"/>
      <c r="FE197" s="256"/>
      <c r="FF197" s="256"/>
      <c r="FG197" s="256"/>
      <c r="FH197" s="256"/>
      <c r="FI197" s="256"/>
      <c r="FK197" s="256"/>
      <c r="FL197" s="256"/>
      <c r="FM197" s="256"/>
      <c r="FN197" s="256"/>
      <c r="FO197" s="256"/>
      <c r="FP197" s="256"/>
      <c r="FQ197" s="256"/>
      <c r="FR197" s="256"/>
      <c r="FS197" s="256"/>
      <c r="FT197" s="256"/>
      <c r="FU197" s="256"/>
      <c r="FV197" s="256"/>
      <c r="FX197" s="256"/>
      <c r="FY197" s="256"/>
      <c r="FZ197" s="256"/>
      <c r="GA197" s="256"/>
      <c r="GB197" s="256"/>
      <c r="GC197" s="256"/>
      <c r="GD197" s="256"/>
      <c r="GE197" s="256"/>
      <c r="GF197" s="256"/>
      <c r="GG197" s="256"/>
      <c r="GH197" s="256"/>
      <c r="GI197" s="256"/>
      <c r="GK197" s="256"/>
      <c r="GL197" s="256"/>
      <c r="GM197" s="256"/>
      <c r="GN197" s="256"/>
      <c r="GO197" s="256"/>
      <c r="GP197" s="256"/>
      <c r="GQ197" s="256"/>
      <c r="GR197" s="256"/>
      <c r="GS197" s="256"/>
      <c r="GT197" s="256"/>
      <c r="GU197" s="256"/>
      <c r="GV197" s="256"/>
      <c r="GX197" s="256"/>
      <c r="GY197" s="256"/>
      <c r="GZ197" s="256"/>
      <c r="HA197" s="256"/>
      <c r="HB197" s="256"/>
      <c r="HC197" s="256"/>
      <c r="HD197" s="256"/>
      <c r="HE197" s="256"/>
      <c r="HF197" s="256"/>
      <c r="HG197" s="256"/>
      <c r="HH197" s="256"/>
      <c r="HI197" s="256"/>
      <c r="HK197" s="256"/>
      <c r="HL197" s="256"/>
      <c r="HM197" s="256"/>
      <c r="HN197" s="256"/>
      <c r="HO197" s="256"/>
      <c r="HP197" s="256"/>
      <c r="HQ197" s="256"/>
      <c r="HR197" s="256"/>
      <c r="HS197" s="256"/>
      <c r="HT197" s="256"/>
      <c r="HU197" s="256"/>
      <c r="HV197" s="256"/>
      <c r="HX197" s="256"/>
      <c r="HY197" s="256"/>
      <c r="HZ197" s="256"/>
      <c r="IA197" s="256"/>
      <c r="IB197" s="256"/>
      <c r="IC197" s="256"/>
      <c r="ID197" s="256"/>
      <c r="IE197" s="256"/>
      <c r="IF197" s="256"/>
      <c r="IG197" s="256"/>
      <c r="IH197" s="256"/>
      <c r="II197" s="256"/>
      <c r="IK197" s="256"/>
      <c r="IL197" s="257"/>
      <c r="IM197" s="257"/>
      <c r="IN197" s="257"/>
      <c r="IO197" s="257"/>
      <c r="IP197" s="257"/>
      <c r="IQ197" s="257"/>
      <c r="IR197" s="257"/>
      <c r="IS197" s="257"/>
      <c r="IT197" s="257"/>
      <c r="IU197" s="257"/>
      <c r="IV197" s="257"/>
      <c r="IW197" s="257"/>
      <c r="IY197" s="256"/>
    </row>
    <row r="198" spans="16:259" ht="19.5" customHeight="1" x14ac:dyDescent="0.5">
      <c r="P198" s="400"/>
      <c r="Z198" s="256"/>
      <c r="AA198" s="256"/>
      <c r="AB198" s="256"/>
      <c r="AO198" s="400"/>
      <c r="AS198" s="255">
        <f t="shared" si="59"/>
        <v>0</v>
      </c>
      <c r="AT198" s="255">
        <f t="shared" si="59"/>
        <v>0</v>
      </c>
      <c r="AU198" s="255">
        <f t="shared" si="59"/>
        <v>0</v>
      </c>
      <c r="AV198" s="255">
        <f t="shared" si="59"/>
        <v>0</v>
      </c>
      <c r="AY198" s="256"/>
      <c r="AZ198" s="256"/>
      <c r="BA198" s="256"/>
      <c r="BB198" s="256"/>
      <c r="BC198" s="256"/>
      <c r="BD198" s="256"/>
      <c r="BE198" s="256"/>
      <c r="BF198" s="256"/>
      <c r="BG198" s="256"/>
      <c r="BH198" s="256"/>
      <c r="BI198" s="256"/>
      <c r="BK198" s="256"/>
      <c r="BL198" s="256"/>
      <c r="BM198" s="256"/>
      <c r="BN198" s="256"/>
      <c r="BO198" s="256"/>
      <c r="BP198" s="256"/>
      <c r="BQ198" s="256"/>
      <c r="BR198" s="256"/>
      <c r="BS198" s="256"/>
      <c r="BT198" s="256"/>
      <c r="BU198" s="256"/>
      <c r="BV198" s="256"/>
      <c r="BX198" s="256"/>
      <c r="BY198" s="256"/>
      <c r="BZ198" s="256"/>
      <c r="CA198" s="256"/>
      <c r="CB198" s="256"/>
      <c r="CC198" s="256"/>
      <c r="CD198" s="256"/>
      <c r="CE198" s="256"/>
      <c r="CF198" s="256"/>
      <c r="CG198" s="256"/>
      <c r="CH198" s="256"/>
      <c r="CI198" s="256"/>
      <c r="CK198" s="256"/>
      <c r="CL198" s="256"/>
      <c r="CM198" s="256"/>
      <c r="CN198" s="256"/>
      <c r="CO198" s="256"/>
      <c r="CP198" s="256"/>
      <c r="CQ198" s="256"/>
      <c r="CR198" s="256"/>
      <c r="CS198" s="256"/>
      <c r="CT198" s="256"/>
      <c r="CU198" s="256"/>
      <c r="CV198" s="256"/>
      <c r="CX198" s="256"/>
      <c r="CY198" s="256"/>
      <c r="CZ198" s="256"/>
      <c r="DA198" s="256"/>
      <c r="DB198" s="256"/>
      <c r="DC198" s="256"/>
      <c r="DD198" s="256"/>
      <c r="DE198" s="256"/>
      <c r="DF198" s="256"/>
      <c r="DG198" s="256"/>
      <c r="DH198" s="256"/>
      <c r="DI198" s="256"/>
      <c r="DK198" s="256"/>
      <c r="DL198" s="256"/>
      <c r="DM198" s="256"/>
      <c r="DN198" s="256"/>
      <c r="DO198" s="256"/>
      <c r="DP198" s="256"/>
      <c r="DQ198" s="256"/>
      <c r="DR198" s="256"/>
      <c r="DS198" s="256"/>
      <c r="DT198" s="256"/>
      <c r="DU198" s="256"/>
      <c r="DV198" s="256"/>
      <c r="DX198" s="256"/>
      <c r="DY198" s="256"/>
      <c r="DZ198" s="256"/>
      <c r="EA198" s="256"/>
      <c r="EB198" s="256"/>
      <c r="EC198" s="256"/>
      <c r="ED198" s="256"/>
      <c r="EE198" s="256"/>
      <c r="EF198" s="256"/>
      <c r="EG198" s="256"/>
      <c r="EH198" s="256"/>
      <c r="EI198" s="256"/>
      <c r="EK198" s="256"/>
      <c r="EL198" s="256"/>
      <c r="EM198" s="256"/>
      <c r="EN198" s="256"/>
      <c r="EO198" s="256"/>
      <c r="EP198" s="256"/>
      <c r="EQ198" s="256"/>
      <c r="ER198" s="256"/>
      <c r="ES198" s="256"/>
      <c r="ET198" s="256"/>
      <c r="EU198" s="256"/>
      <c r="EV198" s="256"/>
      <c r="EX198" s="256"/>
      <c r="EY198" s="256"/>
      <c r="EZ198" s="256"/>
      <c r="FA198" s="256"/>
      <c r="FB198" s="256"/>
      <c r="FC198" s="256"/>
      <c r="FD198" s="256"/>
      <c r="FE198" s="256"/>
      <c r="FF198" s="256"/>
      <c r="FG198" s="256"/>
      <c r="FH198" s="256"/>
      <c r="FI198" s="256"/>
      <c r="FK198" s="256"/>
      <c r="FL198" s="256"/>
      <c r="FM198" s="256"/>
      <c r="FN198" s="256"/>
      <c r="FO198" s="256"/>
      <c r="FP198" s="256"/>
      <c r="FQ198" s="256"/>
      <c r="FR198" s="256"/>
      <c r="FS198" s="256"/>
      <c r="FT198" s="256"/>
      <c r="FU198" s="256"/>
      <c r="FV198" s="256"/>
      <c r="FX198" s="256"/>
      <c r="FY198" s="256"/>
      <c r="FZ198" s="256"/>
      <c r="GA198" s="256"/>
      <c r="GB198" s="256"/>
      <c r="GC198" s="256"/>
      <c r="GD198" s="256"/>
      <c r="GE198" s="256"/>
      <c r="GF198" s="256"/>
      <c r="GG198" s="256"/>
      <c r="GH198" s="256"/>
      <c r="GI198" s="256"/>
      <c r="GK198" s="256"/>
      <c r="GL198" s="256"/>
      <c r="GM198" s="256"/>
      <c r="GN198" s="256"/>
      <c r="GO198" s="256"/>
      <c r="GP198" s="256"/>
      <c r="GQ198" s="256"/>
      <c r="GR198" s="256"/>
      <c r="GS198" s="256"/>
      <c r="GT198" s="256"/>
      <c r="GU198" s="256"/>
      <c r="GV198" s="256"/>
      <c r="GX198" s="256"/>
      <c r="GY198" s="256"/>
      <c r="GZ198" s="256"/>
      <c r="HA198" s="256"/>
      <c r="HB198" s="256"/>
      <c r="HC198" s="256"/>
      <c r="HD198" s="256"/>
      <c r="HE198" s="256"/>
      <c r="HF198" s="256"/>
      <c r="HG198" s="256"/>
      <c r="HH198" s="256"/>
      <c r="HI198" s="256"/>
      <c r="HK198" s="256"/>
      <c r="HL198" s="256"/>
      <c r="HM198" s="256"/>
      <c r="HN198" s="256"/>
      <c r="HO198" s="256"/>
      <c r="HP198" s="256"/>
      <c r="HQ198" s="256"/>
      <c r="HR198" s="256"/>
      <c r="HS198" s="256"/>
      <c r="HT198" s="256"/>
      <c r="HU198" s="256"/>
      <c r="HV198" s="256"/>
      <c r="HX198" s="256"/>
      <c r="HY198" s="256"/>
      <c r="HZ198" s="256"/>
      <c r="IA198" s="256"/>
      <c r="IB198" s="256"/>
      <c r="IC198" s="256"/>
      <c r="ID198" s="256"/>
      <c r="IE198" s="256"/>
      <c r="IF198" s="256"/>
      <c r="IG198" s="256"/>
      <c r="IH198" s="256"/>
      <c r="II198" s="256"/>
      <c r="IK198" s="256"/>
      <c r="IL198" s="257"/>
      <c r="IM198" s="257"/>
      <c r="IN198" s="257"/>
      <c r="IO198" s="257"/>
      <c r="IP198" s="257"/>
      <c r="IQ198" s="257"/>
      <c r="IR198" s="257"/>
      <c r="IS198" s="257"/>
      <c r="IT198" s="257"/>
      <c r="IU198" s="257"/>
      <c r="IV198" s="257"/>
      <c r="IW198" s="257"/>
      <c r="IY198" s="256"/>
    </row>
    <row r="199" spans="16:259" ht="19.5" customHeight="1" x14ac:dyDescent="0.5">
      <c r="P199" s="400"/>
      <c r="Z199" s="256"/>
      <c r="AA199" s="256"/>
      <c r="AB199" s="256"/>
      <c r="AO199" s="400"/>
      <c r="AS199" s="255">
        <f t="shared" si="59"/>
        <v>0</v>
      </c>
      <c r="AT199" s="255">
        <f t="shared" si="59"/>
        <v>0</v>
      </c>
      <c r="AU199" s="255">
        <f t="shared" si="59"/>
        <v>0</v>
      </c>
      <c r="AV199" s="255">
        <f t="shared" si="59"/>
        <v>0</v>
      </c>
      <c r="AY199" s="256"/>
      <c r="AZ199" s="256"/>
      <c r="BA199" s="256"/>
      <c r="BB199" s="256"/>
      <c r="BC199" s="256"/>
      <c r="BD199" s="256"/>
      <c r="BE199" s="256"/>
      <c r="BF199" s="256"/>
      <c r="BG199" s="256"/>
      <c r="BH199" s="256"/>
      <c r="BI199" s="256"/>
      <c r="BK199" s="256"/>
      <c r="BL199" s="256"/>
      <c r="BM199" s="256"/>
      <c r="BN199" s="256"/>
      <c r="BO199" s="256"/>
      <c r="BP199" s="256"/>
      <c r="BQ199" s="256"/>
      <c r="BR199" s="256"/>
      <c r="BS199" s="256"/>
      <c r="BT199" s="256"/>
      <c r="BU199" s="256"/>
      <c r="BV199" s="256"/>
      <c r="BX199" s="256"/>
      <c r="BY199" s="256"/>
      <c r="BZ199" s="256"/>
      <c r="CA199" s="256"/>
      <c r="CB199" s="256"/>
      <c r="CC199" s="256"/>
      <c r="CD199" s="256"/>
      <c r="CE199" s="256"/>
      <c r="CF199" s="256"/>
      <c r="CG199" s="256"/>
      <c r="CH199" s="256"/>
      <c r="CI199" s="256"/>
      <c r="CK199" s="256"/>
      <c r="CL199" s="256"/>
      <c r="CM199" s="256"/>
      <c r="CN199" s="256"/>
      <c r="CO199" s="256"/>
      <c r="CP199" s="256"/>
      <c r="CQ199" s="256"/>
      <c r="CR199" s="256"/>
      <c r="CS199" s="256"/>
      <c r="CT199" s="256"/>
      <c r="CU199" s="256"/>
      <c r="CV199" s="256"/>
      <c r="CX199" s="256"/>
      <c r="CY199" s="256"/>
      <c r="CZ199" s="256"/>
      <c r="DA199" s="256"/>
      <c r="DB199" s="256"/>
      <c r="DC199" s="256"/>
      <c r="DD199" s="256"/>
      <c r="DE199" s="256"/>
      <c r="DF199" s="256"/>
      <c r="DG199" s="256"/>
      <c r="DH199" s="256"/>
      <c r="DI199" s="256"/>
      <c r="DK199" s="256"/>
      <c r="DL199" s="256"/>
      <c r="DM199" s="256"/>
      <c r="DN199" s="256"/>
      <c r="DO199" s="256"/>
      <c r="DP199" s="256"/>
      <c r="DQ199" s="256"/>
      <c r="DR199" s="256"/>
      <c r="DS199" s="256"/>
      <c r="DT199" s="256"/>
      <c r="DU199" s="256"/>
      <c r="DV199" s="256"/>
      <c r="DX199" s="256"/>
      <c r="DY199" s="256"/>
      <c r="DZ199" s="256"/>
      <c r="EA199" s="256"/>
      <c r="EB199" s="256"/>
      <c r="EC199" s="256"/>
      <c r="ED199" s="256"/>
      <c r="EE199" s="256"/>
      <c r="EF199" s="256"/>
      <c r="EG199" s="256"/>
      <c r="EH199" s="256"/>
      <c r="EI199" s="256"/>
      <c r="EK199" s="256"/>
      <c r="EL199" s="256"/>
      <c r="EM199" s="256"/>
      <c r="EN199" s="256"/>
      <c r="EO199" s="256"/>
      <c r="EP199" s="256"/>
      <c r="EQ199" s="256"/>
      <c r="ER199" s="256"/>
      <c r="ES199" s="256"/>
      <c r="ET199" s="256"/>
      <c r="EU199" s="256"/>
      <c r="EV199" s="256"/>
      <c r="EX199" s="256"/>
      <c r="EY199" s="256"/>
      <c r="EZ199" s="256"/>
      <c r="FA199" s="256"/>
      <c r="FB199" s="256"/>
      <c r="FC199" s="256"/>
      <c r="FD199" s="256"/>
      <c r="FE199" s="256"/>
      <c r="FF199" s="256"/>
      <c r="FG199" s="256"/>
      <c r="FH199" s="256"/>
      <c r="FI199" s="256"/>
      <c r="FK199" s="256"/>
      <c r="FL199" s="256"/>
      <c r="FM199" s="256"/>
      <c r="FN199" s="256"/>
      <c r="FO199" s="256"/>
      <c r="FP199" s="256"/>
      <c r="FQ199" s="256"/>
      <c r="FR199" s="256"/>
      <c r="FS199" s="256"/>
      <c r="FT199" s="256"/>
      <c r="FU199" s="256"/>
      <c r="FV199" s="256"/>
      <c r="FX199" s="256"/>
      <c r="FY199" s="256"/>
      <c r="FZ199" s="256"/>
      <c r="GA199" s="256"/>
      <c r="GB199" s="256"/>
      <c r="GC199" s="256"/>
      <c r="GD199" s="256"/>
      <c r="GE199" s="256"/>
      <c r="GF199" s="256"/>
      <c r="GG199" s="256"/>
      <c r="GH199" s="256"/>
      <c r="GI199" s="256"/>
      <c r="GK199" s="256"/>
      <c r="GL199" s="256"/>
      <c r="GM199" s="256"/>
      <c r="GN199" s="256"/>
      <c r="GO199" s="256"/>
      <c r="GP199" s="256"/>
      <c r="GQ199" s="256"/>
      <c r="GR199" s="256"/>
      <c r="GS199" s="256"/>
      <c r="GT199" s="256"/>
      <c r="GU199" s="256"/>
      <c r="GV199" s="256"/>
      <c r="GX199" s="256"/>
      <c r="GY199" s="256"/>
      <c r="GZ199" s="256"/>
      <c r="HA199" s="256"/>
      <c r="HB199" s="256"/>
      <c r="HC199" s="256"/>
      <c r="HD199" s="256"/>
      <c r="HE199" s="256"/>
      <c r="HF199" s="256"/>
      <c r="HG199" s="256"/>
      <c r="HH199" s="256"/>
      <c r="HI199" s="256"/>
      <c r="HK199" s="256"/>
      <c r="HL199" s="256"/>
      <c r="HM199" s="256"/>
      <c r="HN199" s="256"/>
      <c r="HO199" s="256"/>
      <c r="HP199" s="256"/>
      <c r="HQ199" s="256"/>
      <c r="HR199" s="256"/>
      <c r="HS199" s="256"/>
      <c r="HT199" s="256"/>
      <c r="HU199" s="256"/>
      <c r="HV199" s="256"/>
      <c r="HX199" s="256"/>
      <c r="HY199" s="256"/>
      <c r="HZ199" s="256"/>
      <c r="IA199" s="256"/>
      <c r="IB199" s="256"/>
      <c r="IC199" s="256"/>
      <c r="ID199" s="256"/>
      <c r="IE199" s="256"/>
      <c r="IF199" s="256"/>
      <c r="IG199" s="256"/>
      <c r="IH199" s="256"/>
      <c r="II199" s="256"/>
      <c r="IK199" s="256"/>
      <c r="IL199" s="257"/>
      <c r="IM199" s="257"/>
      <c r="IN199" s="257"/>
      <c r="IO199" s="257"/>
      <c r="IP199" s="257"/>
      <c r="IQ199" s="257"/>
      <c r="IR199" s="257"/>
      <c r="IS199" s="257"/>
      <c r="IT199" s="257"/>
      <c r="IU199" s="257"/>
      <c r="IV199" s="257"/>
      <c r="IW199" s="257"/>
      <c r="IY199" s="256"/>
    </row>
    <row r="200" spans="16:259" ht="19.5" customHeight="1" x14ac:dyDescent="0.5">
      <c r="P200" s="400"/>
      <c r="Z200" s="256"/>
      <c r="AA200" s="256"/>
      <c r="AB200" s="256"/>
      <c r="AO200" s="400"/>
      <c r="AS200" s="255">
        <f t="shared" si="59"/>
        <v>0</v>
      </c>
      <c r="AT200" s="255">
        <f t="shared" si="59"/>
        <v>0</v>
      </c>
      <c r="AU200" s="255">
        <f t="shared" si="59"/>
        <v>0</v>
      </c>
      <c r="AV200" s="255">
        <f t="shared" si="59"/>
        <v>0</v>
      </c>
      <c r="AY200" s="256"/>
      <c r="AZ200" s="256"/>
      <c r="BA200" s="256"/>
      <c r="BB200" s="256"/>
      <c r="BC200" s="256"/>
      <c r="BD200" s="256"/>
      <c r="BE200" s="256"/>
      <c r="BF200" s="256"/>
      <c r="BG200" s="256"/>
      <c r="BH200" s="256"/>
      <c r="BI200" s="256"/>
      <c r="BK200" s="256"/>
      <c r="BL200" s="256"/>
      <c r="BM200" s="256"/>
      <c r="BN200" s="256"/>
      <c r="BO200" s="256"/>
      <c r="BP200" s="256"/>
      <c r="BQ200" s="256"/>
      <c r="BR200" s="256"/>
      <c r="BS200" s="256"/>
      <c r="BT200" s="256"/>
      <c r="BU200" s="256"/>
      <c r="BV200" s="256"/>
      <c r="BX200" s="256"/>
      <c r="BY200" s="256"/>
      <c r="BZ200" s="256"/>
      <c r="CA200" s="256"/>
      <c r="CB200" s="256"/>
      <c r="CC200" s="256"/>
      <c r="CD200" s="256"/>
      <c r="CE200" s="256"/>
      <c r="CF200" s="256"/>
      <c r="CG200" s="256"/>
      <c r="CH200" s="256"/>
      <c r="CI200" s="256"/>
      <c r="CK200" s="256"/>
      <c r="CL200" s="256"/>
      <c r="CM200" s="256"/>
      <c r="CN200" s="256"/>
      <c r="CO200" s="256"/>
      <c r="CP200" s="256"/>
      <c r="CQ200" s="256"/>
      <c r="CR200" s="256"/>
      <c r="CS200" s="256"/>
      <c r="CT200" s="256"/>
      <c r="CU200" s="256"/>
      <c r="CV200" s="256"/>
      <c r="CX200" s="256"/>
      <c r="CY200" s="256"/>
      <c r="CZ200" s="256"/>
      <c r="DA200" s="256"/>
      <c r="DB200" s="256"/>
      <c r="DC200" s="256"/>
      <c r="DD200" s="256"/>
      <c r="DE200" s="256"/>
      <c r="DF200" s="256"/>
      <c r="DG200" s="256"/>
      <c r="DH200" s="256"/>
      <c r="DI200" s="256"/>
      <c r="DK200" s="256"/>
      <c r="DL200" s="256"/>
      <c r="DM200" s="256"/>
      <c r="DN200" s="256"/>
      <c r="DO200" s="256"/>
      <c r="DP200" s="256"/>
      <c r="DQ200" s="256"/>
      <c r="DR200" s="256"/>
      <c r="DS200" s="256"/>
      <c r="DT200" s="256"/>
      <c r="DU200" s="256"/>
      <c r="DV200" s="256"/>
      <c r="DX200" s="256"/>
      <c r="DY200" s="256"/>
      <c r="DZ200" s="256"/>
      <c r="EA200" s="256"/>
      <c r="EB200" s="256"/>
      <c r="EC200" s="256"/>
      <c r="ED200" s="256"/>
      <c r="EE200" s="256"/>
      <c r="EF200" s="256"/>
      <c r="EG200" s="256"/>
      <c r="EH200" s="256"/>
      <c r="EI200" s="256"/>
      <c r="EK200" s="256"/>
      <c r="EL200" s="256"/>
      <c r="EM200" s="256"/>
      <c r="EN200" s="256"/>
      <c r="EO200" s="256"/>
      <c r="EP200" s="256"/>
      <c r="EQ200" s="256"/>
      <c r="ER200" s="256"/>
      <c r="ES200" s="256"/>
      <c r="ET200" s="256"/>
      <c r="EU200" s="256"/>
      <c r="EV200" s="256"/>
      <c r="EX200" s="256"/>
      <c r="EY200" s="256"/>
      <c r="EZ200" s="256"/>
      <c r="FA200" s="256"/>
      <c r="FB200" s="256"/>
      <c r="FC200" s="256"/>
      <c r="FD200" s="256"/>
      <c r="FE200" s="256"/>
      <c r="FF200" s="256"/>
      <c r="FG200" s="256"/>
      <c r="FH200" s="256"/>
      <c r="FI200" s="256"/>
      <c r="FK200" s="256"/>
      <c r="FL200" s="256"/>
      <c r="FM200" s="256"/>
      <c r="FN200" s="256"/>
      <c r="FO200" s="256"/>
      <c r="FP200" s="256"/>
      <c r="FQ200" s="256"/>
      <c r="FR200" s="256"/>
      <c r="FS200" s="256"/>
      <c r="FT200" s="256"/>
      <c r="FU200" s="256"/>
      <c r="FV200" s="256"/>
      <c r="FX200" s="256"/>
      <c r="FY200" s="256"/>
      <c r="FZ200" s="256"/>
      <c r="GA200" s="256"/>
      <c r="GB200" s="256"/>
      <c r="GC200" s="256"/>
      <c r="GD200" s="256"/>
      <c r="GE200" s="256"/>
      <c r="GF200" s="256"/>
      <c r="GG200" s="256"/>
      <c r="GH200" s="256"/>
      <c r="GI200" s="256"/>
      <c r="GK200" s="256"/>
      <c r="GL200" s="256"/>
      <c r="GM200" s="256"/>
      <c r="GN200" s="256"/>
      <c r="GO200" s="256"/>
      <c r="GP200" s="256"/>
      <c r="GQ200" s="256"/>
      <c r="GR200" s="256"/>
      <c r="GS200" s="256"/>
      <c r="GT200" s="256"/>
      <c r="GU200" s="256"/>
      <c r="GV200" s="256"/>
      <c r="GX200" s="256"/>
      <c r="GY200" s="256"/>
      <c r="GZ200" s="256"/>
      <c r="HA200" s="256"/>
      <c r="HB200" s="256"/>
      <c r="HC200" s="256"/>
      <c r="HD200" s="256"/>
      <c r="HE200" s="256"/>
      <c r="HF200" s="256"/>
      <c r="HG200" s="256"/>
      <c r="HH200" s="256"/>
      <c r="HI200" s="256"/>
      <c r="HK200" s="256"/>
      <c r="HL200" s="256"/>
      <c r="HM200" s="256"/>
      <c r="HN200" s="256"/>
      <c r="HO200" s="256"/>
      <c r="HP200" s="256"/>
      <c r="HQ200" s="256"/>
      <c r="HR200" s="256"/>
      <c r="HS200" s="256"/>
      <c r="HT200" s="256"/>
      <c r="HU200" s="256"/>
      <c r="HV200" s="256"/>
      <c r="HX200" s="256"/>
      <c r="HY200" s="256"/>
      <c r="HZ200" s="256"/>
      <c r="IA200" s="256"/>
      <c r="IB200" s="256"/>
      <c r="IC200" s="256"/>
      <c r="ID200" s="256"/>
      <c r="IE200" s="256"/>
      <c r="IF200" s="256"/>
      <c r="IG200" s="256"/>
      <c r="IH200" s="256"/>
      <c r="II200" s="256"/>
      <c r="IK200" s="256"/>
      <c r="IL200" s="257"/>
      <c r="IM200" s="257"/>
      <c r="IN200" s="257"/>
      <c r="IO200" s="257"/>
      <c r="IP200" s="257"/>
      <c r="IQ200" s="257"/>
      <c r="IR200" s="257"/>
      <c r="IS200" s="257"/>
      <c r="IT200" s="257"/>
      <c r="IU200" s="257"/>
      <c r="IV200" s="257"/>
      <c r="IW200" s="257"/>
      <c r="IY200" s="256"/>
    </row>
    <row r="201" spans="16:259" ht="19.5" customHeight="1" x14ac:dyDescent="0.5">
      <c r="P201" s="400"/>
      <c r="Z201" s="256"/>
      <c r="AA201" s="256"/>
      <c r="AB201" s="256"/>
      <c r="AO201" s="400"/>
      <c r="AS201" s="255">
        <f t="shared" si="59"/>
        <v>0</v>
      </c>
      <c r="AT201" s="255">
        <f t="shared" si="59"/>
        <v>0</v>
      </c>
      <c r="AU201" s="255">
        <f t="shared" si="59"/>
        <v>0</v>
      </c>
      <c r="AV201" s="255">
        <f t="shared" si="59"/>
        <v>0</v>
      </c>
      <c r="AY201" s="256"/>
      <c r="AZ201" s="256"/>
      <c r="BA201" s="256"/>
      <c r="BB201" s="256"/>
      <c r="BC201" s="256"/>
      <c r="BD201" s="256"/>
      <c r="BE201" s="256"/>
      <c r="BF201" s="256"/>
      <c r="BG201" s="256"/>
      <c r="BH201" s="256"/>
      <c r="BI201" s="256"/>
      <c r="BK201" s="256"/>
      <c r="BL201" s="256"/>
      <c r="BM201" s="256"/>
      <c r="BN201" s="256"/>
      <c r="BO201" s="256"/>
      <c r="BP201" s="256"/>
      <c r="BQ201" s="256"/>
      <c r="BR201" s="256"/>
      <c r="BS201" s="256"/>
      <c r="BT201" s="256"/>
      <c r="BU201" s="256"/>
      <c r="BV201" s="256"/>
      <c r="BX201" s="256"/>
      <c r="BY201" s="256"/>
      <c r="BZ201" s="256"/>
      <c r="CA201" s="256"/>
      <c r="CB201" s="256"/>
      <c r="CC201" s="256"/>
      <c r="CD201" s="256"/>
      <c r="CE201" s="256"/>
      <c r="CF201" s="256"/>
      <c r="CG201" s="256"/>
      <c r="CH201" s="256"/>
      <c r="CI201" s="256"/>
      <c r="CK201" s="256"/>
      <c r="CL201" s="256"/>
      <c r="CM201" s="256"/>
      <c r="CN201" s="256"/>
      <c r="CO201" s="256"/>
      <c r="CP201" s="256"/>
      <c r="CQ201" s="256"/>
      <c r="CR201" s="256"/>
      <c r="CS201" s="256"/>
      <c r="CT201" s="256"/>
      <c r="CU201" s="256"/>
      <c r="CV201" s="256"/>
      <c r="CX201" s="256"/>
      <c r="CY201" s="256"/>
      <c r="CZ201" s="256"/>
      <c r="DA201" s="256"/>
      <c r="DB201" s="256"/>
      <c r="DC201" s="256"/>
      <c r="DD201" s="256"/>
      <c r="DE201" s="256"/>
      <c r="DF201" s="256"/>
      <c r="DG201" s="256"/>
      <c r="DH201" s="256"/>
      <c r="DI201" s="256"/>
      <c r="DK201" s="256"/>
      <c r="DL201" s="256"/>
      <c r="DM201" s="256"/>
      <c r="DN201" s="256"/>
      <c r="DO201" s="256"/>
      <c r="DP201" s="256"/>
      <c r="DQ201" s="256"/>
      <c r="DR201" s="256"/>
      <c r="DS201" s="256"/>
      <c r="DT201" s="256"/>
      <c r="DU201" s="256"/>
      <c r="DV201" s="256"/>
      <c r="DX201" s="256"/>
      <c r="DY201" s="256"/>
      <c r="DZ201" s="256"/>
      <c r="EA201" s="256"/>
      <c r="EB201" s="256"/>
      <c r="EC201" s="256"/>
      <c r="ED201" s="256"/>
      <c r="EE201" s="256"/>
      <c r="EF201" s="256"/>
      <c r="EG201" s="256"/>
      <c r="EH201" s="256"/>
      <c r="EI201" s="256"/>
      <c r="EK201" s="256"/>
      <c r="EL201" s="256"/>
      <c r="EM201" s="256"/>
      <c r="EN201" s="256"/>
      <c r="EO201" s="256"/>
      <c r="EP201" s="256"/>
      <c r="EQ201" s="256"/>
      <c r="ER201" s="256"/>
      <c r="ES201" s="256"/>
      <c r="ET201" s="256"/>
      <c r="EU201" s="256"/>
      <c r="EV201" s="256"/>
      <c r="EX201" s="256"/>
      <c r="EY201" s="256"/>
      <c r="EZ201" s="256"/>
      <c r="FA201" s="256"/>
      <c r="FB201" s="256"/>
      <c r="FC201" s="256"/>
      <c r="FD201" s="256"/>
      <c r="FE201" s="256"/>
      <c r="FF201" s="256"/>
      <c r="FG201" s="256"/>
      <c r="FH201" s="256"/>
      <c r="FI201" s="256"/>
      <c r="FK201" s="256"/>
      <c r="FL201" s="256"/>
      <c r="FM201" s="256"/>
      <c r="FN201" s="256"/>
      <c r="FO201" s="256"/>
      <c r="FP201" s="256"/>
      <c r="FQ201" s="256"/>
      <c r="FR201" s="256"/>
      <c r="FS201" s="256"/>
      <c r="FT201" s="256"/>
      <c r="FU201" s="256"/>
      <c r="FV201" s="256"/>
      <c r="FX201" s="256"/>
      <c r="FY201" s="256"/>
      <c r="FZ201" s="256"/>
      <c r="GA201" s="256"/>
      <c r="GB201" s="256"/>
      <c r="GC201" s="256"/>
      <c r="GD201" s="256"/>
      <c r="GE201" s="256"/>
      <c r="GF201" s="256"/>
      <c r="GG201" s="256"/>
      <c r="GH201" s="256"/>
      <c r="GI201" s="256"/>
      <c r="GK201" s="256"/>
      <c r="GL201" s="256"/>
      <c r="GM201" s="256"/>
      <c r="GN201" s="256"/>
      <c r="GO201" s="256"/>
      <c r="GP201" s="256"/>
      <c r="GQ201" s="256"/>
      <c r="GR201" s="256"/>
      <c r="GS201" s="256"/>
      <c r="GT201" s="256"/>
      <c r="GU201" s="256"/>
      <c r="GV201" s="256"/>
      <c r="GX201" s="256"/>
      <c r="GY201" s="256"/>
      <c r="GZ201" s="256"/>
      <c r="HA201" s="256"/>
      <c r="HB201" s="256"/>
      <c r="HC201" s="256"/>
      <c r="HD201" s="256"/>
      <c r="HE201" s="256"/>
      <c r="HF201" s="256"/>
      <c r="HG201" s="256"/>
      <c r="HH201" s="256"/>
      <c r="HI201" s="256"/>
      <c r="HK201" s="256"/>
      <c r="HL201" s="256"/>
      <c r="HM201" s="256"/>
      <c r="HN201" s="256"/>
      <c r="HO201" s="256"/>
      <c r="HP201" s="256"/>
      <c r="HQ201" s="256"/>
      <c r="HR201" s="256"/>
      <c r="HS201" s="256"/>
      <c r="HT201" s="256"/>
      <c r="HU201" s="256"/>
      <c r="HV201" s="256"/>
      <c r="HX201" s="256"/>
      <c r="HY201" s="256"/>
      <c r="HZ201" s="256"/>
      <c r="IA201" s="256"/>
      <c r="IB201" s="256"/>
      <c r="IC201" s="256"/>
      <c r="ID201" s="256"/>
      <c r="IE201" s="256"/>
      <c r="IF201" s="256"/>
      <c r="IG201" s="256"/>
      <c r="IH201" s="256"/>
      <c r="II201" s="256"/>
      <c r="IK201" s="256"/>
      <c r="IL201" s="257"/>
      <c r="IM201" s="257"/>
      <c r="IN201" s="257"/>
      <c r="IO201" s="257"/>
      <c r="IP201" s="257"/>
      <c r="IQ201" s="257"/>
      <c r="IR201" s="257"/>
      <c r="IS201" s="257"/>
      <c r="IT201" s="257"/>
      <c r="IU201" s="257"/>
      <c r="IV201" s="257"/>
      <c r="IW201" s="257"/>
      <c r="IY201" s="256"/>
    </row>
    <row r="202" spans="16:259" ht="19.5" customHeight="1" x14ac:dyDescent="0.5">
      <c r="P202" s="400"/>
      <c r="Z202" s="256"/>
      <c r="AA202" s="256"/>
      <c r="AB202" s="256"/>
      <c r="AO202" s="400"/>
      <c r="AS202" s="255">
        <f t="shared" si="59"/>
        <v>0</v>
      </c>
      <c r="AT202" s="255">
        <f t="shared" si="59"/>
        <v>0</v>
      </c>
      <c r="AU202" s="255">
        <f t="shared" si="59"/>
        <v>0</v>
      </c>
      <c r="AV202" s="255">
        <f t="shared" si="59"/>
        <v>0</v>
      </c>
      <c r="AY202" s="256"/>
      <c r="AZ202" s="256"/>
      <c r="BA202" s="256"/>
      <c r="BB202" s="256"/>
      <c r="BC202" s="256"/>
      <c r="BD202" s="256"/>
      <c r="BE202" s="256"/>
      <c r="BF202" s="256"/>
      <c r="BG202" s="256"/>
      <c r="BH202" s="256"/>
      <c r="BI202" s="256"/>
      <c r="BK202" s="256"/>
      <c r="BL202" s="256"/>
      <c r="BM202" s="256"/>
      <c r="BN202" s="256"/>
      <c r="BO202" s="256"/>
      <c r="BP202" s="256"/>
      <c r="BQ202" s="256"/>
      <c r="BR202" s="256"/>
      <c r="BS202" s="256"/>
      <c r="BT202" s="256"/>
      <c r="BU202" s="256"/>
      <c r="BV202" s="256"/>
      <c r="BX202" s="256"/>
      <c r="BY202" s="256"/>
      <c r="BZ202" s="256"/>
      <c r="CA202" s="256"/>
      <c r="CB202" s="256"/>
      <c r="CC202" s="256"/>
      <c r="CD202" s="256"/>
      <c r="CE202" s="256"/>
      <c r="CF202" s="256"/>
      <c r="CG202" s="256"/>
      <c r="CH202" s="256"/>
      <c r="CI202" s="256"/>
      <c r="CK202" s="256"/>
      <c r="CL202" s="256"/>
      <c r="CM202" s="256"/>
      <c r="CN202" s="256"/>
      <c r="CO202" s="256"/>
      <c r="CP202" s="256"/>
      <c r="CQ202" s="256"/>
      <c r="CR202" s="256"/>
      <c r="CS202" s="256"/>
      <c r="CT202" s="256"/>
      <c r="CU202" s="256"/>
      <c r="CV202" s="256"/>
      <c r="CX202" s="256"/>
      <c r="CY202" s="256"/>
      <c r="CZ202" s="256"/>
      <c r="DA202" s="256"/>
      <c r="DB202" s="256"/>
      <c r="DC202" s="256"/>
      <c r="DD202" s="256"/>
      <c r="DE202" s="256"/>
      <c r="DF202" s="256"/>
      <c r="DG202" s="256"/>
      <c r="DH202" s="256"/>
      <c r="DI202" s="256"/>
      <c r="DK202" s="256"/>
      <c r="DL202" s="256"/>
      <c r="DM202" s="256"/>
      <c r="DN202" s="256"/>
      <c r="DO202" s="256"/>
      <c r="DP202" s="256"/>
      <c r="DQ202" s="256"/>
      <c r="DR202" s="256"/>
      <c r="DS202" s="256"/>
      <c r="DT202" s="256"/>
      <c r="DU202" s="256"/>
      <c r="DV202" s="256"/>
      <c r="DX202" s="256"/>
      <c r="DY202" s="256"/>
      <c r="DZ202" s="256"/>
      <c r="EA202" s="256"/>
      <c r="EB202" s="256"/>
      <c r="EC202" s="256"/>
      <c r="ED202" s="256"/>
      <c r="EE202" s="256"/>
      <c r="EF202" s="256"/>
      <c r="EG202" s="256"/>
      <c r="EH202" s="256"/>
      <c r="EI202" s="256"/>
      <c r="EK202" s="256"/>
      <c r="EL202" s="256"/>
      <c r="EM202" s="256"/>
      <c r="EN202" s="256"/>
      <c r="EO202" s="256"/>
      <c r="EP202" s="256"/>
      <c r="EQ202" s="256"/>
      <c r="ER202" s="256"/>
      <c r="ES202" s="256"/>
      <c r="ET202" s="256"/>
      <c r="EU202" s="256"/>
      <c r="EV202" s="256"/>
      <c r="EX202" s="256"/>
      <c r="EY202" s="256"/>
      <c r="EZ202" s="256"/>
      <c r="FA202" s="256"/>
      <c r="FB202" s="256"/>
      <c r="FC202" s="256"/>
      <c r="FD202" s="256"/>
      <c r="FE202" s="256"/>
      <c r="FF202" s="256"/>
      <c r="FG202" s="256"/>
      <c r="FH202" s="256"/>
      <c r="FI202" s="256"/>
      <c r="FK202" s="256"/>
      <c r="FL202" s="256"/>
      <c r="FM202" s="256"/>
      <c r="FN202" s="256"/>
      <c r="FO202" s="256"/>
      <c r="FP202" s="256"/>
      <c r="FQ202" s="256"/>
      <c r="FR202" s="256"/>
      <c r="FS202" s="256"/>
      <c r="FT202" s="256"/>
      <c r="FU202" s="256"/>
      <c r="FV202" s="256"/>
      <c r="FX202" s="256"/>
      <c r="FY202" s="256"/>
      <c r="FZ202" s="256"/>
      <c r="GA202" s="256"/>
      <c r="GB202" s="256"/>
      <c r="GC202" s="256"/>
      <c r="GD202" s="256"/>
      <c r="GE202" s="256"/>
      <c r="GF202" s="256"/>
      <c r="GG202" s="256"/>
      <c r="GH202" s="256"/>
      <c r="GI202" s="256"/>
      <c r="GK202" s="256"/>
      <c r="GL202" s="256"/>
      <c r="GM202" s="256"/>
      <c r="GN202" s="256"/>
      <c r="GO202" s="256"/>
      <c r="GP202" s="256"/>
      <c r="GQ202" s="256"/>
      <c r="GR202" s="256"/>
      <c r="GS202" s="256"/>
      <c r="GT202" s="256"/>
      <c r="GU202" s="256"/>
      <c r="GV202" s="256"/>
      <c r="GX202" s="256"/>
      <c r="GY202" s="256"/>
      <c r="GZ202" s="256"/>
      <c r="HA202" s="256"/>
      <c r="HB202" s="256"/>
      <c r="HC202" s="256"/>
      <c r="HD202" s="256"/>
      <c r="HE202" s="256"/>
      <c r="HF202" s="256"/>
      <c r="HG202" s="256"/>
      <c r="HH202" s="256"/>
      <c r="HI202" s="256"/>
      <c r="HK202" s="256"/>
      <c r="HL202" s="256"/>
      <c r="HM202" s="256"/>
      <c r="HN202" s="256"/>
      <c r="HO202" s="256"/>
      <c r="HP202" s="256"/>
      <c r="HQ202" s="256"/>
      <c r="HR202" s="256"/>
      <c r="HS202" s="256"/>
      <c r="HT202" s="256"/>
      <c r="HU202" s="256"/>
      <c r="HV202" s="256"/>
      <c r="HX202" s="256"/>
      <c r="HY202" s="256"/>
      <c r="HZ202" s="256"/>
      <c r="IA202" s="256"/>
      <c r="IB202" s="256"/>
      <c r="IC202" s="256"/>
      <c r="ID202" s="256"/>
      <c r="IE202" s="256"/>
      <c r="IF202" s="256"/>
      <c r="IG202" s="256"/>
      <c r="IH202" s="256"/>
      <c r="II202" s="256"/>
      <c r="IK202" s="256"/>
      <c r="IL202" s="257"/>
      <c r="IM202" s="257"/>
      <c r="IN202" s="257"/>
      <c r="IO202" s="257"/>
      <c r="IP202" s="257"/>
      <c r="IQ202" s="257"/>
      <c r="IR202" s="257"/>
      <c r="IS202" s="257"/>
      <c r="IT202" s="257"/>
      <c r="IU202" s="257"/>
      <c r="IV202" s="257"/>
      <c r="IW202" s="257"/>
      <c r="IY202" s="256"/>
    </row>
    <row r="203" spans="16:259" ht="19.5" customHeight="1" x14ac:dyDescent="0.5">
      <c r="P203" s="400"/>
      <c r="Z203" s="256"/>
      <c r="AA203" s="256"/>
      <c r="AB203" s="256"/>
      <c r="AO203" s="400"/>
      <c r="AS203" s="255">
        <f t="shared" si="59"/>
        <v>0</v>
      </c>
      <c r="AT203" s="255">
        <f t="shared" si="59"/>
        <v>0</v>
      </c>
      <c r="AU203" s="255">
        <f t="shared" si="59"/>
        <v>0</v>
      </c>
      <c r="AV203" s="255">
        <f t="shared" si="59"/>
        <v>0</v>
      </c>
      <c r="AY203" s="256"/>
      <c r="AZ203" s="256"/>
      <c r="BA203" s="256"/>
      <c r="BB203" s="256"/>
      <c r="BC203" s="256"/>
      <c r="BD203" s="256"/>
      <c r="BE203" s="256"/>
      <c r="BF203" s="256"/>
      <c r="BG203" s="256"/>
      <c r="BH203" s="256"/>
      <c r="BI203" s="256"/>
      <c r="BK203" s="256"/>
      <c r="BL203" s="256"/>
      <c r="BM203" s="256"/>
      <c r="BN203" s="256"/>
      <c r="BO203" s="256"/>
      <c r="BP203" s="256"/>
      <c r="BQ203" s="256"/>
      <c r="BR203" s="256"/>
      <c r="BS203" s="256"/>
      <c r="BT203" s="256"/>
      <c r="BU203" s="256"/>
      <c r="BV203" s="256"/>
      <c r="BX203" s="256"/>
      <c r="BY203" s="256"/>
      <c r="BZ203" s="256"/>
      <c r="CA203" s="256"/>
      <c r="CB203" s="256"/>
      <c r="CC203" s="256"/>
      <c r="CD203" s="256"/>
      <c r="CE203" s="256"/>
      <c r="CF203" s="256"/>
      <c r="CG203" s="256"/>
      <c r="CH203" s="256"/>
      <c r="CI203" s="256"/>
      <c r="CK203" s="256"/>
      <c r="CL203" s="256"/>
      <c r="CM203" s="256"/>
      <c r="CN203" s="256"/>
      <c r="CO203" s="256"/>
      <c r="CP203" s="256"/>
      <c r="CQ203" s="256"/>
      <c r="CR203" s="256"/>
      <c r="CS203" s="256"/>
      <c r="CT203" s="256"/>
      <c r="CU203" s="256"/>
      <c r="CV203" s="256"/>
      <c r="CX203" s="256"/>
      <c r="CY203" s="256"/>
      <c r="CZ203" s="256"/>
      <c r="DA203" s="256"/>
      <c r="DB203" s="256"/>
      <c r="DC203" s="256"/>
      <c r="DD203" s="256"/>
      <c r="DE203" s="256"/>
      <c r="DF203" s="256"/>
      <c r="DG203" s="256"/>
      <c r="DH203" s="256"/>
      <c r="DI203" s="256"/>
      <c r="DK203" s="256"/>
      <c r="DL203" s="256"/>
      <c r="DM203" s="256"/>
      <c r="DN203" s="256"/>
      <c r="DO203" s="256"/>
      <c r="DP203" s="256"/>
      <c r="DQ203" s="256"/>
      <c r="DR203" s="256"/>
      <c r="DS203" s="256"/>
      <c r="DT203" s="256"/>
      <c r="DU203" s="256"/>
      <c r="DV203" s="256"/>
      <c r="DX203" s="256"/>
      <c r="DY203" s="256"/>
      <c r="DZ203" s="256"/>
      <c r="EA203" s="256"/>
      <c r="EB203" s="256"/>
      <c r="EC203" s="256"/>
      <c r="ED203" s="256"/>
      <c r="EE203" s="256"/>
      <c r="EF203" s="256"/>
      <c r="EG203" s="256"/>
      <c r="EH203" s="256"/>
      <c r="EI203" s="256"/>
      <c r="EK203" s="256"/>
      <c r="EL203" s="256"/>
      <c r="EM203" s="256"/>
      <c r="EN203" s="256"/>
      <c r="EO203" s="256"/>
      <c r="EP203" s="256"/>
      <c r="EQ203" s="256"/>
      <c r="ER203" s="256"/>
      <c r="ES203" s="256"/>
      <c r="ET203" s="256"/>
      <c r="EU203" s="256"/>
      <c r="EV203" s="256"/>
      <c r="EX203" s="256"/>
      <c r="EY203" s="256"/>
      <c r="EZ203" s="256"/>
      <c r="FA203" s="256"/>
      <c r="FB203" s="256"/>
      <c r="FC203" s="256"/>
      <c r="FD203" s="256"/>
      <c r="FE203" s="256"/>
      <c r="FF203" s="256"/>
      <c r="FG203" s="256"/>
      <c r="FH203" s="256"/>
      <c r="FI203" s="256"/>
      <c r="FK203" s="256"/>
      <c r="FL203" s="256"/>
      <c r="FM203" s="256"/>
      <c r="FN203" s="256"/>
      <c r="FO203" s="256"/>
      <c r="FP203" s="256"/>
      <c r="FQ203" s="256"/>
      <c r="FR203" s="256"/>
      <c r="FS203" s="256"/>
      <c r="FT203" s="256"/>
      <c r="FU203" s="256"/>
      <c r="FV203" s="256"/>
      <c r="FX203" s="256"/>
      <c r="FY203" s="256"/>
      <c r="FZ203" s="256"/>
      <c r="GA203" s="256"/>
      <c r="GB203" s="256"/>
      <c r="GC203" s="256"/>
      <c r="GD203" s="256"/>
      <c r="GE203" s="256"/>
      <c r="GF203" s="256"/>
      <c r="GG203" s="256"/>
      <c r="GH203" s="256"/>
      <c r="GI203" s="256"/>
      <c r="GK203" s="256"/>
      <c r="GL203" s="256"/>
      <c r="GM203" s="256"/>
      <c r="GN203" s="256"/>
      <c r="GO203" s="256"/>
      <c r="GP203" s="256"/>
      <c r="GQ203" s="256"/>
      <c r="GR203" s="256"/>
      <c r="GS203" s="256"/>
      <c r="GT203" s="256"/>
      <c r="GU203" s="256"/>
      <c r="GV203" s="256"/>
      <c r="GX203" s="256"/>
      <c r="GY203" s="256"/>
      <c r="GZ203" s="256"/>
      <c r="HA203" s="256"/>
      <c r="HB203" s="256"/>
      <c r="HC203" s="256"/>
      <c r="HD203" s="256"/>
      <c r="HE203" s="256"/>
      <c r="HF203" s="256"/>
      <c r="HG203" s="256"/>
      <c r="HH203" s="256"/>
      <c r="HI203" s="256"/>
      <c r="HK203" s="256"/>
      <c r="HL203" s="256"/>
      <c r="HM203" s="256"/>
      <c r="HN203" s="256"/>
      <c r="HO203" s="256"/>
      <c r="HP203" s="256"/>
      <c r="HQ203" s="256"/>
      <c r="HR203" s="256"/>
      <c r="HS203" s="256"/>
      <c r="HT203" s="256"/>
      <c r="HU203" s="256"/>
      <c r="HV203" s="256"/>
      <c r="HX203" s="256"/>
      <c r="HY203" s="256"/>
      <c r="HZ203" s="256"/>
      <c r="IA203" s="256"/>
      <c r="IB203" s="256"/>
      <c r="IC203" s="256"/>
      <c r="ID203" s="256"/>
      <c r="IE203" s="256"/>
      <c r="IF203" s="256"/>
      <c r="IG203" s="256"/>
      <c r="IH203" s="256"/>
      <c r="II203" s="256"/>
      <c r="IK203" s="256"/>
      <c r="IL203" s="257"/>
      <c r="IM203" s="257"/>
      <c r="IN203" s="257"/>
      <c r="IO203" s="257"/>
      <c r="IP203" s="257"/>
      <c r="IQ203" s="257"/>
      <c r="IR203" s="257"/>
      <c r="IS203" s="257"/>
      <c r="IT203" s="257"/>
      <c r="IU203" s="257"/>
      <c r="IV203" s="257"/>
      <c r="IW203" s="257"/>
      <c r="IY203" s="256"/>
    </row>
    <row r="204" spans="16:259" ht="19.5" customHeight="1" x14ac:dyDescent="0.5">
      <c r="P204" s="400"/>
      <c r="Z204" s="256"/>
      <c r="AA204" s="256"/>
      <c r="AB204" s="256"/>
      <c r="AO204" s="400"/>
      <c r="AS204" s="255">
        <f t="shared" si="59"/>
        <v>0</v>
      </c>
      <c r="AT204" s="255">
        <f t="shared" si="59"/>
        <v>0</v>
      </c>
      <c r="AU204" s="255">
        <f t="shared" si="59"/>
        <v>0</v>
      </c>
      <c r="AV204" s="255">
        <f t="shared" si="59"/>
        <v>0</v>
      </c>
      <c r="AY204" s="256"/>
      <c r="AZ204" s="256"/>
      <c r="BA204" s="256"/>
      <c r="BB204" s="256"/>
      <c r="BC204" s="256"/>
      <c r="BD204" s="256"/>
      <c r="BE204" s="256"/>
      <c r="BF204" s="256"/>
      <c r="BG204" s="256"/>
      <c r="BH204" s="256"/>
      <c r="BI204" s="256"/>
      <c r="BK204" s="256"/>
      <c r="BL204" s="256"/>
      <c r="BM204" s="256"/>
      <c r="BN204" s="256"/>
      <c r="BO204" s="256"/>
      <c r="BP204" s="256"/>
      <c r="BQ204" s="256"/>
      <c r="BR204" s="256"/>
      <c r="BS204" s="256"/>
      <c r="BT204" s="256"/>
      <c r="BU204" s="256"/>
      <c r="BV204" s="256"/>
      <c r="BX204" s="256"/>
      <c r="BY204" s="256"/>
      <c r="BZ204" s="256"/>
      <c r="CA204" s="256"/>
      <c r="CB204" s="256"/>
      <c r="CC204" s="256"/>
      <c r="CD204" s="256"/>
      <c r="CE204" s="256"/>
      <c r="CF204" s="256"/>
      <c r="CG204" s="256"/>
      <c r="CH204" s="256"/>
      <c r="CI204" s="256"/>
      <c r="CK204" s="256"/>
      <c r="CL204" s="256"/>
      <c r="CM204" s="256"/>
      <c r="CN204" s="256"/>
      <c r="CO204" s="256"/>
      <c r="CP204" s="256"/>
      <c r="CQ204" s="256"/>
      <c r="CR204" s="256"/>
      <c r="CS204" s="256"/>
      <c r="CT204" s="256"/>
      <c r="CU204" s="256"/>
      <c r="CV204" s="256"/>
      <c r="CX204" s="256"/>
      <c r="CY204" s="256"/>
      <c r="CZ204" s="256"/>
      <c r="DA204" s="256"/>
      <c r="DB204" s="256"/>
      <c r="DC204" s="256"/>
      <c r="DD204" s="256"/>
      <c r="DE204" s="256"/>
      <c r="DF204" s="256"/>
      <c r="DG204" s="256"/>
      <c r="DH204" s="256"/>
      <c r="DI204" s="256"/>
      <c r="DK204" s="256"/>
      <c r="DL204" s="256"/>
      <c r="DM204" s="256"/>
      <c r="DN204" s="256"/>
      <c r="DO204" s="256"/>
      <c r="DP204" s="256"/>
      <c r="DQ204" s="256"/>
      <c r="DR204" s="256"/>
      <c r="DS204" s="256"/>
      <c r="DT204" s="256"/>
      <c r="DU204" s="256"/>
      <c r="DV204" s="256"/>
      <c r="DX204" s="256"/>
      <c r="DY204" s="256"/>
      <c r="DZ204" s="256"/>
      <c r="EA204" s="256"/>
      <c r="EB204" s="256"/>
      <c r="EC204" s="256"/>
      <c r="ED204" s="256"/>
      <c r="EE204" s="256"/>
      <c r="EF204" s="256"/>
      <c r="EG204" s="256"/>
      <c r="EH204" s="256"/>
      <c r="EI204" s="256"/>
      <c r="EK204" s="256"/>
      <c r="EL204" s="256"/>
      <c r="EM204" s="256"/>
      <c r="EN204" s="256"/>
      <c r="EO204" s="256"/>
      <c r="EP204" s="256"/>
      <c r="EQ204" s="256"/>
      <c r="ER204" s="256"/>
      <c r="ES204" s="256"/>
      <c r="ET204" s="256"/>
      <c r="EU204" s="256"/>
      <c r="EV204" s="256"/>
      <c r="EX204" s="256"/>
      <c r="EY204" s="256"/>
      <c r="EZ204" s="256"/>
      <c r="FA204" s="256"/>
      <c r="FB204" s="256"/>
      <c r="FC204" s="256"/>
      <c r="FD204" s="256"/>
      <c r="FE204" s="256"/>
      <c r="FF204" s="256"/>
      <c r="FG204" s="256"/>
      <c r="FH204" s="256"/>
      <c r="FI204" s="256"/>
      <c r="FK204" s="256"/>
      <c r="FL204" s="256"/>
      <c r="FM204" s="256"/>
      <c r="FN204" s="256"/>
      <c r="FO204" s="256"/>
      <c r="FP204" s="256"/>
      <c r="FQ204" s="256"/>
      <c r="FR204" s="256"/>
      <c r="FS204" s="256"/>
      <c r="FT204" s="256"/>
      <c r="FU204" s="256"/>
      <c r="FV204" s="256"/>
      <c r="FX204" s="256"/>
      <c r="FY204" s="256"/>
      <c r="FZ204" s="256"/>
      <c r="GA204" s="256"/>
      <c r="GB204" s="256"/>
      <c r="GC204" s="256"/>
      <c r="GD204" s="256"/>
      <c r="GE204" s="256"/>
      <c r="GF204" s="256"/>
      <c r="GG204" s="256"/>
      <c r="GH204" s="256"/>
      <c r="GI204" s="256"/>
      <c r="GK204" s="256"/>
      <c r="GL204" s="256"/>
      <c r="GM204" s="256"/>
      <c r="GN204" s="256"/>
      <c r="GO204" s="256"/>
      <c r="GP204" s="256"/>
      <c r="GQ204" s="256"/>
      <c r="GR204" s="256"/>
      <c r="GS204" s="256"/>
      <c r="GT204" s="256"/>
      <c r="GU204" s="256"/>
      <c r="GV204" s="256"/>
      <c r="GX204" s="256"/>
      <c r="GY204" s="256"/>
      <c r="GZ204" s="256"/>
      <c r="HA204" s="256"/>
      <c r="HB204" s="256"/>
      <c r="HC204" s="256"/>
      <c r="HD204" s="256"/>
      <c r="HE204" s="256"/>
      <c r="HF204" s="256"/>
      <c r="HG204" s="256"/>
      <c r="HH204" s="256"/>
      <c r="HI204" s="256"/>
      <c r="HK204" s="256"/>
      <c r="HL204" s="256"/>
      <c r="HM204" s="256"/>
      <c r="HN204" s="256"/>
      <c r="HO204" s="256"/>
      <c r="HP204" s="256"/>
      <c r="HQ204" s="256"/>
      <c r="HR204" s="256"/>
      <c r="HS204" s="256"/>
      <c r="HT204" s="256"/>
      <c r="HU204" s="256"/>
      <c r="HV204" s="256"/>
      <c r="HX204" s="256"/>
      <c r="HY204" s="256"/>
      <c r="HZ204" s="256"/>
      <c r="IA204" s="256"/>
      <c r="IB204" s="256"/>
      <c r="IC204" s="256"/>
      <c r="ID204" s="256"/>
      <c r="IE204" s="256"/>
      <c r="IF204" s="256"/>
      <c r="IG204" s="256"/>
      <c r="IH204" s="256"/>
      <c r="II204" s="256"/>
      <c r="IK204" s="256"/>
      <c r="IL204" s="257"/>
      <c r="IM204" s="257"/>
      <c r="IN204" s="257"/>
      <c r="IO204" s="257"/>
      <c r="IP204" s="257"/>
      <c r="IQ204" s="257"/>
      <c r="IR204" s="257"/>
      <c r="IS204" s="257"/>
      <c r="IT204" s="257"/>
      <c r="IU204" s="257"/>
      <c r="IV204" s="257"/>
      <c r="IW204" s="257"/>
      <c r="IY204" s="256"/>
    </row>
    <row r="205" spans="16:259" ht="19.5" customHeight="1" x14ac:dyDescent="0.5">
      <c r="P205" s="400"/>
      <c r="Z205" s="256"/>
      <c r="AA205" s="256"/>
      <c r="AB205" s="256"/>
      <c r="AO205" s="400"/>
      <c r="AS205" s="255">
        <f t="shared" si="59"/>
        <v>0</v>
      </c>
      <c r="AT205" s="255">
        <f t="shared" si="59"/>
        <v>0</v>
      </c>
      <c r="AU205" s="255">
        <f t="shared" si="59"/>
        <v>0</v>
      </c>
      <c r="AV205" s="255">
        <f t="shared" si="59"/>
        <v>0</v>
      </c>
      <c r="AY205" s="256"/>
      <c r="AZ205" s="256"/>
      <c r="BA205" s="256"/>
      <c r="BB205" s="256"/>
      <c r="BC205" s="256"/>
      <c r="BD205" s="256"/>
      <c r="BE205" s="256"/>
      <c r="BF205" s="256"/>
      <c r="BG205" s="256"/>
      <c r="BH205" s="256"/>
      <c r="BI205" s="256"/>
      <c r="BK205" s="256"/>
      <c r="BL205" s="256"/>
      <c r="BM205" s="256"/>
      <c r="BN205" s="256"/>
      <c r="BO205" s="256"/>
      <c r="BP205" s="256"/>
      <c r="BQ205" s="256"/>
      <c r="BR205" s="256"/>
      <c r="BS205" s="256"/>
      <c r="BT205" s="256"/>
      <c r="BU205" s="256"/>
      <c r="BV205" s="256"/>
      <c r="BX205" s="256"/>
      <c r="BY205" s="256"/>
      <c r="BZ205" s="256"/>
      <c r="CA205" s="256"/>
      <c r="CB205" s="256"/>
      <c r="CC205" s="256"/>
      <c r="CD205" s="256"/>
      <c r="CE205" s="256"/>
      <c r="CF205" s="256"/>
      <c r="CG205" s="256"/>
      <c r="CH205" s="256"/>
      <c r="CI205" s="256"/>
      <c r="CK205" s="256"/>
      <c r="CL205" s="256"/>
      <c r="CM205" s="256"/>
      <c r="CN205" s="256"/>
      <c r="CO205" s="256"/>
      <c r="CP205" s="256"/>
      <c r="CQ205" s="256"/>
      <c r="CR205" s="256"/>
      <c r="CS205" s="256"/>
      <c r="CT205" s="256"/>
      <c r="CU205" s="256"/>
      <c r="CV205" s="256"/>
      <c r="CX205" s="256"/>
      <c r="CY205" s="256"/>
      <c r="CZ205" s="256"/>
      <c r="DA205" s="256"/>
      <c r="DB205" s="256"/>
      <c r="DC205" s="256"/>
      <c r="DD205" s="256"/>
      <c r="DE205" s="256"/>
      <c r="DF205" s="256"/>
      <c r="DG205" s="256"/>
      <c r="DH205" s="256"/>
      <c r="DI205" s="256"/>
      <c r="DK205" s="256"/>
      <c r="DL205" s="256"/>
      <c r="DM205" s="256"/>
      <c r="DN205" s="256"/>
      <c r="DO205" s="256"/>
      <c r="DP205" s="256"/>
      <c r="DQ205" s="256"/>
      <c r="DR205" s="256"/>
      <c r="DS205" s="256"/>
      <c r="DT205" s="256"/>
      <c r="DU205" s="256"/>
      <c r="DV205" s="256"/>
      <c r="DX205" s="256"/>
      <c r="DY205" s="256"/>
      <c r="DZ205" s="256"/>
      <c r="EA205" s="256"/>
      <c r="EB205" s="256"/>
      <c r="EC205" s="256"/>
      <c r="ED205" s="256"/>
      <c r="EE205" s="256"/>
      <c r="EF205" s="256"/>
      <c r="EG205" s="256"/>
      <c r="EH205" s="256"/>
      <c r="EI205" s="256"/>
      <c r="EK205" s="256"/>
      <c r="EL205" s="256"/>
      <c r="EM205" s="256"/>
      <c r="EN205" s="256"/>
      <c r="EO205" s="256"/>
      <c r="EP205" s="256"/>
      <c r="EQ205" s="256"/>
      <c r="ER205" s="256"/>
      <c r="ES205" s="256"/>
      <c r="ET205" s="256"/>
      <c r="EU205" s="256"/>
      <c r="EV205" s="256"/>
      <c r="EX205" s="256"/>
      <c r="EY205" s="256"/>
      <c r="EZ205" s="256"/>
      <c r="FA205" s="256"/>
      <c r="FB205" s="256"/>
      <c r="FC205" s="256"/>
      <c r="FD205" s="256"/>
      <c r="FE205" s="256"/>
      <c r="FF205" s="256"/>
      <c r="FG205" s="256"/>
      <c r="FH205" s="256"/>
      <c r="FI205" s="256"/>
      <c r="FK205" s="256"/>
      <c r="FL205" s="256"/>
      <c r="FM205" s="256"/>
      <c r="FN205" s="256"/>
      <c r="FO205" s="256"/>
      <c r="FP205" s="256"/>
      <c r="FQ205" s="256"/>
      <c r="FR205" s="256"/>
      <c r="FS205" s="256"/>
      <c r="FT205" s="256"/>
      <c r="FU205" s="256"/>
      <c r="FV205" s="256"/>
      <c r="FX205" s="256"/>
      <c r="FY205" s="256"/>
      <c r="FZ205" s="256"/>
      <c r="GA205" s="256"/>
      <c r="GB205" s="256"/>
      <c r="GC205" s="256"/>
      <c r="GD205" s="256"/>
      <c r="GE205" s="256"/>
      <c r="GF205" s="256"/>
      <c r="GG205" s="256"/>
      <c r="GH205" s="256"/>
      <c r="GI205" s="256"/>
      <c r="GK205" s="256"/>
      <c r="GL205" s="256"/>
      <c r="GM205" s="256"/>
      <c r="GN205" s="256"/>
      <c r="GO205" s="256"/>
      <c r="GP205" s="256"/>
      <c r="GQ205" s="256"/>
      <c r="GR205" s="256"/>
      <c r="GS205" s="256"/>
      <c r="GT205" s="256"/>
      <c r="GU205" s="256"/>
      <c r="GV205" s="256"/>
      <c r="GX205" s="256"/>
      <c r="GY205" s="256"/>
      <c r="GZ205" s="256"/>
      <c r="HA205" s="256"/>
      <c r="HB205" s="256"/>
      <c r="HC205" s="256"/>
      <c r="HD205" s="256"/>
      <c r="HE205" s="256"/>
      <c r="HF205" s="256"/>
      <c r="HG205" s="256"/>
      <c r="HH205" s="256"/>
      <c r="HI205" s="256"/>
      <c r="HK205" s="256"/>
      <c r="HL205" s="256"/>
      <c r="HM205" s="256"/>
      <c r="HN205" s="256"/>
      <c r="HO205" s="256"/>
      <c r="HP205" s="256"/>
      <c r="HQ205" s="256"/>
      <c r="HR205" s="256"/>
      <c r="HS205" s="256"/>
      <c r="HT205" s="256"/>
      <c r="HU205" s="256"/>
      <c r="HV205" s="256"/>
      <c r="HX205" s="256"/>
      <c r="HY205" s="256"/>
      <c r="HZ205" s="256"/>
      <c r="IA205" s="256"/>
      <c r="IB205" s="256"/>
      <c r="IC205" s="256"/>
      <c r="ID205" s="256"/>
      <c r="IE205" s="256"/>
      <c r="IF205" s="256"/>
      <c r="IG205" s="256"/>
      <c r="IH205" s="256"/>
      <c r="II205" s="256"/>
      <c r="IK205" s="256"/>
      <c r="IL205" s="257"/>
      <c r="IM205" s="257"/>
      <c r="IN205" s="257"/>
      <c r="IO205" s="257"/>
      <c r="IP205" s="257"/>
      <c r="IQ205" s="257"/>
      <c r="IR205" s="257"/>
      <c r="IS205" s="257"/>
      <c r="IT205" s="257"/>
      <c r="IU205" s="257"/>
      <c r="IV205" s="257"/>
      <c r="IW205" s="257"/>
      <c r="IY205" s="256"/>
    </row>
    <row r="206" spans="16:259" ht="19.5" customHeight="1" x14ac:dyDescent="0.5">
      <c r="P206" s="400"/>
      <c r="Z206" s="256"/>
      <c r="AA206" s="256"/>
      <c r="AB206" s="256"/>
      <c r="AO206" s="400"/>
      <c r="AS206" s="255">
        <f t="shared" si="59"/>
        <v>0</v>
      </c>
      <c r="AT206" s="255">
        <f t="shared" si="59"/>
        <v>0</v>
      </c>
      <c r="AU206" s="255">
        <f t="shared" si="59"/>
        <v>0</v>
      </c>
      <c r="AV206" s="255">
        <f t="shared" si="59"/>
        <v>0</v>
      </c>
      <c r="AY206" s="256"/>
      <c r="AZ206" s="256"/>
      <c r="BA206" s="256"/>
      <c r="BB206" s="256"/>
      <c r="BC206" s="256"/>
      <c r="BD206" s="256"/>
      <c r="BE206" s="256"/>
      <c r="BF206" s="256"/>
      <c r="BG206" s="256"/>
      <c r="BH206" s="256"/>
      <c r="BI206" s="256"/>
      <c r="BK206" s="256"/>
      <c r="BL206" s="256"/>
      <c r="BM206" s="256"/>
      <c r="BN206" s="256"/>
      <c r="BO206" s="256"/>
      <c r="BP206" s="256"/>
      <c r="BQ206" s="256"/>
      <c r="BR206" s="256"/>
      <c r="BS206" s="256"/>
      <c r="BT206" s="256"/>
      <c r="BU206" s="256"/>
      <c r="BV206" s="256"/>
      <c r="BX206" s="256"/>
      <c r="BY206" s="256"/>
      <c r="BZ206" s="256"/>
      <c r="CA206" s="256"/>
      <c r="CB206" s="256"/>
      <c r="CC206" s="256"/>
      <c r="CD206" s="256"/>
      <c r="CE206" s="256"/>
      <c r="CF206" s="256"/>
      <c r="CG206" s="256"/>
      <c r="CH206" s="256"/>
      <c r="CI206" s="256"/>
      <c r="CK206" s="256"/>
      <c r="CL206" s="256"/>
      <c r="CM206" s="256"/>
      <c r="CN206" s="256"/>
      <c r="CO206" s="256"/>
      <c r="CP206" s="256"/>
      <c r="CQ206" s="256"/>
      <c r="CR206" s="256"/>
      <c r="CS206" s="256"/>
      <c r="CT206" s="256"/>
      <c r="CU206" s="256"/>
      <c r="CV206" s="256"/>
      <c r="CX206" s="256"/>
      <c r="CY206" s="256"/>
      <c r="CZ206" s="256"/>
      <c r="DA206" s="256"/>
      <c r="DB206" s="256"/>
      <c r="DC206" s="256"/>
      <c r="DD206" s="256"/>
      <c r="DE206" s="256"/>
      <c r="DF206" s="256"/>
      <c r="DG206" s="256"/>
      <c r="DH206" s="256"/>
      <c r="DI206" s="256"/>
      <c r="DK206" s="256"/>
      <c r="DL206" s="256"/>
      <c r="DM206" s="256"/>
      <c r="DN206" s="256"/>
      <c r="DO206" s="256"/>
      <c r="DP206" s="256"/>
      <c r="DQ206" s="256"/>
      <c r="DR206" s="256"/>
      <c r="DS206" s="256"/>
      <c r="DT206" s="256"/>
      <c r="DU206" s="256"/>
      <c r="DV206" s="256"/>
      <c r="DX206" s="256"/>
      <c r="DY206" s="256"/>
      <c r="DZ206" s="256"/>
      <c r="EA206" s="256"/>
      <c r="EB206" s="256"/>
      <c r="EC206" s="256"/>
      <c r="ED206" s="256"/>
      <c r="EE206" s="256"/>
      <c r="EF206" s="256"/>
      <c r="EG206" s="256"/>
      <c r="EH206" s="256"/>
      <c r="EI206" s="256"/>
      <c r="EK206" s="256"/>
      <c r="EL206" s="256"/>
      <c r="EM206" s="256"/>
      <c r="EN206" s="256"/>
      <c r="EO206" s="256"/>
      <c r="EP206" s="256"/>
      <c r="EQ206" s="256"/>
      <c r="ER206" s="256"/>
      <c r="ES206" s="256"/>
      <c r="ET206" s="256"/>
      <c r="EU206" s="256"/>
      <c r="EV206" s="256"/>
      <c r="EX206" s="256"/>
      <c r="EY206" s="256"/>
      <c r="EZ206" s="256"/>
      <c r="FA206" s="256"/>
      <c r="FB206" s="256"/>
      <c r="FC206" s="256"/>
      <c r="FD206" s="256"/>
      <c r="FE206" s="256"/>
      <c r="FF206" s="256"/>
      <c r="FG206" s="256"/>
      <c r="FH206" s="256"/>
      <c r="FI206" s="256"/>
      <c r="FK206" s="256"/>
      <c r="FL206" s="256"/>
      <c r="FM206" s="256"/>
      <c r="FN206" s="256"/>
      <c r="FO206" s="256"/>
      <c r="FP206" s="256"/>
      <c r="FQ206" s="256"/>
      <c r="FR206" s="256"/>
      <c r="FS206" s="256"/>
      <c r="FT206" s="256"/>
      <c r="FU206" s="256"/>
      <c r="FV206" s="256"/>
      <c r="FX206" s="256"/>
      <c r="FY206" s="256"/>
      <c r="FZ206" s="256"/>
      <c r="GA206" s="256"/>
      <c r="GB206" s="256"/>
      <c r="GC206" s="256"/>
      <c r="GD206" s="256"/>
      <c r="GE206" s="256"/>
      <c r="GF206" s="256"/>
      <c r="GG206" s="256"/>
      <c r="GH206" s="256"/>
      <c r="GI206" s="256"/>
      <c r="GK206" s="256"/>
      <c r="GL206" s="256"/>
      <c r="GM206" s="256"/>
      <c r="GN206" s="256"/>
      <c r="GO206" s="256"/>
      <c r="GP206" s="256"/>
      <c r="GQ206" s="256"/>
      <c r="GR206" s="256"/>
      <c r="GS206" s="256"/>
      <c r="GT206" s="256"/>
      <c r="GU206" s="256"/>
      <c r="GV206" s="256"/>
      <c r="GX206" s="256"/>
      <c r="GY206" s="256"/>
      <c r="GZ206" s="256"/>
      <c r="HA206" s="256"/>
      <c r="HB206" s="256"/>
      <c r="HC206" s="256"/>
      <c r="HD206" s="256"/>
      <c r="HE206" s="256"/>
      <c r="HF206" s="256"/>
      <c r="HG206" s="256"/>
      <c r="HH206" s="256"/>
      <c r="HI206" s="256"/>
      <c r="HK206" s="256"/>
      <c r="HL206" s="256"/>
      <c r="HM206" s="256"/>
      <c r="HN206" s="256"/>
      <c r="HO206" s="256"/>
      <c r="HP206" s="256"/>
      <c r="HQ206" s="256"/>
      <c r="HR206" s="256"/>
      <c r="HS206" s="256"/>
      <c r="HT206" s="256"/>
      <c r="HU206" s="256"/>
      <c r="HV206" s="256"/>
      <c r="HX206" s="256"/>
      <c r="HY206" s="256"/>
      <c r="HZ206" s="256"/>
      <c r="IA206" s="256"/>
      <c r="IB206" s="256"/>
      <c r="IC206" s="256"/>
      <c r="ID206" s="256"/>
      <c r="IE206" s="256"/>
      <c r="IF206" s="256"/>
      <c r="IG206" s="256"/>
      <c r="IH206" s="256"/>
      <c r="II206" s="256"/>
      <c r="IK206" s="256"/>
      <c r="IL206" s="257"/>
      <c r="IM206" s="257"/>
      <c r="IN206" s="257"/>
      <c r="IO206" s="257"/>
      <c r="IP206" s="257"/>
      <c r="IQ206" s="257"/>
      <c r="IR206" s="257"/>
      <c r="IS206" s="257"/>
      <c r="IT206" s="257"/>
      <c r="IU206" s="257"/>
      <c r="IV206" s="257"/>
      <c r="IW206" s="257"/>
      <c r="IY206" s="256"/>
    </row>
    <row r="207" spans="16:259" ht="19.5" customHeight="1" x14ac:dyDescent="0.5">
      <c r="P207" s="400"/>
      <c r="Z207" s="256"/>
      <c r="AA207" s="256"/>
      <c r="AB207" s="256"/>
      <c r="AO207" s="400"/>
      <c r="AS207" s="255">
        <f t="shared" si="59"/>
        <v>0</v>
      </c>
      <c r="AT207" s="255">
        <f t="shared" si="59"/>
        <v>0</v>
      </c>
      <c r="AU207" s="255">
        <f t="shared" si="59"/>
        <v>0</v>
      </c>
      <c r="AV207" s="255">
        <f t="shared" si="59"/>
        <v>0</v>
      </c>
      <c r="AY207" s="256"/>
      <c r="AZ207" s="256"/>
      <c r="BA207" s="256"/>
      <c r="BB207" s="256"/>
      <c r="BC207" s="256"/>
      <c r="BD207" s="256"/>
      <c r="BE207" s="256"/>
      <c r="BF207" s="256"/>
      <c r="BG207" s="256"/>
      <c r="BH207" s="256"/>
      <c r="BI207" s="256"/>
      <c r="BK207" s="256"/>
      <c r="BL207" s="256"/>
      <c r="BM207" s="256"/>
      <c r="BN207" s="256"/>
      <c r="BO207" s="256"/>
      <c r="BP207" s="256"/>
      <c r="BQ207" s="256"/>
      <c r="BR207" s="256"/>
      <c r="BS207" s="256"/>
      <c r="BT207" s="256"/>
      <c r="BU207" s="256"/>
      <c r="BV207" s="256"/>
      <c r="BX207" s="256"/>
      <c r="BY207" s="256"/>
      <c r="BZ207" s="256"/>
      <c r="CA207" s="256"/>
      <c r="CB207" s="256"/>
      <c r="CC207" s="256"/>
      <c r="CD207" s="256"/>
      <c r="CE207" s="256"/>
      <c r="CF207" s="256"/>
      <c r="CG207" s="256"/>
      <c r="CH207" s="256"/>
      <c r="CI207" s="256"/>
      <c r="CK207" s="256"/>
      <c r="CL207" s="256"/>
      <c r="CM207" s="256"/>
      <c r="CN207" s="256"/>
      <c r="CO207" s="256"/>
      <c r="CP207" s="256"/>
      <c r="CQ207" s="256"/>
      <c r="CR207" s="256"/>
      <c r="CS207" s="256"/>
      <c r="CT207" s="256"/>
      <c r="CU207" s="256"/>
      <c r="CV207" s="256"/>
      <c r="CX207" s="256"/>
      <c r="CY207" s="256"/>
      <c r="CZ207" s="256"/>
      <c r="DA207" s="256"/>
      <c r="DB207" s="256"/>
      <c r="DC207" s="256"/>
      <c r="DD207" s="256"/>
      <c r="DE207" s="256"/>
      <c r="DF207" s="256"/>
      <c r="DG207" s="256"/>
      <c r="DH207" s="256"/>
      <c r="DI207" s="256"/>
      <c r="DK207" s="256"/>
      <c r="DL207" s="256"/>
      <c r="DM207" s="256"/>
      <c r="DN207" s="256"/>
      <c r="DO207" s="256"/>
      <c r="DP207" s="256"/>
      <c r="DQ207" s="256"/>
      <c r="DR207" s="256"/>
      <c r="DS207" s="256"/>
      <c r="DT207" s="256"/>
      <c r="DU207" s="256"/>
      <c r="DV207" s="256"/>
      <c r="DX207" s="256"/>
      <c r="DY207" s="256"/>
      <c r="DZ207" s="256"/>
      <c r="EA207" s="256"/>
      <c r="EB207" s="256"/>
      <c r="EC207" s="256"/>
      <c r="ED207" s="256"/>
      <c r="EE207" s="256"/>
      <c r="EF207" s="256"/>
      <c r="EG207" s="256"/>
      <c r="EH207" s="256"/>
      <c r="EI207" s="256"/>
      <c r="EK207" s="256"/>
      <c r="EL207" s="256"/>
      <c r="EM207" s="256"/>
      <c r="EN207" s="256"/>
      <c r="EO207" s="256"/>
      <c r="EP207" s="256"/>
      <c r="EQ207" s="256"/>
      <c r="ER207" s="256"/>
      <c r="ES207" s="256"/>
      <c r="ET207" s="256"/>
      <c r="EU207" s="256"/>
      <c r="EV207" s="256"/>
      <c r="EX207" s="256"/>
      <c r="EY207" s="256"/>
      <c r="EZ207" s="256"/>
      <c r="FA207" s="256"/>
      <c r="FB207" s="256"/>
      <c r="FC207" s="256"/>
      <c r="FD207" s="256"/>
      <c r="FE207" s="256"/>
      <c r="FF207" s="256"/>
      <c r="FG207" s="256"/>
      <c r="FH207" s="256"/>
      <c r="FI207" s="256"/>
      <c r="FK207" s="256"/>
      <c r="FL207" s="256"/>
      <c r="FM207" s="256"/>
      <c r="FN207" s="256"/>
      <c r="FO207" s="256"/>
      <c r="FP207" s="256"/>
      <c r="FQ207" s="256"/>
      <c r="FR207" s="256"/>
      <c r="FS207" s="256"/>
      <c r="FT207" s="256"/>
      <c r="FU207" s="256"/>
      <c r="FV207" s="256"/>
      <c r="FX207" s="256"/>
      <c r="FY207" s="256"/>
      <c r="FZ207" s="256"/>
      <c r="GA207" s="256"/>
      <c r="GB207" s="256"/>
      <c r="GC207" s="256"/>
      <c r="GD207" s="256"/>
      <c r="GE207" s="256"/>
      <c r="GF207" s="256"/>
      <c r="GG207" s="256"/>
      <c r="GH207" s="256"/>
      <c r="GI207" s="256"/>
      <c r="GK207" s="256"/>
      <c r="GL207" s="256"/>
      <c r="GM207" s="256"/>
      <c r="GN207" s="256"/>
      <c r="GO207" s="256"/>
      <c r="GP207" s="256"/>
      <c r="GQ207" s="256"/>
      <c r="GR207" s="256"/>
      <c r="GS207" s="256"/>
      <c r="GT207" s="256"/>
      <c r="GU207" s="256"/>
      <c r="GV207" s="256"/>
      <c r="GX207" s="256"/>
      <c r="GY207" s="256"/>
      <c r="GZ207" s="256"/>
      <c r="HA207" s="256"/>
      <c r="HB207" s="256"/>
      <c r="HC207" s="256"/>
      <c r="HD207" s="256"/>
      <c r="HE207" s="256"/>
      <c r="HF207" s="256"/>
      <c r="HG207" s="256"/>
      <c r="HH207" s="256"/>
      <c r="HI207" s="256"/>
      <c r="HK207" s="256"/>
      <c r="HL207" s="256"/>
      <c r="HM207" s="256"/>
      <c r="HN207" s="256"/>
      <c r="HO207" s="256"/>
      <c r="HP207" s="256"/>
      <c r="HQ207" s="256"/>
      <c r="HR207" s="256"/>
      <c r="HS207" s="256"/>
      <c r="HT207" s="256"/>
      <c r="HU207" s="256"/>
      <c r="HV207" s="256"/>
      <c r="HX207" s="256"/>
      <c r="HY207" s="256"/>
      <c r="HZ207" s="256"/>
      <c r="IA207" s="256"/>
      <c r="IB207" s="256"/>
      <c r="IC207" s="256"/>
      <c r="ID207" s="256"/>
      <c r="IE207" s="256"/>
      <c r="IF207" s="256"/>
      <c r="IG207" s="256"/>
      <c r="IH207" s="256"/>
      <c r="II207" s="256"/>
      <c r="IK207" s="256"/>
      <c r="IL207" s="257"/>
      <c r="IM207" s="257"/>
      <c r="IN207" s="257"/>
      <c r="IO207" s="257"/>
      <c r="IP207" s="257"/>
      <c r="IQ207" s="257"/>
      <c r="IR207" s="257"/>
      <c r="IS207" s="257"/>
      <c r="IT207" s="257"/>
      <c r="IU207" s="257"/>
      <c r="IV207" s="257"/>
      <c r="IW207" s="257"/>
      <c r="IY207" s="256"/>
    </row>
    <row r="208" spans="16:259" ht="19.5" customHeight="1" x14ac:dyDescent="0.5">
      <c r="P208" s="400"/>
      <c r="Z208" s="256"/>
      <c r="AA208" s="256"/>
      <c r="AB208" s="256"/>
      <c r="AO208" s="400"/>
      <c r="AS208" s="255">
        <f t="shared" si="59"/>
        <v>0</v>
      </c>
      <c r="AT208" s="255">
        <f t="shared" si="59"/>
        <v>0</v>
      </c>
      <c r="AU208" s="255">
        <f t="shared" si="59"/>
        <v>0</v>
      </c>
      <c r="AV208" s="255">
        <f t="shared" si="59"/>
        <v>0</v>
      </c>
      <c r="AY208" s="256"/>
      <c r="AZ208" s="256"/>
      <c r="BA208" s="256"/>
      <c r="BB208" s="256"/>
      <c r="BC208" s="256"/>
      <c r="BD208" s="256"/>
      <c r="BE208" s="256"/>
      <c r="BF208" s="256"/>
      <c r="BG208" s="256"/>
      <c r="BH208" s="256"/>
      <c r="BI208" s="256"/>
      <c r="BK208" s="256"/>
      <c r="BL208" s="256"/>
      <c r="BM208" s="256"/>
      <c r="BN208" s="256"/>
      <c r="BO208" s="256"/>
      <c r="BP208" s="256"/>
      <c r="BQ208" s="256"/>
      <c r="BR208" s="256"/>
      <c r="BS208" s="256"/>
      <c r="BT208" s="256"/>
      <c r="BU208" s="256"/>
      <c r="BV208" s="256"/>
      <c r="BX208" s="256"/>
      <c r="BY208" s="256"/>
      <c r="BZ208" s="256"/>
      <c r="CA208" s="256"/>
      <c r="CB208" s="256"/>
      <c r="CC208" s="256"/>
      <c r="CD208" s="256"/>
      <c r="CE208" s="256"/>
      <c r="CF208" s="256"/>
      <c r="CG208" s="256"/>
      <c r="CH208" s="256"/>
      <c r="CI208" s="256"/>
      <c r="CK208" s="256"/>
      <c r="CL208" s="256"/>
      <c r="CM208" s="256"/>
      <c r="CN208" s="256"/>
      <c r="CO208" s="256"/>
      <c r="CP208" s="256"/>
      <c r="CQ208" s="256"/>
      <c r="CR208" s="256"/>
      <c r="CS208" s="256"/>
      <c r="CT208" s="256"/>
      <c r="CU208" s="256"/>
      <c r="CV208" s="256"/>
      <c r="CX208" s="256"/>
      <c r="CY208" s="256"/>
      <c r="CZ208" s="256"/>
      <c r="DA208" s="256"/>
      <c r="DB208" s="256"/>
      <c r="DC208" s="256"/>
      <c r="DD208" s="256"/>
      <c r="DE208" s="256"/>
      <c r="DF208" s="256"/>
      <c r="DG208" s="256"/>
      <c r="DH208" s="256"/>
      <c r="DI208" s="256"/>
      <c r="DK208" s="256"/>
      <c r="DL208" s="256"/>
      <c r="DM208" s="256"/>
      <c r="DN208" s="256"/>
      <c r="DO208" s="256"/>
      <c r="DP208" s="256"/>
      <c r="DQ208" s="256"/>
      <c r="DR208" s="256"/>
      <c r="DS208" s="256"/>
      <c r="DT208" s="256"/>
      <c r="DU208" s="256"/>
      <c r="DV208" s="256"/>
      <c r="DX208" s="256"/>
      <c r="DY208" s="256"/>
      <c r="DZ208" s="256"/>
      <c r="EA208" s="256"/>
      <c r="EB208" s="256"/>
      <c r="EC208" s="256"/>
      <c r="ED208" s="256"/>
      <c r="EE208" s="256"/>
      <c r="EF208" s="256"/>
      <c r="EG208" s="256"/>
      <c r="EH208" s="256"/>
      <c r="EI208" s="256"/>
      <c r="EK208" s="256"/>
      <c r="EL208" s="256"/>
      <c r="EM208" s="256"/>
      <c r="EN208" s="256"/>
      <c r="EO208" s="256"/>
      <c r="EP208" s="256"/>
      <c r="EQ208" s="256"/>
      <c r="ER208" s="256"/>
      <c r="ES208" s="256"/>
      <c r="ET208" s="256"/>
      <c r="EU208" s="256"/>
      <c r="EV208" s="256"/>
      <c r="EX208" s="256"/>
      <c r="EY208" s="256"/>
      <c r="EZ208" s="256"/>
      <c r="FA208" s="256"/>
      <c r="FB208" s="256"/>
      <c r="FC208" s="256"/>
      <c r="FD208" s="256"/>
      <c r="FE208" s="256"/>
      <c r="FF208" s="256"/>
      <c r="FG208" s="256"/>
      <c r="FH208" s="256"/>
      <c r="FI208" s="256"/>
      <c r="FK208" s="256"/>
      <c r="FL208" s="256"/>
      <c r="FM208" s="256"/>
      <c r="FN208" s="256"/>
      <c r="FO208" s="256"/>
      <c r="FP208" s="256"/>
      <c r="FQ208" s="256"/>
      <c r="FR208" s="256"/>
      <c r="FS208" s="256"/>
      <c r="FT208" s="256"/>
      <c r="FU208" s="256"/>
      <c r="FV208" s="256"/>
      <c r="FX208" s="256"/>
      <c r="FY208" s="256"/>
      <c r="FZ208" s="256"/>
      <c r="GA208" s="256"/>
      <c r="GB208" s="256"/>
      <c r="GC208" s="256"/>
      <c r="GD208" s="256"/>
      <c r="GE208" s="256"/>
      <c r="GF208" s="256"/>
      <c r="GG208" s="256"/>
      <c r="GH208" s="256"/>
      <c r="GI208" s="256"/>
      <c r="GK208" s="256"/>
      <c r="GL208" s="256"/>
      <c r="GM208" s="256"/>
      <c r="GN208" s="256"/>
      <c r="GO208" s="256"/>
      <c r="GP208" s="256"/>
      <c r="GQ208" s="256"/>
      <c r="GR208" s="256"/>
      <c r="GS208" s="256"/>
      <c r="GT208" s="256"/>
      <c r="GU208" s="256"/>
      <c r="GV208" s="256"/>
      <c r="GX208" s="256"/>
      <c r="GY208" s="256"/>
      <c r="GZ208" s="256"/>
      <c r="HA208" s="256"/>
      <c r="HB208" s="256"/>
      <c r="HC208" s="256"/>
      <c r="HD208" s="256"/>
      <c r="HE208" s="256"/>
      <c r="HF208" s="256"/>
      <c r="HG208" s="256"/>
      <c r="HH208" s="256"/>
      <c r="HI208" s="256"/>
      <c r="HK208" s="256"/>
      <c r="HL208" s="256"/>
      <c r="HM208" s="256"/>
      <c r="HN208" s="256"/>
      <c r="HO208" s="256"/>
      <c r="HP208" s="256"/>
      <c r="HQ208" s="256"/>
      <c r="HR208" s="256"/>
      <c r="HS208" s="256"/>
      <c r="HT208" s="256"/>
      <c r="HU208" s="256"/>
      <c r="HV208" s="256"/>
      <c r="HX208" s="256"/>
      <c r="HY208" s="256"/>
      <c r="HZ208" s="256"/>
      <c r="IA208" s="256"/>
      <c r="IB208" s="256"/>
      <c r="IC208" s="256"/>
      <c r="ID208" s="256"/>
      <c r="IE208" s="256"/>
      <c r="IF208" s="256"/>
      <c r="IG208" s="256"/>
      <c r="IH208" s="256"/>
      <c r="II208" s="256"/>
      <c r="IK208" s="256"/>
      <c r="IL208" s="257"/>
      <c r="IM208" s="257"/>
      <c r="IN208" s="257"/>
      <c r="IO208" s="257"/>
      <c r="IP208" s="257"/>
      <c r="IQ208" s="257"/>
      <c r="IR208" s="257"/>
      <c r="IS208" s="257"/>
      <c r="IT208" s="257"/>
      <c r="IU208" s="257"/>
      <c r="IV208" s="257"/>
      <c r="IW208" s="257"/>
      <c r="IY208" s="256"/>
    </row>
    <row r="209" spans="16:259" ht="19.5" customHeight="1" x14ac:dyDescent="0.5">
      <c r="P209" s="400"/>
      <c r="Z209" s="256"/>
      <c r="AA209" s="256"/>
      <c r="AB209" s="256"/>
      <c r="AO209" s="400"/>
      <c r="AS209" s="255">
        <f t="shared" si="59"/>
        <v>0</v>
      </c>
      <c r="AT209" s="255">
        <f t="shared" si="59"/>
        <v>0</v>
      </c>
      <c r="AU209" s="255">
        <f t="shared" si="59"/>
        <v>0</v>
      </c>
      <c r="AV209" s="255">
        <f t="shared" si="59"/>
        <v>0</v>
      </c>
      <c r="AY209" s="256"/>
      <c r="AZ209" s="256"/>
      <c r="BA209" s="256"/>
      <c r="BB209" s="256"/>
      <c r="BC209" s="256"/>
      <c r="BD209" s="256"/>
      <c r="BE209" s="256"/>
      <c r="BF209" s="256"/>
      <c r="BG209" s="256"/>
      <c r="BH209" s="256"/>
      <c r="BI209" s="256"/>
      <c r="BK209" s="256"/>
      <c r="BL209" s="256"/>
      <c r="BM209" s="256"/>
      <c r="BN209" s="256"/>
      <c r="BO209" s="256"/>
      <c r="BP209" s="256"/>
      <c r="BQ209" s="256"/>
      <c r="BR209" s="256"/>
      <c r="BS209" s="256"/>
      <c r="BT209" s="256"/>
      <c r="BU209" s="256"/>
      <c r="BV209" s="256"/>
      <c r="BX209" s="256"/>
      <c r="BY209" s="256"/>
      <c r="BZ209" s="256"/>
      <c r="CA209" s="256"/>
      <c r="CB209" s="256"/>
      <c r="CC209" s="256"/>
      <c r="CD209" s="256"/>
      <c r="CE209" s="256"/>
      <c r="CF209" s="256"/>
      <c r="CG209" s="256"/>
      <c r="CH209" s="256"/>
      <c r="CI209" s="256"/>
      <c r="CK209" s="256"/>
      <c r="CL209" s="256"/>
      <c r="CM209" s="256"/>
      <c r="CN209" s="256"/>
      <c r="CO209" s="256"/>
      <c r="CP209" s="256"/>
      <c r="CQ209" s="256"/>
      <c r="CR209" s="256"/>
      <c r="CS209" s="256"/>
      <c r="CT209" s="256"/>
      <c r="CU209" s="256"/>
      <c r="CV209" s="256"/>
      <c r="CX209" s="256"/>
      <c r="CY209" s="256"/>
      <c r="CZ209" s="256"/>
      <c r="DA209" s="256"/>
      <c r="DB209" s="256"/>
      <c r="DC209" s="256"/>
      <c r="DD209" s="256"/>
      <c r="DE209" s="256"/>
      <c r="DF209" s="256"/>
      <c r="DG209" s="256"/>
      <c r="DH209" s="256"/>
      <c r="DI209" s="256"/>
      <c r="DK209" s="256"/>
      <c r="DL209" s="256"/>
      <c r="DM209" s="256"/>
      <c r="DN209" s="256"/>
      <c r="DO209" s="256"/>
      <c r="DP209" s="256"/>
      <c r="DQ209" s="256"/>
      <c r="DR209" s="256"/>
      <c r="DS209" s="256"/>
      <c r="DT209" s="256"/>
      <c r="DU209" s="256"/>
      <c r="DV209" s="256"/>
      <c r="DX209" s="256"/>
      <c r="DY209" s="256"/>
      <c r="DZ209" s="256"/>
      <c r="EA209" s="256"/>
      <c r="EB209" s="256"/>
      <c r="EC209" s="256"/>
      <c r="ED209" s="256"/>
      <c r="EE209" s="256"/>
      <c r="EF209" s="256"/>
      <c r="EG209" s="256"/>
      <c r="EH209" s="256"/>
      <c r="EI209" s="256"/>
      <c r="EK209" s="256"/>
      <c r="EL209" s="256"/>
      <c r="EM209" s="256"/>
      <c r="EN209" s="256"/>
      <c r="EO209" s="256"/>
      <c r="EP209" s="256"/>
      <c r="EQ209" s="256"/>
      <c r="ER209" s="256"/>
      <c r="ES209" s="256"/>
      <c r="ET209" s="256"/>
      <c r="EU209" s="256"/>
      <c r="EV209" s="256"/>
      <c r="EX209" s="256"/>
      <c r="EY209" s="256"/>
      <c r="EZ209" s="256"/>
      <c r="FA209" s="256"/>
      <c r="FB209" s="256"/>
      <c r="FC209" s="256"/>
      <c r="FD209" s="256"/>
      <c r="FE209" s="256"/>
      <c r="FF209" s="256"/>
      <c r="FG209" s="256"/>
      <c r="FH209" s="256"/>
      <c r="FI209" s="256"/>
      <c r="FK209" s="256"/>
      <c r="FL209" s="256"/>
      <c r="FM209" s="256"/>
      <c r="FN209" s="256"/>
      <c r="FO209" s="256"/>
      <c r="FP209" s="256"/>
      <c r="FQ209" s="256"/>
      <c r="FR209" s="256"/>
      <c r="FS209" s="256"/>
      <c r="FT209" s="256"/>
      <c r="FU209" s="256"/>
      <c r="FV209" s="256"/>
      <c r="FX209" s="256"/>
      <c r="FY209" s="256"/>
      <c r="FZ209" s="256"/>
      <c r="GA209" s="256"/>
      <c r="GB209" s="256"/>
      <c r="GC209" s="256"/>
      <c r="GD209" s="256"/>
      <c r="GE209" s="256"/>
      <c r="GF209" s="256"/>
      <c r="GG209" s="256"/>
      <c r="GH209" s="256"/>
      <c r="GI209" s="256"/>
      <c r="GK209" s="256"/>
      <c r="GL209" s="256"/>
      <c r="GM209" s="256"/>
      <c r="GN209" s="256"/>
      <c r="GO209" s="256"/>
      <c r="GP209" s="256"/>
      <c r="GQ209" s="256"/>
      <c r="GR209" s="256"/>
      <c r="GS209" s="256"/>
      <c r="GT209" s="256"/>
      <c r="GU209" s="256"/>
      <c r="GV209" s="256"/>
      <c r="GX209" s="256"/>
      <c r="GY209" s="256"/>
      <c r="GZ209" s="256"/>
      <c r="HA209" s="256"/>
      <c r="HB209" s="256"/>
      <c r="HC209" s="256"/>
      <c r="HD209" s="256"/>
      <c r="HE209" s="256"/>
      <c r="HF209" s="256"/>
      <c r="HG209" s="256"/>
      <c r="HH209" s="256"/>
      <c r="HI209" s="256"/>
      <c r="HK209" s="256"/>
      <c r="HL209" s="256"/>
      <c r="HM209" s="256"/>
      <c r="HN209" s="256"/>
      <c r="HO209" s="256"/>
      <c r="HP209" s="256"/>
      <c r="HQ209" s="256"/>
      <c r="HR209" s="256"/>
      <c r="HS209" s="256"/>
      <c r="HT209" s="256"/>
      <c r="HU209" s="256"/>
      <c r="HV209" s="256"/>
      <c r="HX209" s="256"/>
      <c r="HY209" s="256"/>
      <c r="HZ209" s="256"/>
      <c r="IA209" s="256"/>
      <c r="IB209" s="256"/>
      <c r="IC209" s="256"/>
      <c r="ID209" s="256"/>
      <c r="IE209" s="256"/>
      <c r="IF209" s="256"/>
      <c r="IG209" s="256"/>
      <c r="IH209" s="256"/>
      <c r="II209" s="256"/>
      <c r="IK209" s="256"/>
      <c r="IL209" s="257"/>
      <c r="IM209" s="257"/>
      <c r="IN209" s="257"/>
      <c r="IO209" s="257"/>
      <c r="IP209" s="257"/>
      <c r="IQ209" s="257"/>
      <c r="IR209" s="257"/>
      <c r="IS209" s="257"/>
      <c r="IT209" s="257"/>
      <c r="IU209" s="257"/>
      <c r="IV209" s="257"/>
      <c r="IW209" s="257"/>
      <c r="IY209" s="256"/>
    </row>
    <row r="210" spans="16:259" ht="19.5" customHeight="1" x14ac:dyDescent="0.5">
      <c r="P210" s="400"/>
      <c r="Z210" s="256"/>
      <c r="AA210" s="256"/>
      <c r="AB210" s="256"/>
      <c r="AO210" s="400"/>
      <c r="AS210" s="255">
        <f t="shared" si="59"/>
        <v>0</v>
      </c>
      <c r="AT210" s="255">
        <f t="shared" si="59"/>
        <v>0</v>
      </c>
      <c r="AU210" s="255">
        <f t="shared" si="59"/>
        <v>0</v>
      </c>
      <c r="AV210" s="255">
        <f t="shared" si="59"/>
        <v>0</v>
      </c>
      <c r="AY210" s="256"/>
      <c r="AZ210" s="256"/>
      <c r="BA210" s="256"/>
      <c r="BB210" s="256"/>
      <c r="BC210" s="256"/>
      <c r="BD210" s="256"/>
      <c r="BE210" s="256"/>
      <c r="BF210" s="256"/>
      <c r="BG210" s="256"/>
      <c r="BH210" s="256"/>
      <c r="BI210" s="256"/>
      <c r="BK210" s="256"/>
      <c r="BL210" s="256"/>
      <c r="BM210" s="256"/>
      <c r="BN210" s="256"/>
      <c r="BO210" s="256"/>
      <c r="BP210" s="256"/>
      <c r="BQ210" s="256"/>
      <c r="BR210" s="256"/>
      <c r="BS210" s="256"/>
      <c r="BT210" s="256"/>
      <c r="BU210" s="256"/>
      <c r="BV210" s="256"/>
      <c r="BX210" s="256"/>
      <c r="BY210" s="256"/>
      <c r="BZ210" s="256"/>
      <c r="CA210" s="256"/>
      <c r="CB210" s="256"/>
      <c r="CC210" s="256"/>
      <c r="CD210" s="256"/>
      <c r="CE210" s="256"/>
      <c r="CF210" s="256"/>
      <c r="CG210" s="256"/>
      <c r="CH210" s="256"/>
      <c r="CI210" s="256"/>
      <c r="CK210" s="256"/>
      <c r="CL210" s="256"/>
      <c r="CM210" s="256"/>
      <c r="CN210" s="256"/>
      <c r="CO210" s="256"/>
      <c r="CP210" s="256"/>
      <c r="CQ210" s="256"/>
      <c r="CR210" s="256"/>
      <c r="CS210" s="256"/>
      <c r="CT210" s="256"/>
      <c r="CU210" s="256"/>
      <c r="CV210" s="256"/>
      <c r="CX210" s="256"/>
      <c r="CY210" s="256"/>
      <c r="CZ210" s="256"/>
      <c r="DA210" s="256"/>
      <c r="DB210" s="256"/>
      <c r="DC210" s="256"/>
      <c r="DD210" s="256"/>
      <c r="DE210" s="256"/>
      <c r="DF210" s="256"/>
      <c r="DG210" s="256"/>
      <c r="DH210" s="256"/>
      <c r="DI210" s="256"/>
      <c r="DK210" s="256"/>
      <c r="DL210" s="256"/>
      <c r="DM210" s="256"/>
      <c r="DN210" s="256"/>
      <c r="DO210" s="256"/>
      <c r="DP210" s="256"/>
      <c r="DQ210" s="256"/>
      <c r="DR210" s="256"/>
      <c r="DS210" s="256"/>
      <c r="DT210" s="256"/>
      <c r="DU210" s="256"/>
      <c r="DV210" s="256"/>
      <c r="DX210" s="256"/>
      <c r="DY210" s="256"/>
      <c r="DZ210" s="256"/>
      <c r="EA210" s="256"/>
      <c r="EB210" s="256"/>
      <c r="EC210" s="256"/>
      <c r="ED210" s="256"/>
      <c r="EE210" s="256"/>
      <c r="EF210" s="256"/>
      <c r="EG210" s="256"/>
      <c r="EH210" s="256"/>
      <c r="EI210" s="256"/>
      <c r="EK210" s="256"/>
      <c r="EL210" s="256"/>
      <c r="EM210" s="256"/>
      <c r="EN210" s="256"/>
      <c r="EO210" s="256"/>
      <c r="EP210" s="256"/>
      <c r="EQ210" s="256"/>
      <c r="ER210" s="256"/>
      <c r="ES210" s="256"/>
      <c r="ET210" s="256"/>
      <c r="EU210" s="256"/>
      <c r="EV210" s="256"/>
      <c r="EX210" s="256"/>
      <c r="EY210" s="256"/>
      <c r="EZ210" s="256"/>
      <c r="FA210" s="256"/>
      <c r="FB210" s="256"/>
      <c r="FC210" s="256"/>
      <c r="FD210" s="256"/>
      <c r="FE210" s="256"/>
      <c r="FF210" s="256"/>
      <c r="FG210" s="256"/>
      <c r="FH210" s="256"/>
      <c r="FI210" s="256"/>
      <c r="FK210" s="256"/>
      <c r="FL210" s="256"/>
      <c r="FM210" s="256"/>
      <c r="FN210" s="256"/>
      <c r="FO210" s="256"/>
      <c r="FP210" s="256"/>
      <c r="FQ210" s="256"/>
      <c r="FR210" s="256"/>
      <c r="FS210" s="256"/>
      <c r="FT210" s="256"/>
      <c r="FU210" s="256"/>
      <c r="FV210" s="256"/>
      <c r="FX210" s="256"/>
      <c r="FY210" s="256"/>
      <c r="FZ210" s="256"/>
      <c r="GA210" s="256"/>
      <c r="GB210" s="256"/>
      <c r="GC210" s="256"/>
      <c r="GD210" s="256"/>
      <c r="GE210" s="256"/>
      <c r="GF210" s="256"/>
      <c r="GG210" s="256"/>
      <c r="GH210" s="256"/>
      <c r="GI210" s="256"/>
      <c r="GK210" s="256"/>
      <c r="GL210" s="256"/>
      <c r="GM210" s="256"/>
      <c r="GN210" s="256"/>
      <c r="GO210" s="256"/>
      <c r="GP210" s="256"/>
      <c r="GQ210" s="256"/>
      <c r="GR210" s="256"/>
      <c r="GS210" s="256"/>
      <c r="GT210" s="256"/>
      <c r="GU210" s="256"/>
      <c r="GV210" s="256"/>
      <c r="GX210" s="256"/>
      <c r="GY210" s="256"/>
      <c r="GZ210" s="256"/>
      <c r="HA210" s="256"/>
      <c r="HB210" s="256"/>
      <c r="HC210" s="256"/>
      <c r="HD210" s="256"/>
      <c r="HE210" s="256"/>
      <c r="HF210" s="256"/>
      <c r="HG210" s="256"/>
      <c r="HH210" s="256"/>
      <c r="HI210" s="256"/>
      <c r="HK210" s="256"/>
      <c r="HL210" s="256"/>
      <c r="HM210" s="256"/>
      <c r="HN210" s="256"/>
      <c r="HO210" s="256"/>
      <c r="HP210" s="256"/>
      <c r="HQ210" s="256"/>
      <c r="HR210" s="256"/>
      <c r="HS210" s="256"/>
      <c r="HT210" s="256"/>
      <c r="HU210" s="256"/>
      <c r="HV210" s="256"/>
      <c r="HX210" s="256"/>
      <c r="HY210" s="256"/>
      <c r="HZ210" s="256"/>
      <c r="IA210" s="256"/>
      <c r="IB210" s="256"/>
      <c r="IC210" s="256"/>
      <c r="ID210" s="256"/>
      <c r="IE210" s="256"/>
      <c r="IF210" s="256"/>
      <c r="IG210" s="256"/>
      <c r="IH210" s="256"/>
      <c r="II210" s="256"/>
      <c r="IK210" s="256"/>
      <c r="IL210" s="257"/>
      <c r="IM210" s="257"/>
      <c r="IN210" s="257"/>
      <c r="IO210" s="257"/>
      <c r="IP210" s="257"/>
      <c r="IQ210" s="257"/>
      <c r="IR210" s="257"/>
      <c r="IS210" s="257"/>
      <c r="IT210" s="257"/>
      <c r="IU210" s="257"/>
      <c r="IV210" s="257"/>
      <c r="IW210" s="257"/>
      <c r="IY210" s="256"/>
    </row>
    <row r="211" spans="16:259" ht="19.5" customHeight="1" x14ac:dyDescent="0.5">
      <c r="P211" s="400"/>
      <c r="Z211" s="256"/>
      <c r="AA211" s="256"/>
      <c r="AB211" s="256"/>
      <c r="AO211" s="400"/>
      <c r="AS211" s="255">
        <f t="shared" si="59"/>
        <v>0</v>
      </c>
      <c r="AT211" s="255">
        <f t="shared" si="59"/>
        <v>0</v>
      </c>
      <c r="AU211" s="255">
        <f t="shared" si="59"/>
        <v>0</v>
      </c>
      <c r="AV211" s="255">
        <f t="shared" si="59"/>
        <v>0</v>
      </c>
      <c r="AY211" s="256"/>
      <c r="AZ211" s="256"/>
      <c r="BA211" s="256"/>
      <c r="BB211" s="256"/>
      <c r="BC211" s="256"/>
      <c r="BD211" s="256"/>
      <c r="BE211" s="256"/>
      <c r="BF211" s="256"/>
      <c r="BG211" s="256"/>
      <c r="BH211" s="256"/>
      <c r="BI211" s="256"/>
      <c r="BK211" s="256"/>
      <c r="BL211" s="256"/>
      <c r="BM211" s="256"/>
      <c r="BN211" s="256"/>
      <c r="BO211" s="256"/>
      <c r="BP211" s="256"/>
      <c r="BQ211" s="256"/>
      <c r="BR211" s="256"/>
      <c r="BS211" s="256"/>
      <c r="BT211" s="256"/>
      <c r="BU211" s="256"/>
      <c r="BV211" s="256"/>
      <c r="BX211" s="256"/>
      <c r="BY211" s="256"/>
      <c r="BZ211" s="256"/>
      <c r="CA211" s="256"/>
      <c r="CB211" s="256"/>
      <c r="CC211" s="256"/>
      <c r="CD211" s="256"/>
      <c r="CE211" s="256"/>
      <c r="CF211" s="256"/>
      <c r="CG211" s="256"/>
      <c r="CH211" s="256"/>
      <c r="CI211" s="256"/>
      <c r="CK211" s="256"/>
      <c r="CL211" s="256"/>
      <c r="CM211" s="256"/>
      <c r="CN211" s="256"/>
      <c r="CO211" s="256"/>
      <c r="CP211" s="256"/>
      <c r="CQ211" s="256"/>
      <c r="CR211" s="256"/>
      <c r="CS211" s="256"/>
      <c r="CT211" s="256"/>
      <c r="CU211" s="256"/>
      <c r="CV211" s="256"/>
      <c r="CX211" s="256"/>
      <c r="CY211" s="256"/>
      <c r="CZ211" s="256"/>
      <c r="DA211" s="256"/>
      <c r="DB211" s="256"/>
      <c r="DC211" s="256"/>
      <c r="DD211" s="256"/>
      <c r="DE211" s="256"/>
      <c r="DF211" s="256"/>
      <c r="DG211" s="256"/>
      <c r="DH211" s="256"/>
      <c r="DI211" s="256"/>
      <c r="DK211" s="256"/>
      <c r="DL211" s="256"/>
      <c r="DM211" s="256"/>
      <c r="DN211" s="256"/>
      <c r="DO211" s="256"/>
      <c r="DP211" s="256"/>
      <c r="DQ211" s="256"/>
      <c r="DR211" s="256"/>
      <c r="DS211" s="256"/>
      <c r="DT211" s="256"/>
      <c r="DU211" s="256"/>
      <c r="DV211" s="256"/>
      <c r="DX211" s="256"/>
      <c r="DY211" s="256"/>
      <c r="DZ211" s="256"/>
      <c r="EA211" s="256"/>
      <c r="EB211" s="256"/>
      <c r="EC211" s="256"/>
      <c r="ED211" s="256"/>
      <c r="EE211" s="256"/>
      <c r="EF211" s="256"/>
      <c r="EG211" s="256"/>
      <c r="EH211" s="256"/>
      <c r="EI211" s="256"/>
      <c r="EK211" s="256"/>
      <c r="EL211" s="256"/>
      <c r="EM211" s="256"/>
      <c r="EN211" s="256"/>
      <c r="EO211" s="256"/>
      <c r="EP211" s="256"/>
      <c r="EQ211" s="256"/>
      <c r="ER211" s="256"/>
      <c r="ES211" s="256"/>
      <c r="ET211" s="256"/>
      <c r="EU211" s="256"/>
      <c r="EV211" s="256"/>
      <c r="EX211" s="256"/>
      <c r="EY211" s="256"/>
      <c r="EZ211" s="256"/>
      <c r="FA211" s="256"/>
      <c r="FB211" s="256"/>
      <c r="FC211" s="256"/>
      <c r="FD211" s="256"/>
      <c r="FE211" s="256"/>
      <c r="FF211" s="256"/>
      <c r="FG211" s="256"/>
      <c r="FH211" s="256"/>
      <c r="FI211" s="256"/>
      <c r="FK211" s="256"/>
      <c r="FL211" s="256"/>
      <c r="FM211" s="256"/>
      <c r="FN211" s="256"/>
      <c r="FO211" s="256"/>
      <c r="FP211" s="256"/>
      <c r="FQ211" s="256"/>
      <c r="FR211" s="256"/>
      <c r="FS211" s="256"/>
      <c r="FT211" s="256"/>
      <c r="FU211" s="256"/>
      <c r="FV211" s="256"/>
      <c r="FX211" s="256"/>
      <c r="FY211" s="256"/>
      <c r="FZ211" s="256"/>
      <c r="GA211" s="256"/>
      <c r="GB211" s="256"/>
      <c r="GC211" s="256"/>
      <c r="GD211" s="256"/>
      <c r="GE211" s="256"/>
      <c r="GF211" s="256"/>
      <c r="GG211" s="256"/>
      <c r="GH211" s="256"/>
      <c r="GI211" s="256"/>
      <c r="GK211" s="256"/>
      <c r="GL211" s="256"/>
      <c r="GM211" s="256"/>
      <c r="GN211" s="256"/>
      <c r="GO211" s="256"/>
      <c r="GP211" s="256"/>
      <c r="GQ211" s="256"/>
      <c r="GR211" s="256"/>
      <c r="GS211" s="256"/>
      <c r="GT211" s="256"/>
      <c r="GU211" s="256"/>
      <c r="GV211" s="256"/>
      <c r="GX211" s="256"/>
      <c r="GY211" s="256"/>
      <c r="GZ211" s="256"/>
      <c r="HA211" s="256"/>
      <c r="HB211" s="256"/>
      <c r="HC211" s="256"/>
      <c r="HD211" s="256"/>
      <c r="HE211" s="256"/>
      <c r="HF211" s="256"/>
      <c r="HG211" s="256"/>
      <c r="HH211" s="256"/>
      <c r="HI211" s="256"/>
      <c r="HK211" s="256"/>
      <c r="HL211" s="256"/>
      <c r="HM211" s="256"/>
      <c r="HN211" s="256"/>
      <c r="HO211" s="256"/>
      <c r="HP211" s="256"/>
      <c r="HQ211" s="256"/>
      <c r="HR211" s="256"/>
      <c r="HS211" s="256"/>
      <c r="HT211" s="256"/>
      <c r="HU211" s="256"/>
      <c r="HV211" s="256"/>
      <c r="HX211" s="256"/>
      <c r="HY211" s="256"/>
      <c r="HZ211" s="256"/>
      <c r="IA211" s="256"/>
      <c r="IB211" s="256"/>
      <c r="IC211" s="256"/>
      <c r="ID211" s="256"/>
      <c r="IE211" s="256"/>
      <c r="IF211" s="256"/>
      <c r="IG211" s="256"/>
      <c r="IH211" s="256"/>
      <c r="II211" s="256"/>
      <c r="IK211" s="256"/>
      <c r="IL211" s="257"/>
      <c r="IM211" s="257"/>
      <c r="IN211" s="257"/>
      <c r="IO211" s="257"/>
      <c r="IP211" s="257"/>
      <c r="IQ211" s="257"/>
      <c r="IR211" s="257"/>
      <c r="IS211" s="257"/>
      <c r="IT211" s="257"/>
      <c r="IU211" s="257"/>
      <c r="IV211" s="257"/>
      <c r="IW211" s="257"/>
      <c r="IY211" s="256"/>
    </row>
    <row r="212" spans="16:259" ht="19.5" customHeight="1" x14ac:dyDescent="0.5">
      <c r="P212" s="400"/>
      <c r="Z212" s="256"/>
      <c r="AA212" s="256"/>
      <c r="AB212" s="256"/>
      <c r="AO212" s="400"/>
      <c r="AS212" s="255">
        <f t="shared" si="59"/>
        <v>0</v>
      </c>
      <c r="AT212" s="255">
        <f t="shared" si="59"/>
        <v>0</v>
      </c>
      <c r="AU212" s="255">
        <f t="shared" si="59"/>
        <v>0</v>
      </c>
      <c r="AV212" s="255">
        <f t="shared" si="59"/>
        <v>0</v>
      </c>
      <c r="AY212" s="256"/>
      <c r="AZ212" s="256"/>
      <c r="BA212" s="256"/>
      <c r="BB212" s="256"/>
      <c r="BC212" s="256"/>
      <c r="BD212" s="256"/>
      <c r="BE212" s="256"/>
      <c r="BF212" s="256"/>
      <c r="BG212" s="256"/>
      <c r="BH212" s="256"/>
      <c r="BI212" s="256"/>
      <c r="BK212" s="256"/>
      <c r="BL212" s="256"/>
      <c r="BM212" s="256"/>
      <c r="BN212" s="256"/>
      <c r="BO212" s="256"/>
      <c r="BP212" s="256"/>
      <c r="BQ212" s="256"/>
      <c r="BR212" s="256"/>
      <c r="BS212" s="256"/>
      <c r="BT212" s="256"/>
      <c r="BU212" s="256"/>
      <c r="BV212" s="256"/>
      <c r="BX212" s="256"/>
      <c r="BY212" s="256"/>
      <c r="BZ212" s="256"/>
      <c r="CA212" s="256"/>
      <c r="CB212" s="256"/>
      <c r="CC212" s="256"/>
      <c r="CD212" s="256"/>
      <c r="CE212" s="256"/>
      <c r="CF212" s="256"/>
      <c r="CG212" s="256"/>
      <c r="CH212" s="256"/>
      <c r="CI212" s="256"/>
      <c r="CK212" s="256"/>
      <c r="CL212" s="256"/>
      <c r="CM212" s="256"/>
      <c r="CN212" s="256"/>
      <c r="CO212" s="256"/>
      <c r="CP212" s="256"/>
      <c r="CQ212" s="256"/>
      <c r="CR212" s="256"/>
      <c r="CS212" s="256"/>
      <c r="CT212" s="256"/>
      <c r="CU212" s="256"/>
      <c r="CV212" s="256"/>
      <c r="CX212" s="256"/>
      <c r="CY212" s="256"/>
      <c r="CZ212" s="256"/>
      <c r="DA212" s="256"/>
      <c r="DB212" s="256"/>
      <c r="DC212" s="256"/>
      <c r="DD212" s="256"/>
      <c r="DE212" s="256"/>
      <c r="DF212" s="256"/>
      <c r="DG212" s="256"/>
      <c r="DH212" s="256"/>
      <c r="DI212" s="256"/>
      <c r="DK212" s="256"/>
      <c r="DL212" s="256"/>
      <c r="DM212" s="256"/>
      <c r="DN212" s="256"/>
      <c r="DO212" s="256"/>
      <c r="DP212" s="256"/>
      <c r="DQ212" s="256"/>
      <c r="DR212" s="256"/>
      <c r="DS212" s="256"/>
      <c r="DT212" s="256"/>
      <c r="DU212" s="256"/>
      <c r="DV212" s="256"/>
      <c r="DX212" s="256"/>
      <c r="DY212" s="256"/>
      <c r="DZ212" s="256"/>
      <c r="EA212" s="256"/>
      <c r="EB212" s="256"/>
      <c r="EC212" s="256"/>
      <c r="ED212" s="256"/>
      <c r="EE212" s="256"/>
      <c r="EF212" s="256"/>
      <c r="EG212" s="256"/>
      <c r="EH212" s="256"/>
      <c r="EI212" s="256"/>
      <c r="EK212" s="256"/>
      <c r="EL212" s="256"/>
      <c r="EM212" s="256"/>
      <c r="EN212" s="256"/>
      <c r="EO212" s="256"/>
      <c r="EP212" s="256"/>
      <c r="EQ212" s="256"/>
      <c r="ER212" s="256"/>
      <c r="ES212" s="256"/>
      <c r="ET212" s="256"/>
      <c r="EU212" s="256"/>
      <c r="EV212" s="256"/>
      <c r="EX212" s="256"/>
      <c r="EY212" s="256"/>
      <c r="EZ212" s="256"/>
      <c r="FA212" s="256"/>
      <c r="FB212" s="256"/>
      <c r="FC212" s="256"/>
      <c r="FD212" s="256"/>
      <c r="FE212" s="256"/>
      <c r="FF212" s="256"/>
      <c r="FG212" s="256"/>
      <c r="FH212" s="256"/>
      <c r="FI212" s="256"/>
      <c r="FK212" s="256"/>
      <c r="FL212" s="256"/>
      <c r="FM212" s="256"/>
      <c r="FN212" s="256"/>
      <c r="FO212" s="256"/>
      <c r="FP212" s="256"/>
      <c r="FQ212" s="256"/>
      <c r="FR212" s="256"/>
      <c r="FS212" s="256"/>
      <c r="FT212" s="256"/>
      <c r="FU212" s="256"/>
      <c r="FV212" s="256"/>
      <c r="FX212" s="256"/>
      <c r="FY212" s="256"/>
      <c r="FZ212" s="256"/>
      <c r="GA212" s="256"/>
      <c r="GB212" s="256"/>
      <c r="GC212" s="256"/>
      <c r="GD212" s="256"/>
      <c r="GE212" s="256"/>
      <c r="GF212" s="256"/>
      <c r="GG212" s="256"/>
      <c r="GH212" s="256"/>
      <c r="GI212" s="256"/>
      <c r="GK212" s="256"/>
      <c r="GL212" s="256"/>
      <c r="GM212" s="256"/>
      <c r="GN212" s="256"/>
      <c r="GO212" s="256"/>
      <c r="GP212" s="256"/>
      <c r="GQ212" s="256"/>
      <c r="GR212" s="256"/>
      <c r="GS212" s="256"/>
      <c r="GT212" s="256"/>
      <c r="GU212" s="256"/>
      <c r="GV212" s="256"/>
      <c r="GX212" s="256"/>
      <c r="GY212" s="256"/>
      <c r="GZ212" s="256"/>
      <c r="HA212" s="256"/>
      <c r="HB212" s="256"/>
      <c r="HC212" s="256"/>
      <c r="HD212" s="256"/>
      <c r="HE212" s="256"/>
      <c r="HF212" s="256"/>
      <c r="HG212" s="256"/>
      <c r="HH212" s="256"/>
      <c r="HI212" s="256"/>
      <c r="HK212" s="256"/>
      <c r="HL212" s="256"/>
      <c r="HM212" s="256"/>
      <c r="HN212" s="256"/>
      <c r="HO212" s="256"/>
      <c r="HP212" s="256"/>
      <c r="HQ212" s="256"/>
      <c r="HR212" s="256"/>
      <c r="HS212" s="256"/>
      <c r="HT212" s="256"/>
      <c r="HU212" s="256"/>
      <c r="HV212" s="256"/>
      <c r="HX212" s="256"/>
      <c r="HY212" s="256"/>
      <c r="HZ212" s="256"/>
      <c r="IA212" s="256"/>
      <c r="IB212" s="256"/>
      <c r="IC212" s="256"/>
      <c r="ID212" s="256"/>
      <c r="IE212" s="256"/>
      <c r="IF212" s="256"/>
      <c r="IG212" s="256"/>
      <c r="IH212" s="256"/>
      <c r="II212" s="256"/>
      <c r="IK212" s="256"/>
      <c r="IL212" s="257"/>
      <c r="IM212" s="257"/>
      <c r="IN212" s="257"/>
      <c r="IO212" s="257"/>
      <c r="IP212" s="257"/>
      <c r="IQ212" s="257"/>
      <c r="IR212" s="257"/>
      <c r="IS212" s="257"/>
      <c r="IT212" s="257"/>
      <c r="IU212" s="257"/>
      <c r="IV212" s="257"/>
      <c r="IW212" s="257"/>
      <c r="IY212" s="256"/>
    </row>
    <row r="213" spans="16:259" ht="19.5" customHeight="1" x14ac:dyDescent="0.5">
      <c r="P213" s="400"/>
      <c r="Z213" s="256"/>
      <c r="AA213" s="256"/>
      <c r="AB213" s="256"/>
      <c r="AO213" s="400"/>
      <c r="AS213" s="255">
        <f t="shared" si="59"/>
        <v>0</v>
      </c>
      <c r="AT213" s="255">
        <f t="shared" si="59"/>
        <v>0</v>
      </c>
      <c r="AU213" s="255">
        <f t="shared" si="59"/>
        <v>0</v>
      </c>
      <c r="AV213" s="255">
        <f t="shared" si="59"/>
        <v>0</v>
      </c>
      <c r="AY213" s="256"/>
      <c r="AZ213" s="256"/>
      <c r="BA213" s="256"/>
      <c r="BB213" s="256"/>
      <c r="BC213" s="256"/>
      <c r="BD213" s="256"/>
      <c r="BE213" s="256"/>
      <c r="BF213" s="256"/>
      <c r="BG213" s="256"/>
      <c r="BH213" s="256"/>
      <c r="BI213" s="256"/>
      <c r="BK213" s="256"/>
      <c r="BL213" s="256"/>
      <c r="BM213" s="256"/>
      <c r="BN213" s="256"/>
      <c r="BO213" s="256"/>
      <c r="BP213" s="256"/>
      <c r="BQ213" s="256"/>
      <c r="BR213" s="256"/>
      <c r="BS213" s="256"/>
      <c r="BT213" s="256"/>
      <c r="BU213" s="256"/>
      <c r="BV213" s="256"/>
      <c r="BX213" s="256"/>
      <c r="BY213" s="256"/>
      <c r="BZ213" s="256"/>
      <c r="CA213" s="256"/>
      <c r="CB213" s="256"/>
      <c r="CC213" s="256"/>
      <c r="CD213" s="256"/>
      <c r="CE213" s="256"/>
      <c r="CF213" s="256"/>
      <c r="CG213" s="256"/>
      <c r="CH213" s="256"/>
      <c r="CI213" s="256"/>
      <c r="CK213" s="256"/>
      <c r="CL213" s="256"/>
      <c r="CM213" s="256"/>
      <c r="CN213" s="256"/>
      <c r="CO213" s="256"/>
      <c r="CP213" s="256"/>
      <c r="CQ213" s="256"/>
      <c r="CR213" s="256"/>
      <c r="CS213" s="256"/>
      <c r="CT213" s="256"/>
      <c r="CU213" s="256"/>
      <c r="CV213" s="256"/>
      <c r="CX213" s="256"/>
      <c r="CY213" s="256"/>
      <c r="CZ213" s="256"/>
      <c r="DA213" s="256"/>
      <c r="DB213" s="256"/>
      <c r="DC213" s="256"/>
      <c r="DD213" s="256"/>
      <c r="DE213" s="256"/>
      <c r="DF213" s="256"/>
      <c r="DG213" s="256"/>
      <c r="DH213" s="256"/>
      <c r="DI213" s="256"/>
      <c r="DK213" s="256"/>
      <c r="DL213" s="256"/>
      <c r="DM213" s="256"/>
      <c r="DN213" s="256"/>
      <c r="DO213" s="256"/>
      <c r="DP213" s="256"/>
      <c r="DQ213" s="256"/>
      <c r="DR213" s="256"/>
      <c r="DS213" s="256"/>
      <c r="DT213" s="256"/>
      <c r="DU213" s="256"/>
      <c r="DV213" s="256"/>
      <c r="DX213" s="256"/>
      <c r="DY213" s="256"/>
      <c r="DZ213" s="256"/>
      <c r="EA213" s="256"/>
      <c r="EB213" s="256"/>
      <c r="EC213" s="256"/>
      <c r="ED213" s="256"/>
      <c r="EE213" s="256"/>
      <c r="EF213" s="256"/>
      <c r="EG213" s="256"/>
      <c r="EH213" s="256"/>
      <c r="EI213" s="256"/>
      <c r="EK213" s="256"/>
      <c r="EL213" s="256"/>
      <c r="EM213" s="256"/>
      <c r="EN213" s="256"/>
      <c r="EO213" s="256"/>
      <c r="EP213" s="256"/>
      <c r="EQ213" s="256"/>
      <c r="ER213" s="256"/>
      <c r="ES213" s="256"/>
      <c r="ET213" s="256"/>
      <c r="EU213" s="256"/>
      <c r="EV213" s="256"/>
      <c r="EX213" s="256"/>
      <c r="EY213" s="256"/>
      <c r="EZ213" s="256"/>
      <c r="FA213" s="256"/>
      <c r="FB213" s="256"/>
      <c r="FC213" s="256"/>
      <c r="FD213" s="256"/>
      <c r="FE213" s="256"/>
      <c r="FF213" s="256"/>
      <c r="FG213" s="256"/>
      <c r="FH213" s="256"/>
      <c r="FI213" s="256"/>
      <c r="FK213" s="256"/>
      <c r="FL213" s="256"/>
      <c r="FM213" s="256"/>
      <c r="FN213" s="256"/>
      <c r="FO213" s="256"/>
      <c r="FP213" s="256"/>
      <c r="FQ213" s="256"/>
      <c r="FR213" s="256"/>
      <c r="FS213" s="256"/>
      <c r="FT213" s="256"/>
      <c r="FU213" s="256"/>
      <c r="FV213" s="256"/>
      <c r="FX213" s="256"/>
      <c r="FY213" s="256"/>
      <c r="FZ213" s="256"/>
      <c r="GA213" s="256"/>
      <c r="GB213" s="256"/>
      <c r="GC213" s="256"/>
      <c r="GD213" s="256"/>
      <c r="GE213" s="256"/>
      <c r="GF213" s="256"/>
      <c r="GG213" s="256"/>
      <c r="GH213" s="256"/>
      <c r="GI213" s="256"/>
      <c r="GK213" s="256"/>
      <c r="GL213" s="256"/>
      <c r="GM213" s="256"/>
      <c r="GN213" s="256"/>
      <c r="GO213" s="256"/>
      <c r="GP213" s="256"/>
      <c r="GQ213" s="256"/>
      <c r="GR213" s="256"/>
      <c r="GS213" s="256"/>
      <c r="GT213" s="256"/>
      <c r="GU213" s="256"/>
      <c r="GV213" s="256"/>
      <c r="GX213" s="256"/>
      <c r="GY213" s="256"/>
      <c r="GZ213" s="256"/>
      <c r="HA213" s="256"/>
      <c r="HB213" s="256"/>
      <c r="HC213" s="256"/>
      <c r="HD213" s="256"/>
      <c r="HE213" s="256"/>
      <c r="HF213" s="256"/>
      <c r="HG213" s="256"/>
      <c r="HH213" s="256"/>
      <c r="HI213" s="256"/>
      <c r="HK213" s="256"/>
      <c r="HL213" s="256"/>
      <c r="HM213" s="256"/>
      <c r="HN213" s="256"/>
      <c r="HO213" s="256"/>
      <c r="HP213" s="256"/>
      <c r="HQ213" s="256"/>
      <c r="HR213" s="256"/>
      <c r="HS213" s="256"/>
      <c r="HT213" s="256"/>
      <c r="HU213" s="256"/>
      <c r="HV213" s="256"/>
      <c r="HX213" s="256"/>
      <c r="HY213" s="256"/>
      <c r="HZ213" s="256"/>
      <c r="IA213" s="256"/>
      <c r="IB213" s="256"/>
      <c r="IC213" s="256"/>
      <c r="ID213" s="256"/>
      <c r="IE213" s="256"/>
      <c r="IF213" s="256"/>
      <c r="IG213" s="256"/>
      <c r="IH213" s="256"/>
      <c r="II213" s="256"/>
      <c r="IK213" s="256"/>
      <c r="IL213" s="257"/>
      <c r="IM213" s="257"/>
      <c r="IN213" s="257"/>
      <c r="IO213" s="257"/>
      <c r="IP213" s="257"/>
      <c r="IQ213" s="257"/>
      <c r="IR213" s="257"/>
      <c r="IS213" s="257"/>
      <c r="IT213" s="257"/>
      <c r="IU213" s="257"/>
      <c r="IV213" s="257"/>
      <c r="IW213" s="257"/>
      <c r="IY213" s="256"/>
    </row>
    <row r="214" spans="16:259" ht="19.5" customHeight="1" x14ac:dyDescent="0.5">
      <c r="P214" s="400"/>
      <c r="Z214" s="256"/>
      <c r="AA214" s="256"/>
      <c r="AB214" s="256"/>
      <c r="AO214" s="400"/>
      <c r="AS214" s="255">
        <f t="shared" si="59"/>
        <v>0</v>
      </c>
      <c r="AT214" s="255">
        <f t="shared" si="59"/>
        <v>0</v>
      </c>
      <c r="AU214" s="255">
        <f t="shared" si="59"/>
        <v>0</v>
      </c>
      <c r="AV214" s="255">
        <f t="shared" si="59"/>
        <v>0</v>
      </c>
      <c r="AY214" s="256"/>
      <c r="AZ214" s="256"/>
      <c r="BA214" s="256"/>
      <c r="BB214" s="256"/>
      <c r="BC214" s="256"/>
      <c r="BD214" s="256"/>
      <c r="BE214" s="256"/>
      <c r="BF214" s="256"/>
      <c r="BG214" s="256"/>
      <c r="BH214" s="256"/>
      <c r="BI214" s="256"/>
      <c r="BK214" s="256"/>
      <c r="BL214" s="256"/>
      <c r="BM214" s="256"/>
      <c r="BN214" s="256"/>
      <c r="BO214" s="256"/>
      <c r="BP214" s="256"/>
      <c r="BQ214" s="256"/>
      <c r="BR214" s="256"/>
      <c r="BS214" s="256"/>
      <c r="BT214" s="256"/>
      <c r="BU214" s="256"/>
      <c r="BV214" s="256"/>
      <c r="BX214" s="256"/>
      <c r="BY214" s="256"/>
      <c r="BZ214" s="256"/>
      <c r="CA214" s="256"/>
      <c r="CB214" s="256"/>
      <c r="CC214" s="256"/>
      <c r="CD214" s="256"/>
      <c r="CE214" s="256"/>
      <c r="CF214" s="256"/>
      <c r="CG214" s="256"/>
      <c r="CH214" s="256"/>
      <c r="CI214" s="256"/>
      <c r="CK214" s="256"/>
      <c r="CL214" s="256"/>
      <c r="CM214" s="256"/>
      <c r="CN214" s="256"/>
      <c r="CO214" s="256"/>
      <c r="CP214" s="256"/>
      <c r="CQ214" s="256"/>
      <c r="CR214" s="256"/>
      <c r="CS214" s="256"/>
      <c r="CT214" s="256"/>
      <c r="CU214" s="256"/>
      <c r="CV214" s="256"/>
      <c r="CX214" s="256"/>
      <c r="CY214" s="256"/>
      <c r="CZ214" s="256"/>
      <c r="DA214" s="256"/>
      <c r="DB214" s="256"/>
      <c r="DC214" s="256"/>
      <c r="DD214" s="256"/>
      <c r="DE214" s="256"/>
      <c r="DF214" s="256"/>
      <c r="DG214" s="256"/>
      <c r="DH214" s="256"/>
      <c r="DI214" s="256"/>
      <c r="DK214" s="256"/>
      <c r="DL214" s="256"/>
      <c r="DM214" s="256"/>
      <c r="DN214" s="256"/>
      <c r="DO214" s="256"/>
      <c r="DP214" s="256"/>
      <c r="DQ214" s="256"/>
      <c r="DR214" s="256"/>
      <c r="DS214" s="256"/>
      <c r="DT214" s="256"/>
      <c r="DU214" s="256"/>
      <c r="DV214" s="256"/>
      <c r="DX214" s="256"/>
      <c r="DY214" s="256"/>
      <c r="DZ214" s="256"/>
      <c r="EA214" s="256"/>
      <c r="EB214" s="256"/>
      <c r="EC214" s="256"/>
      <c r="ED214" s="256"/>
      <c r="EE214" s="256"/>
      <c r="EF214" s="256"/>
      <c r="EG214" s="256"/>
      <c r="EH214" s="256"/>
      <c r="EI214" s="256"/>
      <c r="EK214" s="256"/>
      <c r="EL214" s="256"/>
      <c r="EM214" s="256"/>
      <c r="EN214" s="256"/>
      <c r="EO214" s="256"/>
      <c r="EP214" s="256"/>
      <c r="EQ214" s="256"/>
      <c r="ER214" s="256"/>
      <c r="ES214" s="256"/>
      <c r="ET214" s="256"/>
      <c r="EU214" s="256"/>
      <c r="EV214" s="256"/>
      <c r="EX214" s="256"/>
      <c r="EY214" s="256"/>
      <c r="EZ214" s="256"/>
      <c r="FA214" s="256"/>
      <c r="FB214" s="256"/>
      <c r="FC214" s="256"/>
      <c r="FD214" s="256"/>
      <c r="FE214" s="256"/>
      <c r="FF214" s="256"/>
      <c r="FG214" s="256"/>
      <c r="FH214" s="256"/>
      <c r="FI214" s="256"/>
      <c r="FK214" s="256"/>
      <c r="FL214" s="256"/>
      <c r="FM214" s="256"/>
      <c r="FN214" s="256"/>
      <c r="FO214" s="256"/>
      <c r="FP214" s="256"/>
      <c r="FQ214" s="256"/>
      <c r="FR214" s="256"/>
      <c r="FS214" s="256"/>
      <c r="FT214" s="256"/>
      <c r="FU214" s="256"/>
      <c r="FV214" s="256"/>
      <c r="FX214" s="256"/>
      <c r="FY214" s="256"/>
      <c r="FZ214" s="256"/>
      <c r="GA214" s="256"/>
      <c r="GB214" s="256"/>
      <c r="GC214" s="256"/>
      <c r="GD214" s="256"/>
      <c r="GE214" s="256"/>
      <c r="GF214" s="256"/>
      <c r="GG214" s="256"/>
      <c r="GH214" s="256"/>
      <c r="GI214" s="256"/>
      <c r="GK214" s="256"/>
      <c r="GL214" s="256"/>
      <c r="GM214" s="256"/>
      <c r="GN214" s="256"/>
      <c r="GO214" s="256"/>
      <c r="GP214" s="256"/>
      <c r="GQ214" s="256"/>
      <c r="GR214" s="256"/>
      <c r="GS214" s="256"/>
      <c r="GT214" s="256"/>
      <c r="GU214" s="256"/>
      <c r="GV214" s="256"/>
      <c r="GX214" s="256"/>
      <c r="GY214" s="256"/>
      <c r="GZ214" s="256"/>
      <c r="HA214" s="256"/>
      <c r="HB214" s="256"/>
      <c r="HC214" s="256"/>
      <c r="HD214" s="256"/>
      <c r="HE214" s="256"/>
      <c r="HF214" s="256"/>
      <c r="HG214" s="256"/>
      <c r="HH214" s="256"/>
      <c r="HI214" s="256"/>
      <c r="HK214" s="256"/>
      <c r="HL214" s="256"/>
      <c r="HM214" s="256"/>
      <c r="HN214" s="256"/>
      <c r="HO214" s="256"/>
      <c r="HP214" s="256"/>
      <c r="HQ214" s="256"/>
      <c r="HR214" s="256"/>
      <c r="HS214" s="256"/>
      <c r="HT214" s="256"/>
      <c r="HU214" s="256"/>
      <c r="HV214" s="256"/>
      <c r="HX214" s="256"/>
      <c r="HY214" s="256"/>
      <c r="HZ214" s="256"/>
      <c r="IA214" s="256"/>
      <c r="IB214" s="256"/>
      <c r="IC214" s="256"/>
      <c r="ID214" s="256"/>
      <c r="IE214" s="256"/>
      <c r="IF214" s="256"/>
      <c r="IG214" s="256"/>
      <c r="IH214" s="256"/>
      <c r="II214" s="256"/>
      <c r="IK214" s="256"/>
      <c r="IL214" s="257"/>
      <c r="IM214" s="257"/>
      <c r="IN214" s="257"/>
      <c r="IO214" s="257"/>
      <c r="IP214" s="257"/>
      <c r="IQ214" s="257"/>
      <c r="IR214" s="257"/>
      <c r="IS214" s="257"/>
      <c r="IT214" s="257"/>
      <c r="IU214" s="257"/>
      <c r="IV214" s="257"/>
      <c r="IW214" s="257"/>
      <c r="IY214" s="256"/>
    </row>
    <row r="215" spans="16:259" ht="19.5" customHeight="1" x14ac:dyDescent="0.5">
      <c r="P215" s="400"/>
      <c r="Z215" s="256"/>
      <c r="AA215" s="256"/>
      <c r="AB215" s="256"/>
      <c r="AO215" s="400"/>
      <c r="AS215" s="255">
        <f t="shared" si="59"/>
        <v>0</v>
      </c>
      <c r="AT215" s="255">
        <f t="shared" si="59"/>
        <v>0</v>
      </c>
      <c r="AU215" s="255">
        <f t="shared" si="59"/>
        <v>0</v>
      </c>
      <c r="AV215" s="255">
        <f t="shared" si="59"/>
        <v>0</v>
      </c>
      <c r="AY215" s="256"/>
      <c r="AZ215" s="256"/>
      <c r="BA215" s="256"/>
      <c r="BB215" s="256"/>
      <c r="BC215" s="256"/>
      <c r="BD215" s="256"/>
      <c r="BE215" s="256"/>
      <c r="BF215" s="256"/>
      <c r="BG215" s="256"/>
      <c r="BH215" s="256"/>
      <c r="BI215" s="256"/>
      <c r="BK215" s="256"/>
      <c r="BL215" s="256"/>
      <c r="BM215" s="256"/>
      <c r="BN215" s="256"/>
      <c r="BO215" s="256"/>
      <c r="BP215" s="256"/>
      <c r="BQ215" s="256"/>
      <c r="BR215" s="256"/>
      <c r="BS215" s="256"/>
      <c r="BT215" s="256"/>
      <c r="BU215" s="256"/>
      <c r="BV215" s="256"/>
      <c r="BX215" s="256"/>
      <c r="BY215" s="256"/>
      <c r="BZ215" s="256"/>
      <c r="CA215" s="256"/>
      <c r="CB215" s="256"/>
      <c r="CC215" s="256"/>
      <c r="CD215" s="256"/>
      <c r="CE215" s="256"/>
      <c r="CF215" s="256"/>
      <c r="CG215" s="256"/>
      <c r="CH215" s="256"/>
      <c r="CI215" s="256"/>
      <c r="CK215" s="256"/>
      <c r="CL215" s="256"/>
      <c r="CM215" s="256"/>
      <c r="CN215" s="256"/>
      <c r="CO215" s="256"/>
      <c r="CP215" s="256"/>
      <c r="CQ215" s="256"/>
      <c r="CR215" s="256"/>
      <c r="CS215" s="256"/>
      <c r="CT215" s="256"/>
      <c r="CU215" s="256"/>
      <c r="CV215" s="256"/>
      <c r="CX215" s="256"/>
      <c r="CY215" s="256"/>
      <c r="CZ215" s="256"/>
      <c r="DA215" s="256"/>
      <c r="DB215" s="256"/>
      <c r="DC215" s="256"/>
      <c r="DD215" s="256"/>
      <c r="DE215" s="256"/>
      <c r="DF215" s="256"/>
      <c r="DG215" s="256"/>
      <c r="DH215" s="256"/>
      <c r="DI215" s="256"/>
      <c r="DK215" s="256"/>
      <c r="DL215" s="256"/>
      <c r="DM215" s="256"/>
      <c r="DN215" s="256"/>
      <c r="DO215" s="256"/>
      <c r="DP215" s="256"/>
      <c r="DQ215" s="256"/>
      <c r="DR215" s="256"/>
      <c r="DS215" s="256"/>
      <c r="DT215" s="256"/>
      <c r="DU215" s="256"/>
      <c r="DV215" s="256"/>
      <c r="DX215" s="256"/>
      <c r="DY215" s="256"/>
      <c r="DZ215" s="256"/>
      <c r="EA215" s="256"/>
      <c r="EB215" s="256"/>
      <c r="EC215" s="256"/>
      <c r="ED215" s="256"/>
      <c r="EE215" s="256"/>
      <c r="EF215" s="256"/>
      <c r="EG215" s="256"/>
      <c r="EH215" s="256"/>
      <c r="EI215" s="256"/>
      <c r="EK215" s="256"/>
      <c r="EL215" s="256"/>
      <c r="EM215" s="256"/>
      <c r="EN215" s="256"/>
      <c r="EO215" s="256"/>
      <c r="EP215" s="256"/>
      <c r="EQ215" s="256"/>
      <c r="ER215" s="256"/>
      <c r="ES215" s="256"/>
      <c r="ET215" s="256"/>
      <c r="EU215" s="256"/>
      <c r="EV215" s="256"/>
      <c r="EX215" s="256"/>
      <c r="EY215" s="256"/>
      <c r="EZ215" s="256"/>
      <c r="FA215" s="256"/>
      <c r="FB215" s="256"/>
      <c r="FC215" s="256"/>
      <c r="FD215" s="256"/>
      <c r="FE215" s="256"/>
      <c r="FF215" s="256"/>
      <c r="FG215" s="256"/>
      <c r="FH215" s="256"/>
      <c r="FI215" s="256"/>
      <c r="FK215" s="256"/>
      <c r="FL215" s="256"/>
      <c r="FM215" s="256"/>
      <c r="FN215" s="256"/>
      <c r="FO215" s="256"/>
      <c r="FP215" s="256"/>
      <c r="FQ215" s="256"/>
      <c r="FR215" s="256"/>
      <c r="FS215" s="256"/>
      <c r="FT215" s="256"/>
      <c r="FU215" s="256"/>
      <c r="FV215" s="256"/>
      <c r="FX215" s="256"/>
      <c r="FY215" s="256"/>
      <c r="FZ215" s="256"/>
      <c r="GA215" s="256"/>
      <c r="GB215" s="256"/>
      <c r="GC215" s="256"/>
      <c r="GD215" s="256"/>
      <c r="GE215" s="256"/>
      <c r="GF215" s="256"/>
      <c r="GG215" s="256"/>
      <c r="GH215" s="256"/>
      <c r="GI215" s="256"/>
      <c r="GK215" s="256"/>
      <c r="GL215" s="256"/>
      <c r="GM215" s="256"/>
      <c r="GN215" s="256"/>
      <c r="GO215" s="256"/>
      <c r="GP215" s="256"/>
      <c r="GQ215" s="256"/>
      <c r="GR215" s="256"/>
      <c r="GS215" s="256"/>
      <c r="GT215" s="256"/>
      <c r="GU215" s="256"/>
      <c r="GV215" s="256"/>
      <c r="GX215" s="256"/>
      <c r="GY215" s="256"/>
      <c r="GZ215" s="256"/>
      <c r="HA215" s="256"/>
      <c r="HB215" s="256"/>
      <c r="HC215" s="256"/>
      <c r="HD215" s="256"/>
      <c r="HE215" s="256"/>
      <c r="HF215" s="256"/>
      <c r="HG215" s="256"/>
      <c r="HH215" s="256"/>
      <c r="HI215" s="256"/>
      <c r="HK215" s="256"/>
      <c r="HL215" s="256"/>
      <c r="HM215" s="256"/>
      <c r="HN215" s="256"/>
      <c r="HO215" s="256"/>
      <c r="HP215" s="256"/>
      <c r="HQ215" s="256"/>
      <c r="HR215" s="256"/>
      <c r="HS215" s="256"/>
      <c r="HT215" s="256"/>
      <c r="HU215" s="256"/>
      <c r="HV215" s="256"/>
      <c r="HX215" s="256"/>
      <c r="HY215" s="256"/>
      <c r="HZ215" s="256"/>
      <c r="IA215" s="256"/>
      <c r="IB215" s="256"/>
      <c r="IC215" s="256"/>
      <c r="ID215" s="256"/>
      <c r="IE215" s="256"/>
      <c r="IF215" s="256"/>
      <c r="IG215" s="256"/>
      <c r="IH215" s="256"/>
      <c r="II215" s="256"/>
      <c r="IK215" s="256"/>
      <c r="IL215" s="257"/>
      <c r="IM215" s="257"/>
      <c r="IN215" s="257"/>
      <c r="IO215" s="257"/>
      <c r="IP215" s="257"/>
      <c r="IQ215" s="257"/>
      <c r="IR215" s="257"/>
      <c r="IS215" s="257"/>
      <c r="IT215" s="257"/>
      <c r="IU215" s="257"/>
      <c r="IV215" s="257"/>
      <c r="IW215" s="257"/>
      <c r="IY215" s="256"/>
    </row>
    <row r="216" spans="16:259" ht="19.5" customHeight="1" x14ac:dyDescent="0.5">
      <c r="P216" s="400"/>
      <c r="Z216" s="256"/>
      <c r="AA216" s="256"/>
      <c r="AB216" s="256"/>
      <c r="AO216" s="400"/>
      <c r="AS216" s="255">
        <f t="shared" si="59"/>
        <v>0</v>
      </c>
      <c r="AT216" s="255">
        <f t="shared" si="59"/>
        <v>0</v>
      </c>
      <c r="AU216" s="255">
        <f t="shared" si="59"/>
        <v>0</v>
      </c>
      <c r="AV216" s="255">
        <f t="shared" si="59"/>
        <v>0</v>
      </c>
      <c r="AY216" s="256"/>
      <c r="AZ216" s="256"/>
      <c r="BA216" s="256"/>
      <c r="BB216" s="256"/>
      <c r="BC216" s="256"/>
      <c r="BD216" s="256"/>
      <c r="BE216" s="256"/>
      <c r="BF216" s="256"/>
      <c r="BG216" s="256"/>
      <c r="BH216" s="256"/>
      <c r="BI216" s="256"/>
      <c r="BK216" s="256"/>
      <c r="BL216" s="256"/>
      <c r="BM216" s="256"/>
      <c r="BN216" s="256"/>
      <c r="BO216" s="256"/>
      <c r="BP216" s="256"/>
      <c r="BQ216" s="256"/>
      <c r="BR216" s="256"/>
      <c r="BS216" s="256"/>
      <c r="BT216" s="256"/>
      <c r="BU216" s="256"/>
      <c r="BV216" s="256"/>
      <c r="BX216" s="256"/>
      <c r="BY216" s="256"/>
      <c r="BZ216" s="256"/>
      <c r="CA216" s="256"/>
      <c r="CB216" s="256"/>
      <c r="CC216" s="256"/>
      <c r="CD216" s="256"/>
      <c r="CE216" s="256"/>
      <c r="CF216" s="256"/>
      <c r="CG216" s="256"/>
      <c r="CH216" s="256"/>
      <c r="CI216" s="256"/>
      <c r="CK216" s="256"/>
      <c r="CL216" s="256"/>
      <c r="CM216" s="256"/>
      <c r="CN216" s="256"/>
      <c r="CO216" s="256"/>
      <c r="CP216" s="256"/>
      <c r="CQ216" s="256"/>
      <c r="CR216" s="256"/>
      <c r="CS216" s="256"/>
      <c r="CT216" s="256"/>
      <c r="CU216" s="256"/>
      <c r="CV216" s="256"/>
      <c r="CX216" s="256"/>
      <c r="CY216" s="256"/>
      <c r="CZ216" s="256"/>
      <c r="DA216" s="256"/>
      <c r="DB216" s="256"/>
      <c r="DC216" s="256"/>
      <c r="DD216" s="256"/>
      <c r="DE216" s="256"/>
      <c r="DF216" s="256"/>
      <c r="DG216" s="256"/>
      <c r="DH216" s="256"/>
      <c r="DI216" s="256"/>
      <c r="DK216" s="256"/>
      <c r="DL216" s="256"/>
      <c r="DM216" s="256"/>
      <c r="DN216" s="256"/>
      <c r="DO216" s="256"/>
      <c r="DP216" s="256"/>
      <c r="DQ216" s="256"/>
      <c r="DR216" s="256"/>
      <c r="DS216" s="256"/>
      <c r="DT216" s="256"/>
      <c r="DU216" s="256"/>
      <c r="DV216" s="256"/>
      <c r="DX216" s="256"/>
      <c r="DY216" s="256"/>
      <c r="DZ216" s="256"/>
      <c r="EA216" s="256"/>
      <c r="EB216" s="256"/>
      <c r="EC216" s="256"/>
      <c r="ED216" s="256"/>
      <c r="EE216" s="256"/>
      <c r="EF216" s="256"/>
      <c r="EG216" s="256"/>
      <c r="EH216" s="256"/>
      <c r="EI216" s="256"/>
      <c r="EK216" s="256"/>
      <c r="EL216" s="256"/>
      <c r="EM216" s="256"/>
      <c r="EN216" s="256"/>
      <c r="EO216" s="256"/>
      <c r="EP216" s="256"/>
      <c r="EQ216" s="256"/>
      <c r="ER216" s="256"/>
      <c r="ES216" s="256"/>
      <c r="ET216" s="256"/>
      <c r="EU216" s="256"/>
      <c r="EV216" s="256"/>
      <c r="EX216" s="256"/>
      <c r="EY216" s="256"/>
      <c r="EZ216" s="256"/>
      <c r="FA216" s="256"/>
      <c r="FB216" s="256"/>
      <c r="FC216" s="256"/>
      <c r="FD216" s="256"/>
      <c r="FE216" s="256"/>
      <c r="FF216" s="256"/>
      <c r="FG216" s="256"/>
      <c r="FH216" s="256"/>
      <c r="FI216" s="256"/>
      <c r="FK216" s="256"/>
      <c r="FL216" s="256"/>
      <c r="FM216" s="256"/>
      <c r="FN216" s="256"/>
      <c r="FO216" s="256"/>
      <c r="FP216" s="256"/>
      <c r="FQ216" s="256"/>
      <c r="FR216" s="256"/>
      <c r="FS216" s="256"/>
      <c r="FT216" s="256"/>
      <c r="FU216" s="256"/>
      <c r="FV216" s="256"/>
      <c r="FX216" s="256"/>
      <c r="FY216" s="256"/>
      <c r="FZ216" s="256"/>
      <c r="GA216" s="256"/>
      <c r="GB216" s="256"/>
      <c r="GC216" s="256"/>
      <c r="GD216" s="256"/>
      <c r="GE216" s="256"/>
      <c r="GF216" s="256"/>
      <c r="GG216" s="256"/>
      <c r="GH216" s="256"/>
      <c r="GI216" s="256"/>
      <c r="GK216" s="256"/>
      <c r="GL216" s="256"/>
      <c r="GM216" s="256"/>
      <c r="GN216" s="256"/>
      <c r="GO216" s="256"/>
      <c r="GP216" s="256"/>
      <c r="GQ216" s="256"/>
      <c r="GR216" s="256"/>
      <c r="GS216" s="256"/>
      <c r="GT216" s="256"/>
      <c r="GU216" s="256"/>
      <c r="GV216" s="256"/>
      <c r="GX216" s="256"/>
      <c r="GY216" s="256"/>
      <c r="GZ216" s="256"/>
      <c r="HA216" s="256"/>
      <c r="HB216" s="256"/>
      <c r="HC216" s="256"/>
      <c r="HD216" s="256"/>
      <c r="HE216" s="256"/>
      <c r="HF216" s="256"/>
      <c r="HG216" s="256"/>
      <c r="HH216" s="256"/>
      <c r="HI216" s="256"/>
      <c r="HK216" s="256"/>
      <c r="HL216" s="256"/>
      <c r="HM216" s="256"/>
      <c r="HN216" s="256"/>
      <c r="HO216" s="256"/>
      <c r="HP216" s="256"/>
      <c r="HQ216" s="256"/>
      <c r="HR216" s="256"/>
      <c r="HS216" s="256"/>
      <c r="HT216" s="256"/>
      <c r="HU216" s="256"/>
      <c r="HV216" s="256"/>
      <c r="HX216" s="256"/>
      <c r="HY216" s="256"/>
      <c r="HZ216" s="256"/>
      <c r="IA216" s="256"/>
      <c r="IB216" s="256"/>
      <c r="IC216" s="256"/>
      <c r="ID216" s="256"/>
      <c r="IE216" s="256"/>
      <c r="IF216" s="256"/>
      <c r="IG216" s="256"/>
      <c r="IH216" s="256"/>
      <c r="II216" s="256"/>
      <c r="IK216" s="256"/>
      <c r="IL216" s="257"/>
      <c r="IM216" s="257"/>
      <c r="IN216" s="257"/>
      <c r="IO216" s="257"/>
      <c r="IP216" s="257"/>
      <c r="IQ216" s="257"/>
      <c r="IR216" s="257"/>
      <c r="IS216" s="257"/>
      <c r="IT216" s="257"/>
      <c r="IU216" s="257"/>
      <c r="IV216" s="257"/>
      <c r="IW216" s="257"/>
      <c r="IY216" s="256"/>
    </row>
    <row r="217" spans="16:259" ht="19.5" customHeight="1" x14ac:dyDescent="0.5">
      <c r="P217" s="400"/>
      <c r="Z217" s="256"/>
      <c r="AA217" s="256"/>
      <c r="AB217" s="256"/>
      <c r="AO217" s="400"/>
      <c r="AS217" s="255">
        <f t="shared" si="59"/>
        <v>0</v>
      </c>
      <c r="AT217" s="255">
        <f t="shared" si="59"/>
        <v>0</v>
      </c>
      <c r="AU217" s="255">
        <f t="shared" si="59"/>
        <v>0</v>
      </c>
      <c r="AV217" s="255">
        <f t="shared" si="59"/>
        <v>0</v>
      </c>
      <c r="AY217" s="256"/>
      <c r="AZ217" s="256"/>
      <c r="BA217" s="256"/>
      <c r="BB217" s="256"/>
      <c r="BC217" s="256"/>
      <c r="BD217" s="256"/>
      <c r="BE217" s="256"/>
      <c r="BF217" s="256"/>
      <c r="BG217" s="256"/>
      <c r="BH217" s="256"/>
      <c r="BI217" s="256"/>
      <c r="BK217" s="256"/>
      <c r="BL217" s="256"/>
      <c r="BM217" s="256"/>
      <c r="BN217" s="256"/>
      <c r="BO217" s="256"/>
      <c r="BP217" s="256"/>
      <c r="BQ217" s="256"/>
      <c r="BR217" s="256"/>
      <c r="BS217" s="256"/>
      <c r="BT217" s="256"/>
      <c r="BU217" s="256"/>
      <c r="BV217" s="256"/>
      <c r="BX217" s="256"/>
      <c r="BY217" s="256"/>
      <c r="BZ217" s="256"/>
      <c r="CA217" s="256"/>
      <c r="CB217" s="256"/>
      <c r="CC217" s="256"/>
      <c r="CD217" s="256"/>
      <c r="CE217" s="256"/>
      <c r="CF217" s="256"/>
      <c r="CG217" s="256"/>
      <c r="CH217" s="256"/>
      <c r="CI217" s="256"/>
      <c r="CK217" s="256"/>
      <c r="CL217" s="256"/>
      <c r="CM217" s="256"/>
      <c r="CN217" s="256"/>
      <c r="CO217" s="256"/>
      <c r="CP217" s="256"/>
      <c r="CQ217" s="256"/>
      <c r="CR217" s="256"/>
      <c r="CS217" s="256"/>
      <c r="CT217" s="256"/>
      <c r="CU217" s="256"/>
      <c r="CV217" s="256"/>
      <c r="CX217" s="256"/>
      <c r="CY217" s="256"/>
      <c r="CZ217" s="256"/>
      <c r="DA217" s="256"/>
      <c r="DB217" s="256"/>
      <c r="DC217" s="256"/>
      <c r="DD217" s="256"/>
      <c r="DE217" s="256"/>
      <c r="DF217" s="256"/>
      <c r="DG217" s="256"/>
      <c r="DH217" s="256"/>
      <c r="DI217" s="256"/>
      <c r="DK217" s="256"/>
      <c r="DL217" s="256"/>
      <c r="DM217" s="256"/>
      <c r="DN217" s="256"/>
      <c r="DO217" s="256"/>
      <c r="DP217" s="256"/>
      <c r="DQ217" s="256"/>
      <c r="DR217" s="256"/>
      <c r="DS217" s="256"/>
      <c r="DT217" s="256"/>
      <c r="DU217" s="256"/>
      <c r="DV217" s="256"/>
      <c r="DX217" s="256"/>
      <c r="DY217" s="256"/>
      <c r="DZ217" s="256"/>
      <c r="EA217" s="256"/>
      <c r="EB217" s="256"/>
      <c r="EC217" s="256"/>
      <c r="ED217" s="256"/>
      <c r="EE217" s="256"/>
      <c r="EF217" s="256"/>
      <c r="EG217" s="256"/>
      <c r="EH217" s="256"/>
      <c r="EI217" s="256"/>
      <c r="EK217" s="256"/>
      <c r="EL217" s="256"/>
      <c r="EM217" s="256"/>
      <c r="EN217" s="256"/>
      <c r="EO217" s="256"/>
      <c r="EP217" s="256"/>
      <c r="EQ217" s="256"/>
      <c r="ER217" s="256"/>
      <c r="ES217" s="256"/>
      <c r="ET217" s="256"/>
      <c r="EU217" s="256"/>
      <c r="EV217" s="256"/>
      <c r="EX217" s="256"/>
      <c r="EY217" s="256"/>
      <c r="EZ217" s="256"/>
      <c r="FA217" s="256"/>
      <c r="FB217" s="256"/>
      <c r="FC217" s="256"/>
      <c r="FD217" s="256"/>
      <c r="FE217" s="256"/>
      <c r="FF217" s="256"/>
      <c r="FG217" s="256"/>
      <c r="FH217" s="256"/>
      <c r="FI217" s="256"/>
      <c r="FK217" s="256"/>
      <c r="FL217" s="256"/>
      <c r="FM217" s="256"/>
      <c r="FN217" s="256"/>
      <c r="FO217" s="256"/>
      <c r="FP217" s="256"/>
      <c r="FQ217" s="256"/>
      <c r="FR217" s="256"/>
      <c r="FS217" s="256"/>
      <c r="FT217" s="256"/>
      <c r="FU217" s="256"/>
      <c r="FV217" s="256"/>
      <c r="FX217" s="256"/>
      <c r="FY217" s="256"/>
      <c r="FZ217" s="256"/>
      <c r="GA217" s="256"/>
      <c r="GB217" s="256"/>
      <c r="GC217" s="256"/>
      <c r="GD217" s="256"/>
      <c r="GE217" s="256"/>
      <c r="GF217" s="256"/>
      <c r="GG217" s="256"/>
      <c r="GH217" s="256"/>
      <c r="GI217" s="256"/>
      <c r="GK217" s="256"/>
      <c r="GL217" s="256"/>
      <c r="GM217" s="256"/>
      <c r="GN217" s="256"/>
      <c r="GO217" s="256"/>
      <c r="GP217" s="256"/>
      <c r="GQ217" s="256"/>
      <c r="GR217" s="256"/>
      <c r="GS217" s="256"/>
      <c r="GT217" s="256"/>
      <c r="GU217" s="256"/>
      <c r="GV217" s="256"/>
      <c r="GX217" s="256"/>
      <c r="GY217" s="256"/>
      <c r="GZ217" s="256"/>
      <c r="HA217" s="256"/>
      <c r="HB217" s="256"/>
      <c r="HC217" s="256"/>
      <c r="HD217" s="256"/>
      <c r="HE217" s="256"/>
      <c r="HF217" s="256"/>
      <c r="HG217" s="256"/>
      <c r="HH217" s="256"/>
      <c r="HI217" s="256"/>
      <c r="HK217" s="256"/>
      <c r="HL217" s="256"/>
      <c r="HM217" s="256"/>
      <c r="HN217" s="256"/>
      <c r="HO217" s="256"/>
      <c r="HP217" s="256"/>
      <c r="HQ217" s="256"/>
      <c r="HR217" s="256"/>
      <c r="HS217" s="256"/>
      <c r="HT217" s="256"/>
      <c r="HU217" s="256"/>
      <c r="HV217" s="256"/>
      <c r="HX217" s="256"/>
      <c r="HY217" s="256"/>
      <c r="HZ217" s="256"/>
      <c r="IA217" s="256"/>
      <c r="IB217" s="256"/>
      <c r="IC217" s="256"/>
      <c r="ID217" s="256"/>
      <c r="IE217" s="256"/>
      <c r="IF217" s="256"/>
      <c r="IG217" s="256"/>
      <c r="IH217" s="256"/>
      <c r="II217" s="256"/>
      <c r="IK217" s="256"/>
      <c r="IL217" s="257"/>
      <c r="IM217" s="257"/>
      <c r="IN217" s="257"/>
      <c r="IO217" s="257"/>
      <c r="IP217" s="257"/>
      <c r="IQ217" s="257"/>
      <c r="IR217" s="257"/>
      <c r="IS217" s="257"/>
      <c r="IT217" s="257"/>
      <c r="IU217" s="257"/>
      <c r="IV217" s="257"/>
      <c r="IW217" s="257"/>
      <c r="IY217" s="256"/>
    </row>
    <row r="218" spans="16:259" ht="19.5" customHeight="1" x14ac:dyDescent="0.5">
      <c r="P218" s="400"/>
      <c r="Z218" s="256"/>
      <c r="AA218" s="256"/>
      <c r="AB218" s="256"/>
      <c r="AO218" s="400"/>
      <c r="AS218" s="255">
        <f t="shared" si="59"/>
        <v>0</v>
      </c>
      <c r="AT218" s="255">
        <f t="shared" si="59"/>
        <v>0</v>
      </c>
      <c r="AU218" s="255">
        <f t="shared" si="59"/>
        <v>0</v>
      </c>
      <c r="AV218" s="255">
        <f t="shared" si="59"/>
        <v>0</v>
      </c>
      <c r="AY218" s="256"/>
      <c r="AZ218" s="256"/>
      <c r="BA218" s="256"/>
      <c r="BB218" s="256"/>
      <c r="BC218" s="256"/>
      <c r="BD218" s="256"/>
      <c r="BE218" s="256"/>
      <c r="BF218" s="256"/>
      <c r="BG218" s="256"/>
      <c r="BH218" s="256"/>
      <c r="BI218" s="256"/>
      <c r="BK218" s="256"/>
      <c r="BL218" s="256"/>
      <c r="BM218" s="256"/>
      <c r="BN218" s="256"/>
      <c r="BO218" s="256"/>
      <c r="BP218" s="256"/>
      <c r="BQ218" s="256"/>
      <c r="BR218" s="256"/>
      <c r="BS218" s="256"/>
      <c r="BT218" s="256"/>
      <c r="BU218" s="256"/>
      <c r="BV218" s="256"/>
      <c r="BX218" s="256"/>
      <c r="BY218" s="256"/>
      <c r="BZ218" s="256"/>
      <c r="CA218" s="256"/>
      <c r="CB218" s="256"/>
      <c r="CC218" s="256"/>
      <c r="CD218" s="256"/>
      <c r="CE218" s="256"/>
      <c r="CF218" s="256"/>
      <c r="CG218" s="256"/>
      <c r="CH218" s="256"/>
      <c r="CI218" s="256"/>
      <c r="CK218" s="256"/>
      <c r="CL218" s="256"/>
      <c r="CM218" s="256"/>
      <c r="CN218" s="256"/>
      <c r="CO218" s="256"/>
      <c r="CP218" s="256"/>
      <c r="CQ218" s="256"/>
      <c r="CR218" s="256"/>
      <c r="CS218" s="256"/>
      <c r="CT218" s="256"/>
      <c r="CU218" s="256"/>
      <c r="CV218" s="256"/>
      <c r="CX218" s="256"/>
      <c r="CY218" s="256"/>
      <c r="CZ218" s="256"/>
      <c r="DA218" s="256"/>
      <c r="DB218" s="256"/>
      <c r="DC218" s="256"/>
      <c r="DD218" s="256"/>
      <c r="DE218" s="256"/>
      <c r="DF218" s="256"/>
      <c r="DG218" s="256"/>
      <c r="DH218" s="256"/>
      <c r="DI218" s="256"/>
      <c r="DK218" s="256"/>
      <c r="DL218" s="256"/>
      <c r="DM218" s="256"/>
      <c r="DN218" s="256"/>
      <c r="DO218" s="256"/>
      <c r="DP218" s="256"/>
      <c r="DQ218" s="256"/>
      <c r="DR218" s="256"/>
      <c r="DS218" s="256"/>
      <c r="DT218" s="256"/>
      <c r="DU218" s="256"/>
      <c r="DV218" s="256"/>
      <c r="DX218" s="256"/>
      <c r="DY218" s="256"/>
      <c r="DZ218" s="256"/>
      <c r="EA218" s="256"/>
      <c r="EB218" s="256"/>
      <c r="EC218" s="256"/>
      <c r="ED218" s="256"/>
      <c r="EE218" s="256"/>
      <c r="EF218" s="256"/>
      <c r="EG218" s="256"/>
      <c r="EH218" s="256"/>
      <c r="EI218" s="256"/>
      <c r="EK218" s="256"/>
      <c r="EL218" s="256"/>
      <c r="EM218" s="256"/>
      <c r="EN218" s="256"/>
      <c r="EO218" s="256"/>
      <c r="EP218" s="256"/>
      <c r="EQ218" s="256"/>
      <c r="ER218" s="256"/>
      <c r="ES218" s="256"/>
      <c r="ET218" s="256"/>
      <c r="EU218" s="256"/>
      <c r="EV218" s="256"/>
      <c r="EX218" s="256"/>
      <c r="EY218" s="256"/>
      <c r="EZ218" s="256"/>
      <c r="FA218" s="256"/>
      <c r="FB218" s="256"/>
      <c r="FC218" s="256"/>
      <c r="FD218" s="256"/>
      <c r="FE218" s="256"/>
      <c r="FF218" s="256"/>
      <c r="FG218" s="256"/>
      <c r="FH218" s="256"/>
      <c r="FI218" s="256"/>
      <c r="FK218" s="256"/>
      <c r="FL218" s="256"/>
      <c r="FM218" s="256"/>
      <c r="FN218" s="256"/>
      <c r="FO218" s="256"/>
      <c r="FP218" s="256"/>
      <c r="FQ218" s="256"/>
      <c r="FR218" s="256"/>
      <c r="FS218" s="256"/>
      <c r="FT218" s="256"/>
      <c r="FU218" s="256"/>
      <c r="FV218" s="256"/>
      <c r="FX218" s="256"/>
      <c r="FY218" s="256"/>
      <c r="FZ218" s="256"/>
      <c r="GA218" s="256"/>
      <c r="GB218" s="256"/>
      <c r="GC218" s="256"/>
      <c r="GD218" s="256"/>
      <c r="GE218" s="256"/>
      <c r="GF218" s="256"/>
      <c r="GG218" s="256"/>
      <c r="GH218" s="256"/>
      <c r="GI218" s="256"/>
      <c r="GK218" s="256"/>
      <c r="GL218" s="256"/>
      <c r="GM218" s="256"/>
      <c r="GN218" s="256"/>
      <c r="GO218" s="256"/>
      <c r="GP218" s="256"/>
      <c r="GQ218" s="256"/>
      <c r="GR218" s="256"/>
      <c r="GS218" s="256"/>
      <c r="GT218" s="256"/>
      <c r="GU218" s="256"/>
      <c r="GV218" s="256"/>
      <c r="GX218" s="256"/>
      <c r="GY218" s="256"/>
      <c r="GZ218" s="256"/>
      <c r="HA218" s="256"/>
      <c r="HB218" s="256"/>
      <c r="HC218" s="256"/>
      <c r="HD218" s="256"/>
      <c r="HE218" s="256"/>
      <c r="HF218" s="256"/>
      <c r="HG218" s="256"/>
      <c r="HH218" s="256"/>
      <c r="HI218" s="256"/>
      <c r="HK218" s="256"/>
      <c r="HL218" s="256"/>
      <c r="HM218" s="256"/>
      <c r="HN218" s="256"/>
      <c r="HO218" s="256"/>
      <c r="HP218" s="256"/>
      <c r="HQ218" s="256"/>
      <c r="HR218" s="256"/>
      <c r="HS218" s="256"/>
      <c r="HT218" s="256"/>
      <c r="HU218" s="256"/>
      <c r="HV218" s="256"/>
      <c r="HX218" s="256"/>
      <c r="HY218" s="256"/>
      <c r="HZ218" s="256"/>
      <c r="IA218" s="256"/>
      <c r="IB218" s="256"/>
      <c r="IC218" s="256"/>
      <c r="ID218" s="256"/>
      <c r="IE218" s="256"/>
      <c r="IF218" s="256"/>
      <c r="IG218" s="256"/>
      <c r="IH218" s="256"/>
      <c r="II218" s="256"/>
      <c r="IK218" s="256"/>
      <c r="IL218" s="257"/>
      <c r="IM218" s="257"/>
      <c r="IN218" s="257"/>
      <c r="IO218" s="257"/>
      <c r="IP218" s="257"/>
      <c r="IQ218" s="257"/>
      <c r="IR218" s="257"/>
      <c r="IS218" s="257"/>
      <c r="IT218" s="257"/>
      <c r="IU218" s="257"/>
      <c r="IV218" s="257"/>
      <c r="IW218" s="257"/>
      <c r="IY218" s="256"/>
    </row>
    <row r="219" spans="16:259" ht="19.5" customHeight="1" x14ac:dyDescent="0.5">
      <c r="P219" s="400"/>
      <c r="Z219" s="256"/>
      <c r="AA219" s="256"/>
      <c r="AB219" s="256"/>
      <c r="AO219" s="400"/>
      <c r="AS219" s="255">
        <f t="shared" si="59"/>
        <v>0</v>
      </c>
      <c r="AT219" s="255">
        <f t="shared" si="59"/>
        <v>0</v>
      </c>
      <c r="AU219" s="255">
        <f t="shared" si="59"/>
        <v>0</v>
      </c>
      <c r="AV219" s="255">
        <f t="shared" si="59"/>
        <v>0</v>
      </c>
      <c r="AY219" s="256"/>
      <c r="AZ219" s="256"/>
      <c r="BA219" s="256"/>
      <c r="BB219" s="256"/>
      <c r="BC219" s="256"/>
      <c r="BD219" s="256"/>
      <c r="BE219" s="256"/>
      <c r="BF219" s="256"/>
      <c r="BG219" s="256"/>
      <c r="BH219" s="256"/>
      <c r="BI219" s="256"/>
      <c r="BK219" s="256"/>
      <c r="BL219" s="256"/>
      <c r="BM219" s="256"/>
      <c r="BN219" s="256"/>
      <c r="BO219" s="256"/>
      <c r="BP219" s="256"/>
      <c r="BQ219" s="256"/>
      <c r="BR219" s="256"/>
      <c r="BS219" s="256"/>
      <c r="BT219" s="256"/>
      <c r="BU219" s="256"/>
      <c r="BV219" s="256"/>
      <c r="BX219" s="256"/>
      <c r="BY219" s="256"/>
      <c r="BZ219" s="256"/>
      <c r="CA219" s="256"/>
      <c r="CB219" s="256"/>
      <c r="CC219" s="256"/>
      <c r="CD219" s="256"/>
      <c r="CE219" s="256"/>
      <c r="CF219" s="256"/>
      <c r="CG219" s="256"/>
      <c r="CH219" s="256"/>
      <c r="CI219" s="256"/>
      <c r="CK219" s="256"/>
      <c r="CL219" s="256"/>
      <c r="CM219" s="256"/>
      <c r="CN219" s="256"/>
      <c r="CO219" s="256"/>
      <c r="CP219" s="256"/>
      <c r="CQ219" s="256"/>
      <c r="CR219" s="256"/>
      <c r="CS219" s="256"/>
      <c r="CT219" s="256"/>
      <c r="CU219" s="256"/>
      <c r="CV219" s="256"/>
      <c r="CX219" s="256"/>
      <c r="CY219" s="256"/>
      <c r="CZ219" s="256"/>
      <c r="DA219" s="256"/>
      <c r="DB219" s="256"/>
      <c r="DC219" s="256"/>
      <c r="DD219" s="256"/>
      <c r="DE219" s="256"/>
      <c r="DF219" s="256"/>
      <c r="DG219" s="256"/>
      <c r="DH219" s="256"/>
      <c r="DI219" s="256"/>
      <c r="DK219" s="256"/>
      <c r="DL219" s="256"/>
      <c r="DM219" s="256"/>
      <c r="DN219" s="256"/>
      <c r="DO219" s="256"/>
      <c r="DP219" s="256"/>
      <c r="DQ219" s="256"/>
      <c r="DR219" s="256"/>
      <c r="DS219" s="256"/>
      <c r="DT219" s="256"/>
      <c r="DU219" s="256"/>
      <c r="DV219" s="256"/>
      <c r="DX219" s="256"/>
      <c r="DY219" s="256"/>
      <c r="DZ219" s="256"/>
      <c r="EA219" s="256"/>
      <c r="EB219" s="256"/>
      <c r="EC219" s="256"/>
      <c r="ED219" s="256"/>
      <c r="EE219" s="256"/>
      <c r="EF219" s="256"/>
      <c r="EG219" s="256"/>
      <c r="EH219" s="256"/>
      <c r="EI219" s="256"/>
      <c r="EK219" s="256"/>
      <c r="EL219" s="256"/>
      <c r="EM219" s="256"/>
      <c r="EN219" s="256"/>
      <c r="EO219" s="256"/>
      <c r="EP219" s="256"/>
      <c r="EQ219" s="256"/>
      <c r="ER219" s="256"/>
      <c r="ES219" s="256"/>
      <c r="ET219" s="256"/>
      <c r="EU219" s="256"/>
      <c r="EV219" s="256"/>
      <c r="EX219" s="256"/>
      <c r="EY219" s="256"/>
      <c r="EZ219" s="256"/>
      <c r="FA219" s="256"/>
      <c r="FB219" s="256"/>
      <c r="FC219" s="256"/>
      <c r="FD219" s="256"/>
      <c r="FE219" s="256"/>
      <c r="FF219" s="256"/>
      <c r="FG219" s="256"/>
      <c r="FH219" s="256"/>
      <c r="FI219" s="256"/>
      <c r="FK219" s="256"/>
      <c r="FL219" s="256"/>
      <c r="FM219" s="256"/>
      <c r="FN219" s="256"/>
      <c r="FO219" s="256"/>
      <c r="FP219" s="256"/>
      <c r="FQ219" s="256"/>
      <c r="FR219" s="256"/>
      <c r="FS219" s="256"/>
      <c r="FT219" s="256"/>
      <c r="FU219" s="256"/>
      <c r="FV219" s="256"/>
      <c r="FX219" s="256"/>
      <c r="FY219" s="256"/>
      <c r="FZ219" s="256"/>
      <c r="GA219" s="256"/>
      <c r="GB219" s="256"/>
      <c r="GC219" s="256"/>
      <c r="GD219" s="256"/>
      <c r="GE219" s="256"/>
      <c r="GF219" s="256"/>
      <c r="GG219" s="256"/>
      <c r="GH219" s="256"/>
      <c r="GI219" s="256"/>
      <c r="GK219" s="256"/>
      <c r="GL219" s="256"/>
      <c r="GM219" s="256"/>
      <c r="GN219" s="256"/>
      <c r="GO219" s="256"/>
      <c r="GP219" s="256"/>
      <c r="GQ219" s="256"/>
      <c r="GR219" s="256"/>
      <c r="GS219" s="256"/>
      <c r="GT219" s="256"/>
      <c r="GU219" s="256"/>
      <c r="GV219" s="256"/>
      <c r="GX219" s="256"/>
      <c r="GY219" s="256"/>
      <c r="GZ219" s="256"/>
      <c r="HA219" s="256"/>
      <c r="HB219" s="256"/>
      <c r="HC219" s="256"/>
      <c r="HD219" s="256"/>
      <c r="HE219" s="256"/>
      <c r="HF219" s="256"/>
      <c r="HG219" s="256"/>
      <c r="HH219" s="256"/>
      <c r="HI219" s="256"/>
      <c r="HK219" s="256"/>
      <c r="HL219" s="256"/>
      <c r="HM219" s="256"/>
      <c r="HN219" s="256"/>
      <c r="HO219" s="256"/>
      <c r="HP219" s="256"/>
      <c r="HQ219" s="256"/>
      <c r="HR219" s="256"/>
      <c r="HS219" s="256"/>
      <c r="HT219" s="256"/>
      <c r="HU219" s="256"/>
      <c r="HV219" s="256"/>
      <c r="HX219" s="256"/>
      <c r="HY219" s="256"/>
      <c r="HZ219" s="256"/>
      <c r="IA219" s="256"/>
      <c r="IB219" s="256"/>
      <c r="IC219" s="256"/>
      <c r="ID219" s="256"/>
      <c r="IE219" s="256"/>
      <c r="IF219" s="256"/>
      <c r="IG219" s="256"/>
      <c r="IH219" s="256"/>
      <c r="II219" s="256"/>
      <c r="IK219" s="256"/>
      <c r="IL219" s="257"/>
      <c r="IM219" s="257"/>
      <c r="IN219" s="257"/>
      <c r="IO219" s="257"/>
      <c r="IP219" s="257"/>
      <c r="IQ219" s="257"/>
      <c r="IR219" s="257"/>
      <c r="IS219" s="257"/>
      <c r="IT219" s="257"/>
      <c r="IU219" s="257"/>
      <c r="IV219" s="257"/>
      <c r="IW219" s="257"/>
      <c r="IY219" s="256"/>
    </row>
    <row r="220" spans="16:259" ht="19.5" customHeight="1" x14ac:dyDescent="0.5">
      <c r="P220" s="400"/>
      <c r="Z220" s="256"/>
      <c r="AA220" s="256"/>
      <c r="AB220" s="256"/>
      <c r="AO220" s="400"/>
      <c r="AS220" s="255">
        <f t="shared" si="59"/>
        <v>0</v>
      </c>
      <c r="AT220" s="255">
        <f t="shared" si="59"/>
        <v>0</v>
      </c>
      <c r="AU220" s="255">
        <f t="shared" si="59"/>
        <v>0</v>
      </c>
      <c r="AV220" s="255">
        <f t="shared" si="59"/>
        <v>0</v>
      </c>
      <c r="AY220" s="256"/>
      <c r="AZ220" s="256"/>
      <c r="BA220" s="256"/>
      <c r="BB220" s="256"/>
      <c r="BC220" s="256"/>
      <c r="BD220" s="256"/>
      <c r="BE220" s="256"/>
      <c r="BF220" s="256"/>
      <c r="BG220" s="256"/>
      <c r="BH220" s="256"/>
      <c r="BI220" s="256"/>
      <c r="BK220" s="256"/>
      <c r="BL220" s="256"/>
      <c r="BM220" s="256"/>
      <c r="BN220" s="256"/>
      <c r="BO220" s="256"/>
      <c r="BP220" s="256"/>
      <c r="BQ220" s="256"/>
      <c r="BR220" s="256"/>
      <c r="BS220" s="256"/>
      <c r="BT220" s="256"/>
      <c r="BU220" s="256"/>
      <c r="BV220" s="256"/>
      <c r="BX220" s="256"/>
      <c r="BY220" s="256"/>
      <c r="BZ220" s="256"/>
      <c r="CA220" s="256"/>
      <c r="CB220" s="256"/>
      <c r="CC220" s="256"/>
      <c r="CD220" s="256"/>
      <c r="CE220" s="256"/>
      <c r="CF220" s="256"/>
      <c r="CG220" s="256"/>
      <c r="CH220" s="256"/>
      <c r="CI220" s="256"/>
      <c r="CK220" s="256"/>
      <c r="CL220" s="256"/>
      <c r="CM220" s="256"/>
      <c r="CN220" s="256"/>
      <c r="CO220" s="256"/>
      <c r="CP220" s="256"/>
      <c r="CQ220" s="256"/>
      <c r="CR220" s="256"/>
      <c r="CS220" s="256"/>
      <c r="CT220" s="256"/>
      <c r="CU220" s="256"/>
      <c r="CV220" s="256"/>
      <c r="CX220" s="256"/>
      <c r="CY220" s="256"/>
      <c r="CZ220" s="256"/>
      <c r="DA220" s="256"/>
      <c r="DB220" s="256"/>
      <c r="DC220" s="256"/>
      <c r="DD220" s="256"/>
      <c r="DE220" s="256"/>
      <c r="DF220" s="256"/>
      <c r="DG220" s="256"/>
      <c r="DH220" s="256"/>
      <c r="DI220" s="256"/>
      <c r="DK220" s="256"/>
      <c r="DL220" s="256"/>
      <c r="DM220" s="256"/>
      <c r="DN220" s="256"/>
      <c r="DO220" s="256"/>
      <c r="DP220" s="256"/>
      <c r="DQ220" s="256"/>
      <c r="DR220" s="256"/>
      <c r="DS220" s="256"/>
      <c r="DT220" s="256"/>
      <c r="DU220" s="256"/>
      <c r="DV220" s="256"/>
      <c r="DX220" s="256"/>
      <c r="DY220" s="256"/>
      <c r="DZ220" s="256"/>
      <c r="EA220" s="256"/>
      <c r="EB220" s="256"/>
      <c r="EC220" s="256"/>
      <c r="ED220" s="256"/>
      <c r="EE220" s="256"/>
      <c r="EF220" s="256"/>
      <c r="EG220" s="256"/>
      <c r="EH220" s="256"/>
      <c r="EI220" s="256"/>
      <c r="EK220" s="256"/>
      <c r="EL220" s="256"/>
      <c r="EM220" s="256"/>
      <c r="EN220" s="256"/>
      <c r="EO220" s="256"/>
      <c r="EP220" s="256"/>
      <c r="EQ220" s="256"/>
      <c r="ER220" s="256"/>
      <c r="ES220" s="256"/>
      <c r="ET220" s="256"/>
      <c r="EU220" s="256"/>
      <c r="EV220" s="256"/>
      <c r="EX220" s="256"/>
      <c r="EY220" s="256"/>
      <c r="EZ220" s="256"/>
      <c r="FA220" s="256"/>
      <c r="FB220" s="256"/>
      <c r="FC220" s="256"/>
      <c r="FD220" s="256"/>
      <c r="FE220" s="256"/>
      <c r="FF220" s="256"/>
      <c r="FG220" s="256"/>
      <c r="FH220" s="256"/>
      <c r="FI220" s="256"/>
      <c r="FK220" s="256"/>
      <c r="FL220" s="256"/>
      <c r="FM220" s="256"/>
      <c r="FN220" s="256"/>
      <c r="FO220" s="256"/>
      <c r="FP220" s="256"/>
      <c r="FQ220" s="256"/>
      <c r="FR220" s="256"/>
      <c r="FS220" s="256"/>
      <c r="FT220" s="256"/>
      <c r="FU220" s="256"/>
      <c r="FV220" s="256"/>
      <c r="FX220" s="256"/>
      <c r="FY220" s="256"/>
      <c r="FZ220" s="256"/>
      <c r="GA220" s="256"/>
      <c r="GB220" s="256"/>
      <c r="GC220" s="256"/>
      <c r="GD220" s="256"/>
      <c r="GE220" s="256"/>
      <c r="GF220" s="256"/>
      <c r="GG220" s="256"/>
      <c r="GH220" s="256"/>
      <c r="GI220" s="256"/>
      <c r="GK220" s="256"/>
      <c r="GL220" s="256"/>
      <c r="GM220" s="256"/>
      <c r="GN220" s="256"/>
      <c r="GO220" s="256"/>
      <c r="GP220" s="256"/>
      <c r="GQ220" s="256"/>
      <c r="GR220" s="256"/>
      <c r="GS220" s="256"/>
      <c r="GT220" s="256"/>
      <c r="GU220" s="256"/>
      <c r="GV220" s="256"/>
      <c r="GX220" s="256"/>
      <c r="GY220" s="256"/>
      <c r="GZ220" s="256"/>
      <c r="HA220" s="256"/>
      <c r="HB220" s="256"/>
      <c r="HC220" s="256"/>
      <c r="HD220" s="256"/>
      <c r="HE220" s="256"/>
      <c r="HF220" s="256"/>
      <c r="HG220" s="256"/>
      <c r="HH220" s="256"/>
      <c r="HI220" s="256"/>
      <c r="HK220" s="256"/>
      <c r="HL220" s="256"/>
      <c r="HM220" s="256"/>
      <c r="HN220" s="256"/>
      <c r="HO220" s="256"/>
      <c r="HP220" s="256"/>
      <c r="HQ220" s="256"/>
      <c r="HR220" s="256"/>
      <c r="HS220" s="256"/>
      <c r="HT220" s="256"/>
      <c r="HU220" s="256"/>
      <c r="HV220" s="256"/>
      <c r="HX220" s="256"/>
      <c r="HY220" s="256"/>
      <c r="HZ220" s="256"/>
      <c r="IA220" s="256"/>
      <c r="IB220" s="256"/>
      <c r="IC220" s="256"/>
      <c r="ID220" s="256"/>
      <c r="IE220" s="256"/>
      <c r="IF220" s="256"/>
      <c r="IG220" s="256"/>
      <c r="IH220" s="256"/>
      <c r="II220" s="256"/>
      <c r="IK220" s="256"/>
      <c r="IL220" s="257"/>
      <c r="IM220" s="257"/>
      <c r="IN220" s="257"/>
      <c r="IO220" s="257"/>
      <c r="IP220" s="257"/>
      <c r="IQ220" s="257"/>
      <c r="IR220" s="257"/>
      <c r="IS220" s="257"/>
      <c r="IT220" s="257"/>
      <c r="IU220" s="257"/>
      <c r="IV220" s="257"/>
      <c r="IW220" s="257"/>
      <c r="IY220" s="256"/>
    </row>
    <row r="221" spans="16:259" ht="19.5" customHeight="1" x14ac:dyDescent="0.5">
      <c r="P221" s="400"/>
      <c r="Z221" s="256"/>
      <c r="AA221" s="256"/>
      <c r="AB221" s="256"/>
      <c r="AO221" s="400"/>
      <c r="AS221" s="255">
        <f t="shared" si="59"/>
        <v>0</v>
      </c>
      <c r="AT221" s="255">
        <f t="shared" si="59"/>
        <v>0</v>
      </c>
      <c r="AU221" s="255">
        <f t="shared" si="59"/>
        <v>0</v>
      </c>
      <c r="AV221" s="255">
        <f t="shared" si="59"/>
        <v>0</v>
      </c>
      <c r="AY221" s="256"/>
      <c r="AZ221" s="256"/>
      <c r="BA221" s="256"/>
      <c r="BB221" s="256"/>
      <c r="BC221" s="256"/>
      <c r="BD221" s="256"/>
      <c r="BE221" s="256"/>
      <c r="BF221" s="256"/>
      <c r="BG221" s="256"/>
      <c r="BH221" s="256"/>
      <c r="BI221" s="256"/>
      <c r="BK221" s="256"/>
      <c r="BL221" s="256"/>
      <c r="BM221" s="256"/>
      <c r="BN221" s="256"/>
      <c r="BO221" s="256"/>
      <c r="BP221" s="256"/>
      <c r="BQ221" s="256"/>
      <c r="BR221" s="256"/>
      <c r="BS221" s="256"/>
      <c r="BT221" s="256"/>
      <c r="BU221" s="256"/>
      <c r="BV221" s="256"/>
      <c r="BX221" s="256"/>
      <c r="BY221" s="256"/>
      <c r="BZ221" s="256"/>
      <c r="CA221" s="256"/>
      <c r="CB221" s="256"/>
      <c r="CC221" s="256"/>
      <c r="CD221" s="256"/>
      <c r="CE221" s="256"/>
      <c r="CF221" s="256"/>
      <c r="CG221" s="256"/>
      <c r="CH221" s="256"/>
      <c r="CI221" s="256"/>
      <c r="CK221" s="256"/>
      <c r="CL221" s="256"/>
      <c r="CM221" s="256"/>
      <c r="CN221" s="256"/>
      <c r="CO221" s="256"/>
      <c r="CP221" s="256"/>
      <c r="CQ221" s="256"/>
      <c r="CR221" s="256"/>
      <c r="CS221" s="256"/>
      <c r="CT221" s="256"/>
      <c r="CU221" s="256"/>
      <c r="CV221" s="256"/>
      <c r="CX221" s="256"/>
      <c r="CY221" s="256"/>
      <c r="CZ221" s="256"/>
      <c r="DA221" s="256"/>
      <c r="DB221" s="256"/>
      <c r="DC221" s="256"/>
      <c r="DD221" s="256"/>
      <c r="DE221" s="256"/>
      <c r="DF221" s="256"/>
      <c r="DG221" s="256"/>
      <c r="DH221" s="256"/>
      <c r="DI221" s="256"/>
      <c r="DK221" s="256"/>
      <c r="DL221" s="256"/>
      <c r="DM221" s="256"/>
      <c r="DN221" s="256"/>
      <c r="DO221" s="256"/>
      <c r="DP221" s="256"/>
      <c r="DQ221" s="256"/>
      <c r="DR221" s="256"/>
      <c r="DS221" s="256"/>
      <c r="DT221" s="256"/>
      <c r="DU221" s="256"/>
      <c r="DV221" s="256"/>
      <c r="DX221" s="256"/>
      <c r="DY221" s="256"/>
      <c r="DZ221" s="256"/>
      <c r="EA221" s="256"/>
      <c r="EB221" s="256"/>
      <c r="EC221" s="256"/>
      <c r="ED221" s="256"/>
      <c r="EE221" s="256"/>
      <c r="EF221" s="256"/>
      <c r="EG221" s="256"/>
      <c r="EH221" s="256"/>
      <c r="EI221" s="256"/>
      <c r="EK221" s="256"/>
      <c r="EL221" s="256"/>
      <c r="EM221" s="256"/>
      <c r="EN221" s="256"/>
      <c r="EO221" s="256"/>
      <c r="EP221" s="256"/>
      <c r="EQ221" s="256"/>
      <c r="ER221" s="256"/>
      <c r="ES221" s="256"/>
      <c r="ET221" s="256"/>
      <c r="EU221" s="256"/>
      <c r="EV221" s="256"/>
      <c r="EX221" s="256"/>
      <c r="EY221" s="256"/>
      <c r="EZ221" s="256"/>
      <c r="FA221" s="256"/>
      <c r="FB221" s="256"/>
      <c r="FC221" s="256"/>
      <c r="FD221" s="256"/>
      <c r="FE221" s="256"/>
      <c r="FF221" s="256"/>
      <c r="FG221" s="256"/>
      <c r="FH221" s="256"/>
      <c r="FI221" s="256"/>
      <c r="FK221" s="256"/>
      <c r="FL221" s="256"/>
      <c r="FM221" s="256"/>
      <c r="FN221" s="256"/>
      <c r="FO221" s="256"/>
      <c r="FP221" s="256"/>
      <c r="FQ221" s="256"/>
      <c r="FR221" s="256"/>
      <c r="FS221" s="256"/>
      <c r="FT221" s="256"/>
      <c r="FU221" s="256"/>
      <c r="FV221" s="256"/>
      <c r="FX221" s="256"/>
      <c r="FY221" s="256"/>
      <c r="FZ221" s="256"/>
      <c r="GA221" s="256"/>
      <c r="GB221" s="256"/>
      <c r="GC221" s="256"/>
      <c r="GD221" s="256"/>
      <c r="GE221" s="256"/>
      <c r="GF221" s="256"/>
      <c r="GG221" s="256"/>
      <c r="GH221" s="256"/>
      <c r="GI221" s="256"/>
      <c r="GK221" s="256"/>
      <c r="GL221" s="256"/>
      <c r="GM221" s="256"/>
      <c r="GN221" s="256"/>
      <c r="GO221" s="256"/>
      <c r="GP221" s="256"/>
      <c r="GQ221" s="256"/>
      <c r="GR221" s="256"/>
      <c r="GS221" s="256"/>
      <c r="GT221" s="256"/>
      <c r="GU221" s="256"/>
      <c r="GV221" s="256"/>
      <c r="GX221" s="256"/>
      <c r="GY221" s="256"/>
      <c r="GZ221" s="256"/>
      <c r="HA221" s="256"/>
      <c r="HB221" s="256"/>
      <c r="HC221" s="256"/>
      <c r="HD221" s="256"/>
      <c r="HE221" s="256"/>
      <c r="HF221" s="256"/>
      <c r="HG221" s="256"/>
      <c r="HH221" s="256"/>
      <c r="HI221" s="256"/>
      <c r="HK221" s="256"/>
      <c r="HL221" s="256"/>
      <c r="HM221" s="256"/>
      <c r="HN221" s="256"/>
      <c r="HO221" s="256"/>
      <c r="HP221" s="256"/>
      <c r="HQ221" s="256"/>
      <c r="HR221" s="256"/>
      <c r="HS221" s="256"/>
      <c r="HT221" s="256"/>
      <c r="HU221" s="256"/>
      <c r="HV221" s="256"/>
      <c r="HX221" s="256"/>
      <c r="HY221" s="256"/>
      <c r="HZ221" s="256"/>
      <c r="IA221" s="256"/>
      <c r="IB221" s="256"/>
      <c r="IC221" s="256"/>
      <c r="ID221" s="256"/>
      <c r="IE221" s="256"/>
      <c r="IF221" s="256"/>
      <c r="IG221" s="256"/>
      <c r="IH221" s="256"/>
      <c r="II221" s="256"/>
      <c r="IK221" s="256"/>
      <c r="IL221" s="257"/>
      <c r="IM221" s="257"/>
      <c r="IN221" s="257"/>
      <c r="IO221" s="257"/>
      <c r="IP221" s="257"/>
      <c r="IQ221" s="257"/>
      <c r="IR221" s="257"/>
      <c r="IS221" s="257"/>
      <c r="IT221" s="257"/>
      <c r="IU221" s="257"/>
      <c r="IV221" s="257"/>
      <c r="IW221" s="257"/>
      <c r="IY221" s="256"/>
    </row>
    <row r="222" spans="16:259" ht="19.5" customHeight="1" x14ac:dyDescent="0.5">
      <c r="P222" s="400"/>
      <c r="Z222" s="256"/>
      <c r="AA222" s="256"/>
      <c r="AB222" s="256"/>
      <c r="AO222" s="400"/>
      <c r="AS222" s="255">
        <f t="shared" si="59"/>
        <v>0</v>
      </c>
      <c r="AT222" s="255">
        <f t="shared" si="59"/>
        <v>0</v>
      </c>
      <c r="AU222" s="255">
        <f t="shared" si="59"/>
        <v>0</v>
      </c>
      <c r="AV222" s="255">
        <f t="shared" si="59"/>
        <v>0</v>
      </c>
      <c r="AY222" s="256"/>
      <c r="AZ222" s="256"/>
      <c r="BA222" s="256"/>
      <c r="BB222" s="256"/>
      <c r="BC222" s="256"/>
      <c r="BD222" s="256"/>
      <c r="BE222" s="256"/>
      <c r="BF222" s="256"/>
      <c r="BG222" s="256"/>
      <c r="BH222" s="256"/>
      <c r="BI222" s="256"/>
      <c r="BK222" s="256"/>
      <c r="BL222" s="256"/>
      <c r="BM222" s="256"/>
      <c r="BN222" s="256"/>
      <c r="BO222" s="256"/>
      <c r="BP222" s="256"/>
      <c r="BQ222" s="256"/>
      <c r="BR222" s="256"/>
      <c r="BS222" s="256"/>
      <c r="BT222" s="256"/>
      <c r="BU222" s="256"/>
      <c r="BV222" s="256"/>
      <c r="BX222" s="256"/>
      <c r="BY222" s="256"/>
      <c r="BZ222" s="256"/>
      <c r="CA222" s="256"/>
      <c r="CB222" s="256"/>
      <c r="CC222" s="256"/>
      <c r="CD222" s="256"/>
      <c r="CE222" s="256"/>
      <c r="CF222" s="256"/>
      <c r="CG222" s="256"/>
      <c r="CH222" s="256"/>
      <c r="CI222" s="256"/>
      <c r="CK222" s="256"/>
      <c r="CL222" s="256"/>
      <c r="CM222" s="256"/>
      <c r="CN222" s="256"/>
      <c r="CO222" s="256"/>
      <c r="CP222" s="256"/>
      <c r="CQ222" s="256"/>
      <c r="CR222" s="256"/>
      <c r="CS222" s="256"/>
      <c r="CT222" s="256"/>
      <c r="CU222" s="256"/>
      <c r="CV222" s="256"/>
      <c r="CX222" s="256"/>
      <c r="CY222" s="256"/>
      <c r="CZ222" s="256"/>
      <c r="DA222" s="256"/>
      <c r="DB222" s="256"/>
      <c r="DC222" s="256"/>
      <c r="DD222" s="256"/>
      <c r="DE222" s="256"/>
      <c r="DF222" s="256"/>
      <c r="DG222" s="256"/>
      <c r="DH222" s="256"/>
      <c r="DI222" s="256"/>
      <c r="DK222" s="256"/>
      <c r="DL222" s="256"/>
      <c r="DM222" s="256"/>
      <c r="DN222" s="256"/>
      <c r="DO222" s="256"/>
      <c r="DP222" s="256"/>
      <c r="DQ222" s="256"/>
      <c r="DR222" s="256"/>
      <c r="DS222" s="256"/>
      <c r="DT222" s="256"/>
      <c r="DU222" s="256"/>
      <c r="DV222" s="256"/>
      <c r="DX222" s="256"/>
      <c r="DY222" s="256"/>
      <c r="DZ222" s="256"/>
      <c r="EA222" s="256"/>
      <c r="EB222" s="256"/>
      <c r="EC222" s="256"/>
      <c r="ED222" s="256"/>
      <c r="EE222" s="256"/>
      <c r="EF222" s="256"/>
      <c r="EG222" s="256"/>
      <c r="EH222" s="256"/>
      <c r="EI222" s="256"/>
      <c r="EK222" s="256"/>
      <c r="EL222" s="256"/>
      <c r="EM222" s="256"/>
      <c r="EN222" s="256"/>
      <c r="EO222" s="256"/>
      <c r="EP222" s="256"/>
      <c r="EQ222" s="256"/>
      <c r="ER222" s="256"/>
      <c r="ES222" s="256"/>
      <c r="ET222" s="256"/>
      <c r="EU222" s="256"/>
      <c r="EV222" s="256"/>
      <c r="EX222" s="256"/>
      <c r="EY222" s="256"/>
      <c r="EZ222" s="256"/>
      <c r="FA222" s="256"/>
      <c r="FB222" s="256"/>
      <c r="FC222" s="256"/>
      <c r="FD222" s="256"/>
      <c r="FE222" s="256"/>
      <c r="FF222" s="256"/>
      <c r="FG222" s="256"/>
      <c r="FH222" s="256"/>
      <c r="FI222" s="256"/>
      <c r="FK222" s="256"/>
      <c r="FL222" s="256"/>
      <c r="FM222" s="256"/>
      <c r="FN222" s="256"/>
      <c r="FO222" s="256"/>
      <c r="FP222" s="256"/>
      <c r="FQ222" s="256"/>
      <c r="FR222" s="256"/>
      <c r="FS222" s="256"/>
      <c r="FT222" s="256"/>
      <c r="FU222" s="256"/>
      <c r="FV222" s="256"/>
      <c r="FX222" s="256"/>
      <c r="FY222" s="256"/>
      <c r="FZ222" s="256"/>
      <c r="GA222" s="256"/>
      <c r="GB222" s="256"/>
      <c r="GC222" s="256"/>
      <c r="GD222" s="256"/>
      <c r="GE222" s="256"/>
      <c r="GF222" s="256"/>
      <c r="GG222" s="256"/>
      <c r="GH222" s="256"/>
      <c r="GI222" s="256"/>
      <c r="GK222" s="256"/>
      <c r="GL222" s="256"/>
      <c r="GM222" s="256"/>
      <c r="GN222" s="256"/>
      <c r="GO222" s="256"/>
      <c r="GP222" s="256"/>
      <c r="GQ222" s="256"/>
      <c r="GR222" s="256"/>
      <c r="GS222" s="256"/>
      <c r="GT222" s="256"/>
      <c r="GU222" s="256"/>
      <c r="GV222" s="256"/>
      <c r="GX222" s="256"/>
      <c r="GY222" s="256"/>
      <c r="GZ222" s="256"/>
      <c r="HA222" s="256"/>
      <c r="HB222" s="256"/>
      <c r="HC222" s="256"/>
      <c r="HD222" s="256"/>
      <c r="HE222" s="256"/>
      <c r="HF222" s="256"/>
      <c r="HG222" s="256"/>
      <c r="HH222" s="256"/>
      <c r="HI222" s="256"/>
      <c r="HK222" s="256"/>
      <c r="HL222" s="256"/>
      <c r="HM222" s="256"/>
      <c r="HN222" s="256"/>
      <c r="HO222" s="256"/>
      <c r="HP222" s="256"/>
      <c r="HQ222" s="256"/>
      <c r="HR222" s="256"/>
      <c r="HS222" s="256"/>
      <c r="HT222" s="256"/>
      <c r="HU222" s="256"/>
      <c r="HV222" s="256"/>
      <c r="HX222" s="256"/>
      <c r="HY222" s="256"/>
      <c r="HZ222" s="256"/>
      <c r="IA222" s="256"/>
      <c r="IB222" s="256"/>
      <c r="IC222" s="256"/>
      <c r="ID222" s="256"/>
      <c r="IE222" s="256"/>
      <c r="IF222" s="256"/>
      <c r="IG222" s="256"/>
      <c r="IH222" s="256"/>
      <c r="II222" s="256"/>
      <c r="IK222" s="256"/>
      <c r="IL222" s="257"/>
      <c r="IM222" s="257"/>
      <c r="IN222" s="257"/>
      <c r="IO222" s="257"/>
      <c r="IP222" s="257"/>
      <c r="IQ222" s="257"/>
      <c r="IR222" s="257"/>
      <c r="IS222" s="257"/>
      <c r="IT222" s="257"/>
      <c r="IU222" s="257"/>
      <c r="IV222" s="257"/>
      <c r="IW222" s="257"/>
      <c r="IY222" s="256"/>
    </row>
    <row r="223" spans="16:259" ht="19.5" customHeight="1" x14ac:dyDescent="0.5">
      <c r="P223" s="400"/>
      <c r="Z223" s="256"/>
      <c r="AA223" s="256"/>
      <c r="AB223" s="256"/>
      <c r="AO223" s="400"/>
      <c r="AS223" s="255">
        <f t="shared" si="59"/>
        <v>0</v>
      </c>
      <c r="AT223" s="255">
        <f t="shared" si="59"/>
        <v>0</v>
      </c>
      <c r="AU223" s="255">
        <f t="shared" si="59"/>
        <v>0</v>
      </c>
      <c r="AV223" s="255">
        <f t="shared" si="59"/>
        <v>0</v>
      </c>
      <c r="AY223" s="256"/>
      <c r="AZ223" s="256"/>
      <c r="BA223" s="256"/>
      <c r="BB223" s="256"/>
      <c r="BC223" s="256"/>
      <c r="BD223" s="256"/>
      <c r="BE223" s="256"/>
      <c r="BF223" s="256"/>
      <c r="BG223" s="256"/>
      <c r="BH223" s="256"/>
      <c r="BI223" s="256"/>
      <c r="BK223" s="256"/>
      <c r="BL223" s="256"/>
      <c r="BM223" s="256"/>
      <c r="BN223" s="256"/>
      <c r="BO223" s="256"/>
      <c r="BP223" s="256"/>
      <c r="BQ223" s="256"/>
      <c r="BR223" s="256"/>
      <c r="BS223" s="256"/>
      <c r="BT223" s="256"/>
      <c r="BU223" s="256"/>
      <c r="BV223" s="256"/>
      <c r="BX223" s="256"/>
      <c r="BY223" s="256"/>
      <c r="BZ223" s="256"/>
      <c r="CA223" s="256"/>
      <c r="CB223" s="256"/>
      <c r="CC223" s="256"/>
      <c r="CD223" s="256"/>
      <c r="CE223" s="256"/>
      <c r="CF223" s="256"/>
      <c r="CG223" s="256"/>
      <c r="CH223" s="256"/>
      <c r="CI223" s="256"/>
      <c r="CK223" s="256"/>
      <c r="CL223" s="256"/>
      <c r="CM223" s="256"/>
      <c r="CN223" s="256"/>
      <c r="CO223" s="256"/>
      <c r="CP223" s="256"/>
      <c r="CQ223" s="256"/>
      <c r="CR223" s="256"/>
      <c r="CS223" s="256"/>
      <c r="CT223" s="256"/>
      <c r="CU223" s="256"/>
      <c r="CV223" s="256"/>
      <c r="CX223" s="256"/>
      <c r="CY223" s="256"/>
      <c r="CZ223" s="256"/>
      <c r="DA223" s="256"/>
      <c r="DB223" s="256"/>
      <c r="DC223" s="256"/>
      <c r="DD223" s="256"/>
      <c r="DE223" s="256"/>
      <c r="DF223" s="256"/>
      <c r="DG223" s="256"/>
      <c r="DH223" s="256"/>
      <c r="DI223" s="256"/>
      <c r="DK223" s="256"/>
      <c r="DL223" s="256"/>
      <c r="DM223" s="256"/>
      <c r="DN223" s="256"/>
      <c r="DO223" s="256"/>
      <c r="DP223" s="256"/>
      <c r="DQ223" s="256"/>
      <c r="DR223" s="256"/>
      <c r="DS223" s="256"/>
      <c r="DT223" s="256"/>
      <c r="DU223" s="256"/>
      <c r="DV223" s="256"/>
      <c r="DX223" s="256"/>
      <c r="DY223" s="256"/>
      <c r="DZ223" s="256"/>
      <c r="EA223" s="256"/>
      <c r="EB223" s="256"/>
      <c r="EC223" s="256"/>
      <c r="ED223" s="256"/>
      <c r="EE223" s="256"/>
      <c r="EF223" s="256"/>
      <c r="EG223" s="256"/>
      <c r="EH223" s="256"/>
      <c r="EI223" s="256"/>
      <c r="EK223" s="256"/>
      <c r="EL223" s="256"/>
      <c r="EM223" s="256"/>
      <c r="EN223" s="256"/>
      <c r="EO223" s="256"/>
      <c r="EP223" s="256"/>
      <c r="EQ223" s="256"/>
      <c r="ER223" s="256"/>
      <c r="ES223" s="256"/>
      <c r="ET223" s="256"/>
      <c r="EU223" s="256"/>
      <c r="EV223" s="256"/>
      <c r="EX223" s="256"/>
      <c r="EY223" s="256"/>
      <c r="EZ223" s="256"/>
      <c r="FA223" s="256"/>
      <c r="FB223" s="256"/>
      <c r="FC223" s="256"/>
      <c r="FD223" s="256"/>
      <c r="FE223" s="256"/>
      <c r="FF223" s="256"/>
      <c r="FG223" s="256"/>
      <c r="FH223" s="256"/>
      <c r="FI223" s="256"/>
      <c r="FK223" s="256"/>
      <c r="FL223" s="256"/>
      <c r="FM223" s="256"/>
      <c r="FN223" s="256"/>
      <c r="FO223" s="256"/>
      <c r="FP223" s="256"/>
      <c r="FQ223" s="256"/>
      <c r="FR223" s="256"/>
      <c r="FS223" s="256"/>
      <c r="FT223" s="256"/>
      <c r="FU223" s="256"/>
      <c r="FV223" s="256"/>
      <c r="FX223" s="256"/>
      <c r="FY223" s="256"/>
      <c r="FZ223" s="256"/>
      <c r="GA223" s="256"/>
      <c r="GB223" s="256"/>
      <c r="GC223" s="256"/>
      <c r="GD223" s="256"/>
      <c r="GE223" s="256"/>
      <c r="GF223" s="256"/>
      <c r="GG223" s="256"/>
      <c r="GH223" s="256"/>
      <c r="GI223" s="256"/>
      <c r="GK223" s="256"/>
      <c r="GL223" s="256"/>
      <c r="GM223" s="256"/>
      <c r="GN223" s="256"/>
      <c r="GO223" s="256"/>
      <c r="GP223" s="256"/>
      <c r="GQ223" s="256"/>
      <c r="GR223" s="256"/>
      <c r="GS223" s="256"/>
      <c r="GT223" s="256"/>
      <c r="GU223" s="256"/>
      <c r="GV223" s="256"/>
      <c r="GX223" s="256"/>
      <c r="GY223" s="256"/>
      <c r="GZ223" s="256"/>
      <c r="HA223" s="256"/>
      <c r="HB223" s="256"/>
      <c r="HC223" s="256"/>
      <c r="HD223" s="256"/>
      <c r="HE223" s="256"/>
      <c r="HF223" s="256"/>
      <c r="HG223" s="256"/>
      <c r="HH223" s="256"/>
      <c r="HI223" s="256"/>
      <c r="HK223" s="256"/>
      <c r="HL223" s="256"/>
      <c r="HM223" s="256"/>
      <c r="HN223" s="256"/>
      <c r="HO223" s="256"/>
      <c r="HP223" s="256"/>
      <c r="HQ223" s="256"/>
      <c r="HR223" s="256"/>
      <c r="HS223" s="256"/>
      <c r="HT223" s="256"/>
      <c r="HU223" s="256"/>
      <c r="HV223" s="256"/>
      <c r="HX223" s="256"/>
      <c r="HY223" s="256"/>
      <c r="HZ223" s="256"/>
      <c r="IA223" s="256"/>
      <c r="IB223" s="256"/>
      <c r="IC223" s="256"/>
      <c r="ID223" s="256"/>
      <c r="IE223" s="256"/>
      <c r="IF223" s="256"/>
      <c r="IG223" s="256"/>
      <c r="IH223" s="256"/>
      <c r="II223" s="256"/>
      <c r="IK223" s="256"/>
      <c r="IL223" s="257"/>
      <c r="IM223" s="257"/>
      <c r="IN223" s="257"/>
      <c r="IO223" s="257"/>
      <c r="IP223" s="257"/>
      <c r="IQ223" s="257"/>
      <c r="IR223" s="257"/>
      <c r="IS223" s="257"/>
      <c r="IT223" s="257"/>
      <c r="IU223" s="257"/>
      <c r="IV223" s="257"/>
      <c r="IW223" s="257"/>
      <c r="IY223" s="256"/>
    </row>
    <row r="224" spans="16:259" ht="19.5" customHeight="1" x14ac:dyDescent="0.5">
      <c r="P224" s="400"/>
      <c r="Z224" s="256"/>
      <c r="AA224" s="256"/>
      <c r="AB224" s="256"/>
      <c r="AO224" s="400"/>
      <c r="AS224" s="255">
        <f t="shared" si="59"/>
        <v>0</v>
      </c>
      <c r="AT224" s="255">
        <f t="shared" si="59"/>
        <v>0</v>
      </c>
      <c r="AU224" s="255">
        <f t="shared" si="59"/>
        <v>0</v>
      </c>
      <c r="AV224" s="255">
        <f t="shared" si="59"/>
        <v>0</v>
      </c>
      <c r="AY224" s="256"/>
      <c r="AZ224" s="256"/>
      <c r="BA224" s="256"/>
      <c r="BB224" s="256"/>
      <c r="BC224" s="256"/>
      <c r="BD224" s="256"/>
      <c r="BE224" s="256"/>
      <c r="BF224" s="256"/>
      <c r="BG224" s="256"/>
      <c r="BH224" s="256"/>
      <c r="BI224" s="256"/>
      <c r="BK224" s="256"/>
      <c r="BL224" s="256"/>
      <c r="BM224" s="256"/>
      <c r="BN224" s="256"/>
      <c r="BO224" s="256"/>
      <c r="BP224" s="256"/>
      <c r="BQ224" s="256"/>
      <c r="BR224" s="256"/>
      <c r="BS224" s="256"/>
      <c r="BT224" s="256"/>
      <c r="BU224" s="256"/>
      <c r="BV224" s="256"/>
      <c r="BX224" s="256"/>
      <c r="BY224" s="256"/>
      <c r="BZ224" s="256"/>
      <c r="CA224" s="256"/>
      <c r="CB224" s="256"/>
      <c r="CC224" s="256"/>
      <c r="CD224" s="256"/>
      <c r="CE224" s="256"/>
      <c r="CF224" s="256"/>
      <c r="CG224" s="256"/>
      <c r="CH224" s="256"/>
      <c r="CI224" s="256"/>
      <c r="CK224" s="256"/>
      <c r="CL224" s="256"/>
      <c r="CM224" s="256"/>
      <c r="CN224" s="256"/>
      <c r="CO224" s="256"/>
      <c r="CP224" s="256"/>
      <c r="CQ224" s="256"/>
      <c r="CR224" s="256"/>
      <c r="CS224" s="256"/>
      <c r="CT224" s="256"/>
      <c r="CU224" s="256"/>
      <c r="CV224" s="256"/>
      <c r="CX224" s="256"/>
      <c r="CY224" s="256"/>
      <c r="CZ224" s="256"/>
      <c r="DA224" s="256"/>
      <c r="DB224" s="256"/>
      <c r="DC224" s="256"/>
      <c r="DD224" s="256"/>
      <c r="DE224" s="256"/>
      <c r="DF224" s="256"/>
      <c r="DG224" s="256"/>
      <c r="DH224" s="256"/>
      <c r="DI224" s="256"/>
      <c r="DK224" s="256"/>
      <c r="DL224" s="256"/>
      <c r="DM224" s="256"/>
      <c r="DN224" s="256"/>
      <c r="DO224" s="256"/>
      <c r="DP224" s="256"/>
      <c r="DQ224" s="256"/>
      <c r="DR224" s="256"/>
      <c r="DS224" s="256"/>
      <c r="DT224" s="256"/>
      <c r="DU224" s="256"/>
      <c r="DV224" s="256"/>
      <c r="DX224" s="256"/>
      <c r="DY224" s="256"/>
      <c r="DZ224" s="256"/>
      <c r="EA224" s="256"/>
      <c r="EB224" s="256"/>
      <c r="EC224" s="256"/>
      <c r="ED224" s="256"/>
      <c r="EE224" s="256"/>
      <c r="EF224" s="256"/>
      <c r="EG224" s="256"/>
      <c r="EH224" s="256"/>
      <c r="EI224" s="256"/>
      <c r="EK224" s="256"/>
      <c r="EL224" s="256"/>
      <c r="EM224" s="256"/>
      <c r="EN224" s="256"/>
      <c r="EO224" s="256"/>
      <c r="EP224" s="256"/>
      <c r="EQ224" s="256"/>
      <c r="ER224" s="256"/>
      <c r="ES224" s="256"/>
      <c r="ET224" s="256"/>
      <c r="EU224" s="256"/>
      <c r="EV224" s="256"/>
      <c r="EX224" s="256"/>
      <c r="EY224" s="256"/>
      <c r="EZ224" s="256"/>
      <c r="FA224" s="256"/>
      <c r="FB224" s="256"/>
      <c r="FC224" s="256"/>
      <c r="FD224" s="256"/>
      <c r="FE224" s="256"/>
      <c r="FF224" s="256"/>
      <c r="FG224" s="256"/>
      <c r="FH224" s="256"/>
      <c r="FI224" s="256"/>
      <c r="FK224" s="256"/>
      <c r="FL224" s="256"/>
      <c r="FM224" s="256"/>
      <c r="FN224" s="256"/>
      <c r="FO224" s="256"/>
      <c r="FP224" s="256"/>
      <c r="FQ224" s="256"/>
      <c r="FR224" s="256"/>
      <c r="FS224" s="256"/>
      <c r="FT224" s="256"/>
      <c r="FU224" s="256"/>
      <c r="FV224" s="256"/>
      <c r="FX224" s="256"/>
      <c r="FY224" s="256"/>
      <c r="FZ224" s="256"/>
      <c r="GA224" s="256"/>
      <c r="GB224" s="256"/>
      <c r="GC224" s="256"/>
      <c r="GD224" s="256"/>
      <c r="GE224" s="256"/>
      <c r="GF224" s="256"/>
      <c r="GG224" s="256"/>
      <c r="GH224" s="256"/>
      <c r="GI224" s="256"/>
      <c r="GK224" s="256"/>
      <c r="GL224" s="256"/>
      <c r="GM224" s="256"/>
      <c r="GN224" s="256"/>
      <c r="GO224" s="256"/>
      <c r="GP224" s="256"/>
      <c r="GQ224" s="256"/>
      <c r="GR224" s="256"/>
      <c r="GS224" s="256"/>
      <c r="GT224" s="256"/>
      <c r="GU224" s="256"/>
      <c r="GV224" s="256"/>
      <c r="GX224" s="256"/>
      <c r="GY224" s="256"/>
      <c r="GZ224" s="256"/>
      <c r="HA224" s="256"/>
      <c r="HB224" s="256"/>
      <c r="HC224" s="256"/>
      <c r="HD224" s="256"/>
      <c r="HE224" s="256"/>
      <c r="HF224" s="256"/>
      <c r="HG224" s="256"/>
      <c r="HH224" s="256"/>
      <c r="HI224" s="256"/>
      <c r="HK224" s="256"/>
      <c r="HL224" s="256"/>
      <c r="HM224" s="256"/>
      <c r="HN224" s="256"/>
      <c r="HO224" s="256"/>
      <c r="HP224" s="256"/>
      <c r="HQ224" s="256"/>
      <c r="HR224" s="256"/>
      <c r="HS224" s="256"/>
      <c r="HT224" s="256"/>
      <c r="HU224" s="256"/>
      <c r="HV224" s="256"/>
      <c r="HX224" s="256"/>
      <c r="HY224" s="256"/>
      <c r="HZ224" s="256"/>
      <c r="IA224" s="256"/>
      <c r="IB224" s="256"/>
      <c r="IC224" s="256"/>
      <c r="ID224" s="256"/>
      <c r="IE224" s="256"/>
      <c r="IF224" s="256"/>
      <c r="IG224" s="256"/>
      <c r="IH224" s="256"/>
      <c r="II224" s="256"/>
      <c r="IK224" s="256"/>
      <c r="IL224" s="257"/>
      <c r="IM224" s="257"/>
      <c r="IN224" s="257"/>
      <c r="IO224" s="257"/>
      <c r="IP224" s="257"/>
      <c r="IQ224" s="257"/>
      <c r="IR224" s="257"/>
      <c r="IS224" s="257"/>
      <c r="IT224" s="257"/>
      <c r="IU224" s="257"/>
      <c r="IV224" s="257"/>
      <c r="IW224" s="257"/>
      <c r="IY224" s="256"/>
    </row>
    <row r="225" spans="16:259" ht="19.5" customHeight="1" x14ac:dyDescent="0.5">
      <c r="P225" s="400"/>
      <c r="Z225" s="256"/>
      <c r="AA225" s="256"/>
      <c r="AB225" s="256"/>
      <c r="AO225" s="400"/>
      <c r="AS225" s="255">
        <f t="shared" si="59"/>
        <v>0</v>
      </c>
      <c r="AT225" s="255">
        <f t="shared" si="59"/>
        <v>0</v>
      </c>
      <c r="AU225" s="255">
        <f t="shared" si="59"/>
        <v>0</v>
      </c>
      <c r="AV225" s="255">
        <f t="shared" si="59"/>
        <v>0</v>
      </c>
      <c r="AY225" s="256"/>
      <c r="AZ225" s="256"/>
      <c r="BA225" s="256"/>
      <c r="BB225" s="256"/>
      <c r="BC225" s="256"/>
      <c r="BD225" s="256"/>
      <c r="BE225" s="256"/>
      <c r="BF225" s="256"/>
      <c r="BG225" s="256"/>
      <c r="BH225" s="256"/>
      <c r="BI225" s="256"/>
      <c r="BK225" s="256"/>
      <c r="BL225" s="256"/>
      <c r="BM225" s="256"/>
      <c r="BN225" s="256"/>
      <c r="BO225" s="256"/>
      <c r="BP225" s="256"/>
      <c r="BQ225" s="256"/>
      <c r="BR225" s="256"/>
      <c r="BS225" s="256"/>
      <c r="BT225" s="256"/>
      <c r="BU225" s="256"/>
      <c r="BV225" s="256"/>
      <c r="BX225" s="256"/>
      <c r="BY225" s="256"/>
      <c r="BZ225" s="256"/>
      <c r="CA225" s="256"/>
      <c r="CB225" s="256"/>
      <c r="CC225" s="256"/>
      <c r="CD225" s="256"/>
      <c r="CE225" s="256"/>
      <c r="CF225" s="256"/>
      <c r="CG225" s="256"/>
      <c r="CH225" s="256"/>
      <c r="CI225" s="256"/>
      <c r="CK225" s="256"/>
      <c r="CL225" s="256"/>
      <c r="CM225" s="256"/>
      <c r="CN225" s="256"/>
      <c r="CO225" s="256"/>
      <c r="CP225" s="256"/>
      <c r="CQ225" s="256"/>
      <c r="CR225" s="256"/>
      <c r="CS225" s="256"/>
      <c r="CT225" s="256"/>
      <c r="CU225" s="256"/>
      <c r="CV225" s="256"/>
      <c r="CX225" s="256"/>
      <c r="CY225" s="256"/>
      <c r="CZ225" s="256"/>
      <c r="DA225" s="256"/>
      <c r="DB225" s="256"/>
      <c r="DC225" s="256"/>
      <c r="DD225" s="256"/>
      <c r="DE225" s="256"/>
      <c r="DF225" s="256"/>
      <c r="DG225" s="256"/>
      <c r="DH225" s="256"/>
      <c r="DI225" s="256"/>
      <c r="DK225" s="256"/>
      <c r="DL225" s="256"/>
      <c r="DM225" s="256"/>
      <c r="DN225" s="256"/>
      <c r="DO225" s="256"/>
      <c r="DP225" s="256"/>
      <c r="DQ225" s="256"/>
      <c r="DR225" s="256"/>
      <c r="DS225" s="256"/>
      <c r="DT225" s="256"/>
      <c r="DU225" s="256"/>
      <c r="DV225" s="256"/>
      <c r="DX225" s="256"/>
      <c r="DY225" s="256"/>
      <c r="DZ225" s="256"/>
      <c r="EA225" s="256"/>
      <c r="EB225" s="256"/>
      <c r="EC225" s="256"/>
      <c r="ED225" s="256"/>
      <c r="EE225" s="256"/>
      <c r="EF225" s="256"/>
      <c r="EG225" s="256"/>
      <c r="EH225" s="256"/>
      <c r="EI225" s="256"/>
      <c r="EK225" s="256"/>
      <c r="EL225" s="256"/>
      <c r="EM225" s="256"/>
      <c r="EN225" s="256"/>
      <c r="EO225" s="256"/>
      <c r="EP225" s="256"/>
      <c r="EQ225" s="256"/>
      <c r="ER225" s="256"/>
      <c r="ES225" s="256"/>
      <c r="ET225" s="256"/>
      <c r="EU225" s="256"/>
      <c r="EV225" s="256"/>
      <c r="EX225" s="256"/>
      <c r="EY225" s="256"/>
      <c r="EZ225" s="256"/>
      <c r="FA225" s="256"/>
      <c r="FB225" s="256"/>
      <c r="FC225" s="256"/>
      <c r="FD225" s="256"/>
      <c r="FE225" s="256"/>
      <c r="FF225" s="256"/>
      <c r="FG225" s="256"/>
      <c r="FH225" s="256"/>
      <c r="FI225" s="256"/>
      <c r="FK225" s="256"/>
      <c r="FL225" s="256"/>
      <c r="FM225" s="256"/>
      <c r="FN225" s="256"/>
      <c r="FO225" s="256"/>
      <c r="FP225" s="256"/>
      <c r="FQ225" s="256"/>
      <c r="FR225" s="256"/>
      <c r="FS225" s="256"/>
      <c r="FT225" s="256"/>
      <c r="FU225" s="256"/>
      <c r="FV225" s="256"/>
      <c r="FX225" s="256"/>
      <c r="FY225" s="256"/>
      <c r="FZ225" s="256"/>
      <c r="GA225" s="256"/>
      <c r="GB225" s="256"/>
      <c r="GC225" s="256"/>
      <c r="GD225" s="256"/>
      <c r="GE225" s="256"/>
      <c r="GF225" s="256"/>
      <c r="GG225" s="256"/>
      <c r="GH225" s="256"/>
      <c r="GI225" s="256"/>
      <c r="GK225" s="256"/>
      <c r="GL225" s="256"/>
      <c r="GM225" s="256"/>
      <c r="GN225" s="256"/>
      <c r="GO225" s="256"/>
      <c r="GP225" s="256"/>
      <c r="GQ225" s="256"/>
      <c r="GR225" s="256"/>
      <c r="GS225" s="256"/>
      <c r="GT225" s="256"/>
      <c r="GU225" s="256"/>
      <c r="GV225" s="256"/>
      <c r="GX225" s="256"/>
      <c r="GY225" s="256"/>
      <c r="GZ225" s="256"/>
      <c r="HA225" s="256"/>
      <c r="HB225" s="256"/>
      <c r="HC225" s="256"/>
      <c r="HD225" s="256"/>
      <c r="HE225" s="256"/>
      <c r="HF225" s="256"/>
      <c r="HG225" s="256"/>
      <c r="HH225" s="256"/>
      <c r="HI225" s="256"/>
      <c r="HK225" s="256"/>
      <c r="HL225" s="256"/>
      <c r="HM225" s="256"/>
      <c r="HN225" s="256"/>
      <c r="HO225" s="256"/>
      <c r="HP225" s="256"/>
      <c r="HQ225" s="256"/>
      <c r="HR225" s="256"/>
      <c r="HS225" s="256"/>
      <c r="HT225" s="256"/>
      <c r="HU225" s="256"/>
      <c r="HV225" s="256"/>
      <c r="HX225" s="256"/>
      <c r="HY225" s="256"/>
      <c r="HZ225" s="256"/>
      <c r="IA225" s="256"/>
      <c r="IB225" s="256"/>
      <c r="IC225" s="256"/>
      <c r="ID225" s="256"/>
      <c r="IE225" s="256"/>
      <c r="IF225" s="256"/>
      <c r="IG225" s="256"/>
      <c r="IH225" s="256"/>
      <c r="II225" s="256"/>
      <c r="IK225" s="256"/>
      <c r="IL225" s="257"/>
      <c r="IM225" s="257"/>
      <c r="IN225" s="257"/>
      <c r="IO225" s="257"/>
      <c r="IP225" s="257"/>
      <c r="IQ225" s="257"/>
      <c r="IR225" s="257"/>
      <c r="IS225" s="257"/>
      <c r="IT225" s="257"/>
      <c r="IU225" s="257"/>
      <c r="IV225" s="257"/>
      <c r="IW225" s="257"/>
      <c r="IY225" s="256"/>
    </row>
    <row r="226" spans="16:259" ht="19.5" customHeight="1" x14ac:dyDescent="0.5">
      <c r="P226" s="400"/>
      <c r="Z226" s="256"/>
      <c r="AA226" s="256"/>
      <c r="AB226" s="256"/>
      <c r="AO226" s="400"/>
      <c r="AS226" s="255">
        <f t="shared" si="59"/>
        <v>0</v>
      </c>
      <c r="AT226" s="255">
        <f t="shared" si="59"/>
        <v>0</v>
      </c>
      <c r="AU226" s="255">
        <f t="shared" si="59"/>
        <v>0</v>
      </c>
      <c r="AV226" s="255">
        <f>P226+T226+X226+AB226+AF226</f>
        <v>0</v>
      </c>
      <c r="AY226" s="256"/>
      <c r="AZ226" s="256"/>
      <c r="BA226" s="256"/>
      <c r="BB226" s="256"/>
      <c r="BC226" s="256"/>
      <c r="BD226" s="256"/>
      <c r="BE226" s="256"/>
      <c r="BF226" s="256"/>
      <c r="BG226" s="256"/>
      <c r="BH226" s="256"/>
      <c r="BI226" s="256"/>
      <c r="BK226" s="256"/>
      <c r="BL226" s="256"/>
      <c r="BM226" s="256"/>
      <c r="BN226" s="256"/>
      <c r="BO226" s="256"/>
      <c r="BP226" s="256"/>
      <c r="BQ226" s="256"/>
      <c r="BR226" s="256"/>
      <c r="BS226" s="256"/>
      <c r="BT226" s="256"/>
      <c r="BU226" s="256"/>
      <c r="BV226" s="256"/>
      <c r="BX226" s="256"/>
      <c r="BY226" s="256"/>
      <c r="BZ226" s="256"/>
      <c r="CA226" s="256"/>
      <c r="CB226" s="256"/>
      <c r="CC226" s="256"/>
      <c r="CD226" s="256"/>
      <c r="CE226" s="256"/>
      <c r="CF226" s="256"/>
      <c r="CG226" s="256"/>
      <c r="CH226" s="256"/>
      <c r="CI226" s="256"/>
      <c r="CK226" s="256"/>
      <c r="CL226" s="256"/>
      <c r="CM226" s="256"/>
      <c r="CN226" s="256"/>
      <c r="CO226" s="256"/>
      <c r="CP226" s="256"/>
      <c r="CQ226" s="256"/>
      <c r="CR226" s="256"/>
      <c r="CS226" s="256"/>
      <c r="CT226" s="256"/>
      <c r="CU226" s="256"/>
      <c r="CV226" s="256"/>
      <c r="CX226" s="256"/>
      <c r="CY226" s="256"/>
      <c r="CZ226" s="256"/>
      <c r="DA226" s="256"/>
      <c r="DB226" s="256"/>
      <c r="DC226" s="256"/>
      <c r="DD226" s="256"/>
      <c r="DE226" s="256"/>
      <c r="DF226" s="256"/>
      <c r="DG226" s="256"/>
      <c r="DH226" s="256"/>
      <c r="DI226" s="256"/>
      <c r="DK226" s="256"/>
      <c r="DL226" s="256"/>
      <c r="DM226" s="256"/>
      <c r="DN226" s="256"/>
      <c r="DO226" s="256"/>
      <c r="DP226" s="256"/>
      <c r="DQ226" s="256"/>
      <c r="DR226" s="256"/>
      <c r="DS226" s="256"/>
      <c r="DT226" s="256"/>
      <c r="DU226" s="256"/>
      <c r="DV226" s="256"/>
      <c r="DX226" s="256"/>
      <c r="DY226" s="256"/>
      <c r="DZ226" s="256"/>
      <c r="EA226" s="256"/>
      <c r="EB226" s="256"/>
      <c r="EC226" s="256"/>
      <c r="ED226" s="256"/>
      <c r="EE226" s="256"/>
      <c r="EF226" s="256"/>
      <c r="EG226" s="256"/>
      <c r="EH226" s="256"/>
      <c r="EI226" s="256"/>
      <c r="EK226" s="256"/>
      <c r="EL226" s="256"/>
      <c r="EM226" s="256"/>
      <c r="EN226" s="256"/>
      <c r="EO226" s="256"/>
      <c r="EP226" s="256"/>
      <c r="EQ226" s="256"/>
      <c r="ER226" s="256"/>
      <c r="ES226" s="256"/>
      <c r="ET226" s="256"/>
      <c r="EU226" s="256"/>
      <c r="EV226" s="256"/>
      <c r="EX226" s="256"/>
      <c r="EY226" s="256"/>
      <c r="EZ226" s="256"/>
      <c r="FA226" s="256"/>
      <c r="FB226" s="256"/>
      <c r="FC226" s="256"/>
      <c r="FD226" s="256"/>
      <c r="FE226" s="256"/>
      <c r="FF226" s="256"/>
      <c r="FG226" s="256"/>
      <c r="FH226" s="256"/>
      <c r="FI226" s="256"/>
      <c r="FK226" s="256"/>
      <c r="FL226" s="256"/>
      <c r="FM226" s="256"/>
      <c r="FN226" s="256"/>
      <c r="FO226" s="256"/>
      <c r="FP226" s="256"/>
      <c r="FQ226" s="256"/>
      <c r="FR226" s="256"/>
      <c r="FS226" s="256"/>
      <c r="FT226" s="256"/>
      <c r="FU226" s="256"/>
      <c r="FV226" s="256"/>
      <c r="FX226" s="256"/>
      <c r="FY226" s="256"/>
      <c r="FZ226" s="256"/>
      <c r="GA226" s="256"/>
      <c r="GB226" s="256"/>
      <c r="GC226" s="256"/>
      <c r="GD226" s="256"/>
      <c r="GE226" s="256"/>
      <c r="GF226" s="256"/>
      <c r="GG226" s="256"/>
      <c r="GH226" s="256"/>
      <c r="GI226" s="256"/>
      <c r="GK226" s="256"/>
      <c r="GL226" s="256"/>
      <c r="GM226" s="256"/>
      <c r="GN226" s="256"/>
      <c r="GO226" s="256"/>
      <c r="GP226" s="256"/>
      <c r="GQ226" s="256"/>
      <c r="GR226" s="256"/>
      <c r="GS226" s="256"/>
      <c r="GT226" s="256"/>
      <c r="GU226" s="256"/>
      <c r="GV226" s="256"/>
      <c r="GX226" s="256"/>
      <c r="GY226" s="256"/>
      <c r="GZ226" s="256"/>
      <c r="HA226" s="256"/>
      <c r="HB226" s="256"/>
      <c r="HC226" s="256"/>
      <c r="HD226" s="256"/>
      <c r="HE226" s="256"/>
      <c r="HF226" s="256"/>
      <c r="HG226" s="256"/>
      <c r="HH226" s="256"/>
      <c r="HI226" s="256"/>
      <c r="HK226" s="256"/>
      <c r="HL226" s="256"/>
      <c r="HM226" s="256"/>
      <c r="HN226" s="256"/>
      <c r="HO226" s="256"/>
      <c r="HP226" s="256"/>
      <c r="HQ226" s="256"/>
      <c r="HR226" s="256"/>
      <c r="HS226" s="256"/>
      <c r="HT226" s="256"/>
      <c r="HU226" s="256"/>
      <c r="HV226" s="256"/>
      <c r="HX226" s="256"/>
      <c r="HY226" s="256"/>
      <c r="HZ226" s="256"/>
      <c r="IA226" s="256"/>
      <c r="IB226" s="256"/>
      <c r="IC226" s="256"/>
      <c r="ID226" s="256"/>
      <c r="IE226" s="256"/>
      <c r="IF226" s="256"/>
      <c r="IG226" s="256"/>
      <c r="IH226" s="256"/>
      <c r="II226" s="256"/>
      <c r="IK226" s="256"/>
      <c r="IL226" s="257"/>
      <c r="IM226" s="257"/>
      <c r="IN226" s="257"/>
      <c r="IO226" s="257"/>
      <c r="IP226" s="257"/>
      <c r="IQ226" s="257"/>
      <c r="IR226" s="257"/>
      <c r="IS226" s="257"/>
      <c r="IT226" s="257"/>
      <c r="IU226" s="257"/>
      <c r="IV226" s="257"/>
      <c r="IW226" s="257"/>
      <c r="IY226" s="256"/>
    </row>
    <row r="227" spans="16:259" ht="19.5" customHeight="1" x14ac:dyDescent="0.5">
      <c r="P227" s="400"/>
      <c r="Z227" s="256"/>
      <c r="AA227" s="256"/>
      <c r="AB227" s="256"/>
      <c r="AO227" s="400"/>
      <c r="AY227" s="256"/>
      <c r="AZ227" s="256"/>
      <c r="BA227" s="256"/>
      <c r="BB227" s="256"/>
      <c r="BC227" s="256"/>
      <c r="BD227" s="256"/>
      <c r="BE227" s="256"/>
      <c r="BF227" s="256"/>
      <c r="BG227" s="256"/>
      <c r="BH227" s="256"/>
      <c r="BI227" s="256"/>
      <c r="BK227" s="256"/>
      <c r="BL227" s="256"/>
      <c r="BM227" s="256"/>
      <c r="BN227" s="256"/>
      <c r="BO227" s="256"/>
      <c r="BP227" s="256"/>
      <c r="BQ227" s="256"/>
      <c r="BR227" s="256"/>
      <c r="BS227" s="256"/>
      <c r="BT227" s="256"/>
      <c r="BU227" s="256"/>
      <c r="BV227" s="256"/>
      <c r="BX227" s="256"/>
      <c r="BY227" s="256"/>
      <c r="BZ227" s="256"/>
      <c r="CA227" s="256"/>
      <c r="CB227" s="256"/>
      <c r="CC227" s="256"/>
      <c r="CD227" s="256"/>
      <c r="CE227" s="256"/>
      <c r="CF227" s="256"/>
      <c r="CG227" s="256"/>
      <c r="CH227" s="256"/>
      <c r="CI227" s="256"/>
      <c r="CK227" s="256"/>
      <c r="CL227" s="256"/>
      <c r="CM227" s="256"/>
      <c r="CN227" s="256"/>
      <c r="CO227" s="256"/>
      <c r="CP227" s="256"/>
      <c r="CQ227" s="256"/>
      <c r="CR227" s="256"/>
      <c r="CS227" s="256"/>
      <c r="CT227" s="256"/>
      <c r="CU227" s="256"/>
      <c r="CV227" s="256"/>
      <c r="CX227" s="256"/>
      <c r="CY227" s="256"/>
      <c r="CZ227" s="256"/>
      <c r="DA227" s="256"/>
      <c r="DB227" s="256"/>
      <c r="DC227" s="256"/>
      <c r="DD227" s="256"/>
      <c r="DE227" s="256"/>
      <c r="DF227" s="256"/>
      <c r="DG227" s="256"/>
      <c r="DH227" s="256"/>
      <c r="DI227" s="256"/>
      <c r="DK227" s="256"/>
      <c r="DL227" s="256"/>
      <c r="DM227" s="256"/>
      <c r="DN227" s="256"/>
      <c r="DO227" s="256"/>
      <c r="DP227" s="256"/>
      <c r="DQ227" s="256"/>
      <c r="DR227" s="256"/>
      <c r="DS227" s="256"/>
      <c r="DT227" s="256"/>
      <c r="DU227" s="256"/>
      <c r="DV227" s="256"/>
      <c r="DX227" s="256"/>
      <c r="DY227" s="256"/>
      <c r="DZ227" s="256"/>
      <c r="EA227" s="256"/>
      <c r="EB227" s="256"/>
      <c r="EC227" s="256"/>
      <c r="ED227" s="256"/>
      <c r="EE227" s="256"/>
      <c r="EF227" s="256"/>
      <c r="EG227" s="256"/>
      <c r="EH227" s="256"/>
      <c r="EI227" s="256"/>
      <c r="EK227" s="256"/>
      <c r="EL227" s="256"/>
      <c r="EM227" s="256"/>
      <c r="EN227" s="256"/>
      <c r="EO227" s="256"/>
      <c r="EP227" s="256"/>
      <c r="EQ227" s="256"/>
      <c r="ER227" s="256"/>
      <c r="ES227" s="256"/>
      <c r="ET227" s="256"/>
      <c r="EU227" s="256"/>
      <c r="EV227" s="256"/>
      <c r="EX227" s="256"/>
      <c r="EY227" s="256"/>
      <c r="EZ227" s="256"/>
      <c r="FA227" s="256"/>
      <c r="FB227" s="256"/>
      <c r="FC227" s="256"/>
      <c r="FD227" s="256"/>
      <c r="FE227" s="256"/>
      <c r="FF227" s="256"/>
      <c r="FG227" s="256"/>
      <c r="FH227" s="256"/>
      <c r="FI227" s="256"/>
      <c r="FK227" s="256"/>
      <c r="FL227" s="256"/>
      <c r="FM227" s="256"/>
      <c r="FN227" s="256"/>
      <c r="FO227" s="256"/>
      <c r="FP227" s="256"/>
      <c r="FQ227" s="256"/>
      <c r="FR227" s="256"/>
      <c r="FS227" s="256"/>
      <c r="FT227" s="256"/>
      <c r="FU227" s="256"/>
      <c r="FV227" s="256"/>
      <c r="FX227" s="256"/>
      <c r="FY227" s="256"/>
      <c r="FZ227" s="256"/>
      <c r="GA227" s="256"/>
      <c r="GB227" s="256"/>
      <c r="GC227" s="256"/>
      <c r="GD227" s="256"/>
      <c r="GE227" s="256"/>
      <c r="GF227" s="256"/>
      <c r="GG227" s="256"/>
      <c r="GH227" s="256"/>
      <c r="GI227" s="256"/>
      <c r="GK227" s="256"/>
      <c r="GL227" s="256"/>
      <c r="GM227" s="256"/>
      <c r="GN227" s="256"/>
      <c r="GO227" s="256"/>
      <c r="GP227" s="256"/>
      <c r="GQ227" s="256"/>
      <c r="GR227" s="256"/>
      <c r="GS227" s="256"/>
      <c r="GT227" s="256"/>
      <c r="GU227" s="256"/>
      <c r="GV227" s="256"/>
      <c r="GX227" s="256"/>
      <c r="GY227" s="256"/>
      <c r="GZ227" s="256"/>
      <c r="HA227" s="256"/>
      <c r="HB227" s="256"/>
      <c r="HC227" s="256"/>
      <c r="HD227" s="256"/>
      <c r="HE227" s="256"/>
      <c r="HF227" s="256"/>
      <c r="HG227" s="256"/>
      <c r="HH227" s="256"/>
      <c r="HI227" s="256"/>
      <c r="HK227" s="256"/>
      <c r="HL227" s="256"/>
      <c r="HM227" s="256"/>
      <c r="HN227" s="256"/>
      <c r="HO227" s="256"/>
      <c r="HP227" s="256"/>
      <c r="HQ227" s="256"/>
      <c r="HR227" s="256"/>
      <c r="HS227" s="256"/>
      <c r="HT227" s="256"/>
      <c r="HU227" s="256"/>
      <c r="HV227" s="256"/>
      <c r="HX227" s="256"/>
      <c r="HY227" s="256"/>
      <c r="HZ227" s="256"/>
      <c r="IA227" s="256"/>
      <c r="IB227" s="256"/>
      <c r="IC227" s="256"/>
      <c r="ID227" s="256"/>
      <c r="IE227" s="256"/>
      <c r="IF227" s="256"/>
      <c r="IG227" s="256"/>
      <c r="IH227" s="256"/>
      <c r="II227" s="256"/>
      <c r="IK227" s="256"/>
      <c r="IL227" s="257"/>
      <c r="IM227" s="257"/>
      <c r="IN227" s="257"/>
      <c r="IO227" s="257"/>
      <c r="IP227" s="257"/>
      <c r="IQ227" s="257"/>
      <c r="IR227" s="257"/>
      <c r="IS227" s="257"/>
      <c r="IT227" s="257"/>
      <c r="IU227" s="257"/>
      <c r="IV227" s="257"/>
      <c r="IW227" s="257"/>
      <c r="IY227" s="256"/>
    </row>
    <row r="228" spans="16:259" ht="19.5" customHeight="1" x14ac:dyDescent="0.5">
      <c r="P228" s="400"/>
      <c r="Z228" s="256"/>
      <c r="AA228" s="256"/>
      <c r="AB228" s="256"/>
      <c r="AO228" s="400"/>
      <c r="AY228" s="256"/>
      <c r="AZ228" s="256"/>
      <c r="BA228" s="256"/>
      <c r="BB228" s="256"/>
      <c r="BC228" s="256"/>
      <c r="BD228" s="256"/>
      <c r="BE228" s="256"/>
      <c r="BF228" s="256"/>
      <c r="BG228" s="256"/>
      <c r="BH228" s="256"/>
      <c r="BI228" s="256"/>
      <c r="BK228" s="256"/>
      <c r="BL228" s="256"/>
      <c r="BM228" s="256"/>
      <c r="BN228" s="256"/>
      <c r="BO228" s="256"/>
      <c r="BP228" s="256"/>
      <c r="BQ228" s="256"/>
      <c r="BR228" s="256"/>
      <c r="BS228" s="256"/>
      <c r="BT228" s="256"/>
      <c r="BU228" s="256"/>
      <c r="BV228" s="256"/>
      <c r="BX228" s="256"/>
      <c r="BY228" s="256"/>
      <c r="BZ228" s="256"/>
      <c r="CA228" s="256"/>
      <c r="CB228" s="256"/>
      <c r="CC228" s="256"/>
      <c r="CD228" s="256"/>
      <c r="CE228" s="256"/>
      <c r="CF228" s="256"/>
      <c r="CG228" s="256"/>
      <c r="CH228" s="256"/>
      <c r="CI228" s="256"/>
      <c r="CK228" s="256"/>
      <c r="CL228" s="256"/>
      <c r="CM228" s="256"/>
      <c r="CN228" s="256"/>
      <c r="CO228" s="256"/>
      <c r="CP228" s="256"/>
      <c r="CQ228" s="256"/>
      <c r="CR228" s="256"/>
      <c r="CS228" s="256"/>
      <c r="CT228" s="256"/>
      <c r="CU228" s="256"/>
      <c r="CV228" s="256"/>
      <c r="CX228" s="256"/>
      <c r="CY228" s="256"/>
      <c r="CZ228" s="256"/>
      <c r="DA228" s="256"/>
      <c r="DB228" s="256"/>
      <c r="DC228" s="256"/>
      <c r="DD228" s="256"/>
      <c r="DE228" s="256"/>
      <c r="DF228" s="256"/>
      <c r="DG228" s="256"/>
      <c r="DH228" s="256"/>
      <c r="DI228" s="256"/>
      <c r="DK228" s="256"/>
      <c r="DL228" s="256"/>
      <c r="DM228" s="256"/>
      <c r="DN228" s="256"/>
      <c r="DO228" s="256"/>
      <c r="DP228" s="256"/>
      <c r="DQ228" s="256"/>
      <c r="DR228" s="256"/>
      <c r="DS228" s="256"/>
      <c r="DT228" s="256"/>
      <c r="DU228" s="256"/>
      <c r="DV228" s="256"/>
      <c r="DX228" s="256"/>
      <c r="DY228" s="256"/>
      <c r="DZ228" s="256"/>
      <c r="EA228" s="256"/>
      <c r="EB228" s="256"/>
      <c r="EC228" s="256"/>
      <c r="ED228" s="256"/>
      <c r="EE228" s="256"/>
      <c r="EF228" s="256"/>
      <c r="EG228" s="256"/>
      <c r="EH228" s="256"/>
      <c r="EI228" s="256"/>
      <c r="EK228" s="256"/>
      <c r="EL228" s="256"/>
      <c r="EM228" s="256"/>
      <c r="EN228" s="256"/>
      <c r="EO228" s="256"/>
      <c r="EP228" s="256"/>
      <c r="EQ228" s="256"/>
      <c r="ER228" s="256"/>
      <c r="ES228" s="256"/>
      <c r="ET228" s="256"/>
      <c r="EU228" s="256"/>
      <c r="EV228" s="256"/>
      <c r="EX228" s="256"/>
      <c r="EY228" s="256"/>
      <c r="EZ228" s="256"/>
      <c r="FA228" s="256"/>
      <c r="FB228" s="256"/>
      <c r="FC228" s="256"/>
      <c r="FD228" s="256"/>
      <c r="FE228" s="256"/>
      <c r="FF228" s="256"/>
      <c r="FG228" s="256"/>
      <c r="FH228" s="256"/>
      <c r="FI228" s="256"/>
      <c r="FK228" s="256"/>
      <c r="FL228" s="256"/>
      <c r="FM228" s="256"/>
      <c r="FN228" s="256"/>
      <c r="FO228" s="256"/>
      <c r="FP228" s="256"/>
      <c r="FQ228" s="256"/>
      <c r="FR228" s="256"/>
      <c r="FS228" s="256"/>
      <c r="FT228" s="256"/>
      <c r="FU228" s="256"/>
      <c r="FV228" s="256"/>
      <c r="FX228" s="256"/>
      <c r="FY228" s="256"/>
      <c r="FZ228" s="256"/>
      <c r="GA228" s="256"/>
      <c r="GB228" s="256"/>
      <c r="GC228" s="256"/>
      <c r="GD228" s="256"/>
      <c r="GE228" s="256"/>
      <c r="GF228" s="256"/>
      <c r="GG228" s="256"/>
      <c r="GH228" s="256"/>
      <c r="GI228" s="256"/>
      <c r="GK228" s="256"/>
      <c r="GL228" s="256"/>
      <c r="GM228" s="256"/>
      <c r="GN228" s="256"/>
      <c r="GO228" s="256"/>
      <c r="GP228" s="256"/>
      <c r="GQ228" s="256"/>
      <c r="GR228" s="256"/>
      <c r="GS228" s="256"/>
      <c r="GT228" s="256"/>
      <c r="GU228" s="256"/>
      <c r="GV228" s="256"/>
      <c r="GX228" s="256"/>
      <c r="GY228" s="256"/>
      <c r="GZ228" s="256"/>
      <c r="HA228" s="256"/>
      <c r="HB228" s="256"/>
      <c r="HC228" s="256"/>
      <c r="HD228" s="256"/>
      <c r="HE228" s="256"/>
      <c r="HF228" s="256"/>
      <c r="HG228" s="256"/>
      <c r="HH228" s="256"/>
      <c r="HI228" s="256"/>
      <c r="HK228" s="256"/>
      <c r="HL228" s="256"/>
      <c r="HM228" s="256"/>
      <c r="HN228" s="256"/>
      <c r="HO228" s="256"/>
      <c r="HP228" s="256"/>
      <c r="HQ228" s="256"/>
      <c r="HR228" s="256"/>
      <c r="HS228" s="256"/>
      <c r="HT228" s="256"/>
      <c r="HU228" s="256"/>
      <c r="HV228" s="256"/>
      <c r="HX228" s="256"/>
      <c r="HY228" s="256"/>
      <c r="HZ228" s="256"/>
      <c r="IA228" s="256"/>
      <c r="IB228" s="256"/>
      <c r="IC228" s="256"/>
      <c r="ID228" s="256"/>
      <c r="IE228" s="256"/>
      <c r="IF228" s="256"/>
      <c r="IG228" s="256"/>
      <c r="IH228" s="256"/>
      <c r="II228" s="256"/>
      <c r="IK228" s="256"/>
      <c r="IL228" s="257"/>
      <c r="IM228" s="257"/>
      <c r="IN228" s="257"/>
      <c r="IO228" s="257"/>
      <c r="IP228" s="257"/>
      <c r="IQ228" s="257"/>
      <c r="IR228" s="257"/>
      <c r="IS228" s="257"/>
      <c r="IT228" s="257"/>
      <c r="IU228" s="257"/>
      <c r="IV228" s="257"/>
      <c r="IW228" s="257"/>
      <c r="IY228" s="256"/>
    </row>
    <row r="229" spans="16:259" ht="19.5" customHeight="1" x14ac:dyDescent="0.5">
      <c r="P229" s="400"/>
      <c r="Z229" s="256"/>
      <c r="AA229" s="256"/>
      <c r="AB229" s="256"/>
      <c r="AO229" s="400"/>
      <c r="AY229" s="256"/>
      <c r="AZ229" s="256"/>
      <c r="BA229" s="256"/>
      <c r="BB229" s="256"/>
      <c r="BC229" s="256"/>
      <c r="BD229" s="256"/>
      <c r="BE229" s="256"/>
      <c r="BF229" s="256"/>
      <c r="BG229" s="256"/>
      <c r="BH229" s="256"/>
      <c r="BI229" s="256"/>
      <c r="BK229" s="256"/>
      <c r="BL229" s="256"/>
      <c r="BM229" s="256"/>
      <c r="BN229" s="256"/>
      <c r="BO229" s="256"/>
      <c r="BP229" s="256"/>
      <c r="BQ229" s="256"/>
      <c r="BR229" s="256"/>
      <c r="BS229" s="256"/>
      <c r="BT229" s="256"/>
      <c r="BU229" s="256"/>
      <c r="BV229" s="256"/>
      <c r="BX229" s="256"/>
      <c r="BY229" s="256"/>
      <c r="BZ229" s="256"/>
      <c r="CA229" s="256"/>
      <c r="CB229" s="256"/>
      <c r="CC229" s="256"/>
      <c r="CD229" s="256"/>
      <c r="CE229" s="256"/>
      <c r="CF229" s="256"/>
      <c r="CG229" s="256"/>
      <c r="CH229" s="256"/>
      <c r="CI229" s="256"/>
      <c r="CK229" s="256"/>
      <c r="CL229" s="256"/>
      <c r="CM229" s="256"/>
      <c r="CN229" s="256"/>
      <c r="CO229" s="256"/>
      <c r="CP229" s="256"/>
      <c r="CQ229" s="256"/>
      <c r="CR229" s="256"/>
      <c r="CS229" s="256"/>
      <c r="CT229" s="256"/>
      <c r="CU229" s="256"/>
      <c r="CV229" s="256"/>
      <c r="CX229" s="256"/>
      <c r="CY229" s="256"/>
      <c r="CZ229" s="256"/>
      <c r="DA229" s="256"/>
      <c r="DB229" s="256"/>
      <c r="DC229" s="256"/>
      <c r="DD229" s="256"/>
      <c r="DE229" s="256"/>
      <c r="DF229" s="256"/>
      <c r="DG229" s="256"/>
      <c r="DH229" s="256"/>
      <c r="DI229" s="256"/>
      <c r="DK229" s="256"/>
      <c r="DL229" s="256"/>
      <c r="DM229" s="256"/>
      <c r="DN229" s="256"/>
      <c r="DO229" s="256"/>
      <c r="DP229" s="256"/>
      <c r="DQ229" s="256"/>
      <c r="DR229" s="256"/>
      <c r="DS229" s="256"/>
      <c r="DT229" s="256"/>
      <c r="DU229" s="256"/>
      <c r="DV229" s="256"/>
      <c r="DX229" s="256"/>
      <c r="DY229" s="256"/>
      <c r="DZ229" s="256"/>
      <c r="EA229" s="256"/>
      <c r="EB229" s="256"/>
      <c r="EC229" s="256"/>
      <c r="ED229" s="256"/>
      <c r="EE229" s="256"/>
      <c r="EF229" s="256"/>
      <c r="EG229" s="256"/>
      <c r="EH229" s="256"/>
      <c r="EI229" s="256"/>
      <c r="EK229" s="256"/>
      <c r="EL229" s="256"/>
      <c r="EM229" s="256"/>
      <c r="EN229" s="256"/>
      <c r="EO229" s="256"/>
      <c r="EP229" s="256"/>
      <c r="EQ229" s="256"/>
      <c r="ER229" s="256"/>
      <c r="ES229" s="256"/>
      <c r="ET229" s="256"/>
      <c r="EU229" s="256"/>
      <c r="EV229" s="256"/>
      <c r="EX229" s="256"/>
      <c r="EY229" s="256"/>
      <c r="EZ229" s="256"/>
      <c r="FA229" s="256"/>
      <c r="FB229" s="256"/>
      <c r="FC229" s="256"/>
      <c r="FD229" s="256"/>
      <c r="FE229" s="256"/>
      <c r="FF229" s="256"/>
      <c r="FG229" s="256"/>
      <c r="FH229" s="256"/>
      <c r="FI229" s="256"/>
      <c r="FK229" s="256"/>
      <c r="FL229" s="256"/>
      <c r="FM229" s="256"/>
      <c r="FN229" s="256"/>
      <c r="FO229" s="256"/>
      <c r="FP229" s="256"/>
      <c r="FQ229" s="256"/>
      <c r="FR229" s="256"/>
      <c r="FS229" s="256"/>
      <c r="FT229" s="256"/>
      <c r="FU229" s="256"/>
      <c r="FV229" s="256"/>
      <c r="FX229" s="256"/>
      <c r="FY229" s="256"/>
      <c r="FZ229" s="256"/>
      <c r="GA229" s="256"/>
      <c r="GB229" s="256"/>
      <c r="GC229" s="256"/>
      <c r="GD229" s="256"/>
      <c r="GE229" s="256"/>
      <c r="GF229" s="256"/>
      <c r="GG229" s="256"/>
      <c r="GH229" s="256"/>
      <c r="GI229" s="256"/>
      <c r="GK229" s="256"/>
      <c r="GL229" s="256"/>
      <c r="GM229" s="256"/>
      <c r="GN229" s="256"/>
      <c r="GO229" s="256"/>
      <c r="GP229" s="256"/>
      <c r="GQ229" s="256"/>
      <c r="GR229" s="256"/>
      <c r="GS229" s="256"/>
      <c r="GT229" s="256"/>
      <c r="GU229" s="256"/>
      <c r="GV229" s="256"/>
      <c r="GX229" s="256"/>
      <c r="GY229" s="256"/>
      <c r="GZ229" s="256"/>
      <c r="HA229" s="256"/>
      <c r="HB229" s="256"/>
      <c r="HC229" s="256"/>
      <c r="HD229" s="256"/>
      <c r="HE229" s="256"/>
      <c r="HF229" s="256"/>
      <c r="HG229" s="256"/>
      <c r="HH229" s="256"/>
      <c r="HI229" s="256"/>
      <c r="HK229" s="256"/>
      <c r="HL229" s="256"/>
      <c r="HM229" s="256"/>
      <c r="HN229" s="256"/>
      <c r="HO229" s="256"/>
      <c r="HP229" s="256"/>
      <c r="HQ229" s="256"/>
      <c r="HR229" s="256"/>
      <c r="HS229" s="256"/>
      <c r="HT229" s="256"/>
      <c r="HU229" s="256"/>
      <c r="HV229" s="256"/>
      <c r="HX229" s="256"/>
      <c r="HY229" s="256"/>
      <c r="HZ229" s="256"/>
      <c r="IA229" s="256"/>
      <c r="IB229" s="256"/>
      <c r="IC229" s="256"/>
      <c r="ID229" s="256"/>
      <c r="IE229" s="256"/>
      <c r="IF229" s="256"/>
      <c r="IG229" s="256"/>
      <c r="IH229" s="256"/>
      <c r="II229" s="256"/>
      <c r="IK229" s="256"/>
      <c r="IL229" s="257"/>
      <c r="IM229" s="257"/>
      <c r="IN229" s="257"/>
      <c r="IO229" s="257"/>
      <c r="IP229" s="257"/>
      <c r="IQ229" s="257"/>
      <c r="IR229" s="257"/>
      <c r="IS229" s="257"/>
      <c r="IT229" s="257"/>
      <c r="IU229" s="257"/>
      <c r="IV229" s="257"/>
      <c r="IW229" s="257"/>
      <c r="IY229" s="256"/>
    </row>
    <row r="230" spans="16:259" ht="19.5" customHeight="1" x14ac:dyDescent="0.5">
      <c r="P230" s="400"/>
      <c r="Z230" s="256"/>
      <c r="AA230" s="256"/>
      <c r="AB230" s="256"/>
      <c r="AO230" s="400"/>
      <c r="AY230" s="256"/>
      <c r="AZ230" s="256"/>
      <c r="BA230" s="256"/>
      <c r="BB230" s="256"/>
      <c r="BC230" s="256"/>
      <c r="BD230" s="256"/>
      <c r="BE230" s="256"/>
      <c r="BF230" s="256"/>
      <c r="BG230" s="256"/>
      <c r="BH230" s="256"/>
      <c r="BI230" s="256"/>
      <c r="BK230" s="256"/>
      <c r="BL230" s="256"/>
      <c r="BM230" s="256"/>
      <c r="BN230" s="256"/>
      <c r="BO230" s="256"/>
      <c r="BP230" s="256"/>
      <c r="BQ230" s="256"/>
      <c r="BR230" s="256"/>
      <c r="BS230" s="256"/>
      <c r="BT230" s="256"/>
      <c r="BU230" s="256"/>
      <c r="BV230" s="256"/>
      <c r="BX230" s="256"/>
      <c r="BY230" s="256"/>
      <c r="BZ230" s="256"/>
      <c r="CA230" s="256"/>
      <c r="CB230" s="256"/>
      <c r="CC230" s="256"/>
      <c r="CD230" s="256"/>
      <c r="CE230" s="256"/>
      <c r="CF230" s="256"/>
      <c r="CG230" s="256"/>
      <c r="CH230" s="256"/>
      <c r="CI230" s="256"/>
      <c r="CK230" s="256"/>
      <c r="CL230" s="256"/>
      <c r="CM230" s="256"/>
      <c r="CN230" s="256"/>
      <c r="CO230" s="256"/>
      <c r="CP230" s="256"/>
      <c r="CQ230" s="256"/>
      <c r="CR230" s="256"/>
      <c r="CS230" s="256"/>
      <c r="CT230" s="256"/>
      <c r="CU230" s="256"/>
      <c r="CV230" s="256"/>
      <c r="CX230" s="256"/>
      <c r="CY230" s="256"/>
      <c r="CZ230" s="256"/>
      <c r="DA230" s="256"/>
      <c r="DB230" s="256"/>
      <c r="DC230" s="256"/>
      <c r="DD230" s="256"/>
      <c r="DE230" s="256"/>
      <c r="DF230" s="256"/>
      <c r="DG230" s="256"/>
      <c r="DH230" s="256"/>
      <c r="DI230" s="256"/>
      <c r="DK230" s="256"/>
      <c r="DL230" s="256"/>
      <c r="DM230" s="256"/>
      <c r="DN230" s="256"/>
      <c r="DO230" s="256"/>
      <c r="DP230" s="256"/>
      <c r="DQ230" s="256"/>
      <c r="DR230" s="256"/>
      <c r="DS230" s="256"/>
      <c r="DT230" s="256"/>
      <c r="DU230" s="256"/>
      <c r="DV230" s="256"/>
      <c r="DX230" s="256"/>
      <c r="DY230" s="256"/>
      <c r="DZ230" s="256"/>
      <c r="EA230" s="256"/>
      <c r="EB230" s="256"/>
      <c r="EC230" s="256"/>
      <c r="ED230" s="256"/>
      <c r="EE230" s="256"/>
      <c r="EF230" s="256"/>
      <c r="EG230" s="256"/>
      <c r="EH230" s="256"/>
      <c r="EI230" s="256"/>
      <c r="EK230" s="256"/>
      <c r="EL230" s="256"/>
      <c r="EM230" s="256"/>
      <c r="EN230" s="256"/>
      <c r="EO230" s="256"/>
      <c r="EP230" s="256"/>
      <c r="EQ230" s="256"/>
      <c r="ER230" s="256"/>
      <c r="ES230" s="256"/>
      <c r="ET230" s="256"/>
      <c r="EU230" s="256"/>
      <c r="EV230" s="256"/>
      <c r="EX230" s="256"/>
      <c r="EY230" s="256"/>
      <c r="EZ230" s="256"/>
      <c r="FA230" s="256"/>
      <c r="FB230" s="256"/>
      <c r="FC230" s="256"/>
      <c r="FD230" s="256"/>
      <c r="FE230" s="256"/>
      <c r="FF230" s="256"/>
      <c r="FG230" s="256"/>
      <c r="FH230" s="256"/>
      <c r="FI230" s="256"/>
      <c r="FK230" s="256"/>
      <c r="FL230" s="256"/>
      <c r="FM230" s="256"/>
      <c r="FN230" s="256"/>
      <c r="FO230" s="256"/>
      <c r="FP230" s="256"/>
      <c r="FQ230" s="256"/>
      <c r="FR230" s="256"/>
      <c r="FS230" s="256"/>
      <c r="FT230" s="256"/>
      <c r="FU230" s="256"/>
      <c r="FV230" s="256"/>
      <c r="FX230" s="256"/>
      <c r="FY230" s="256"/>
      <c r="FZ230" s="256"/>
      <c r="GA230" s="256"/>
      <c r="GB230" s="256"/>
      <c r="GC230" s="256"/>
      <c r="GD230" s="256"/>
      <c r="GE230" s="256"/>
      <c r="GF230" s="256"/>
      <c r="GG230" s="256"/>
      <c r="GH230" s="256"/>
      <c r="GI230" s="256"/>
      <c r="GK230" s="256"/>
      <c r="GL230" s="256"/>
      <c r="GM230" s="256"/>
      <c r="GN230" s="256"/>
      <c r="GO230" s="256"/>
      <c r="GP230" s="256"/>
      <c r="GQ230" s="256"/>
      <c r="GR230" s="256"/>
      <c r="GS230" s="256"/>
      <c r="GT230" s="256"/>
      <c r="GU230" s="256"/>
      <c r="GV230" s="256"/>
      <c r="GX230" s="256"/>
      <c r="GY230" s="256"/>
      <c r="GZ230" s="256"/>
      <c r="HA230" s="256"/>
      <c r="HB230" s="256"/>
      <c r="HC230" s="256"/>
      <c r="HD230" s="256"/>
      <c r="HE230" s="256"/>
      <c r="HF230" s="256"/>
      <c r="HG230" s="256"/>
      <c r="HH230" s="256"/>
      <c r="HI230" s="256"/>
      <c r="HK230" s="256"/>
      <c r="HL230" s="256"/>
      <c r="HM230" s="256"/>
      <c r="HN230" s="256"/>
      <c r="HO230" s="256"/>
      <c r="HP230" s="256"/>
      <c r="HQ230" s="256"/>
      <c r="HR230" s="256"/>
      <c r="HS230" s="256"/>
      <c r="HT230" s="256"/>
      <c r="HU230" s="256"/>
      <c r="HV230" s="256"/>
      <c r="HX230" s="256"/>
      <c r="HY230" s="256"/>
      <c r="HZ230" s="256"/>
      <c r="IA230" s="256"/>
      <c r="IB230" s="256"/>
      <c r="IC230" s="256"/>
      <c r="ID230" s="256"/>
      <c r="IE230" s="256"/>
      <c r="IF230" s="256"/>
      <c r="IG230" s="256"/>
      <c r="IH230" s="256"/>
      <c r="II230" s="256"/>
      <c r="IK230" s="256"/>
      <c r="IL230" s="257"/>
      <c r="IM230" s="257"/>
      <c r="IN230" s="257"/>
      <c r="IO230" s="257"/>
      <c r="IP230" s="257"/>
      <c r="IQ230" s="257"/>
      <c r="IR230" s="257"/>
      <c r="IS230" s="257"/>
      <c r="IT230" s="257"/>
      <c r="IU230" s="257"/>
      <c r="IV230" s="257"/>
      <c r="IW230" s="257"/>
      <c r="IY230" s="256"/>
    </row>
    <row r="231" spans="16:259" ht="19.5" customHeight="1" x14ac:dyDescent="0.5">
      <c r="P231" s="400"/>
      <c r="Z231" s="256"/>
      <c r="AA231" s="256"/>
      <c r="AB231" s="256"/>
      <c r="AO231" s="400"/>
      <c r="AY231" s="256"/>
      <c r="AZ231" s="256"/>
      <c r="BA231" s="256"/>
      <c r="BB231" s="256"/>
      <c r="BC231" s="256"/>
      <c r="BD231" s="256"/>
      <c r="BE231" s="256"/>
      <c r="BF231" s="256"/>
      <c r="BG231" s="256"/>
      <c r="BH231" s="256"/>
      <c r="BI231" s="256"/>
      <c r="BK231" s="256"/>
      <c r="BL231" s="256"/>
      <c r="BM231" s="256"/>
      <c r="BN231" s="256"/>
      <c r="BO231" s="256"/>
      <c r="BP231" s="256"/>
      <c r="BQ231" s="256"/>
      <c r="BR231" s="256"/>
      <c r="BS231" s="256"/>
      <c r="BT231" s="256"/>
      <c r="BU231" s="256"/>
      <c r="BV231" s="256"/>
      <c r="BX231" s="256"/>
      <c r="BY231" s="256"/>
      <c r="BZ231" s="256"/>
      <c r="CA231" s="256"/>
      <c r="CB231" s="256"/>
      <c r="CC231" s="256"/>
      <c r="CD231" s="256"/>
      <c r="CE231" s="256"/>
      <c r="CF231" s="256"/>
      <c r="CG231" s="256"/>
      <c r="CH231" s="256"/>
      <c r="CI231" s="256"/>
      <c r="CK231" s="256"/>
      <c r="CL231" s="256"/>
      <c r="CM231" s="256"/>
      <c r="CN231" s="256"/>
      <c r="CO231" s="256"/>
      <c r="CP231" s="256"/>
      <c r="CQ231" s="256"/>
      <c r="CR231" s="256"/>
      <c r="CS231" s="256"/>
      <c r="CT231" s="256"/>
      <c r="CU231" s="256"/>
      <c r="CV231" s="256"/>
      <c r="CX231" s="256"/>
      <c r="CY231" s="256"/>
      <c r="CZ231" s="256"/>
      <c r="DA231" s="256"/>
      <c r="DB231" s="256"/>
      <c r="DC231" s="256"/>
      <c r="DD231" s="256"/>
      <c r="DE231" s="256"/>
      <c r="DF231" s="256"/>
      <c r="DG231" s="256"/>
      <c r="DH231" s="256"/>
      <c r="DI231" s="256"/>
      <c r="DK231" s="256"/>
      <c r="DL231" s="256"/>
      <c r="DM231" s="256"/>
      <c r="DN231" s="256"/>
      <c r="DO231" s="256"/>
      <c r="DP231" s="256"/>
      <c r="DQ231" s="256"/>
      <c r="DR231" s="256"/>
      <c r="DS231" s="256"/>
      <c r="DT231" s="256"/>
      <c r="DU231" s="256"/>
      <c r="DV231" s="256"/>
      <c r="DX231" s="256"/>
      <c r="DY231" s="256"/>
      <c r="DZ231" s="256"/>
      <c r="EA231" s="256"/>
      <c r="EB231" s="256"/>
      <c r="EC231" s="256"/>
      <c r="ED231" s="256"/>
      <c r="EE231" s="256"/>
      <c r="EF231" s="256"/>
      <c r="EG231" s="256"/>
      <c r="EH231" s="256"/>
      <c r="EI231" s="256"/>
      <c r="EK231" s="256"/>
      <c r="EL231" s="256"/>
      <c r="EM231" s="256"/>
      <c r="EN231" s="256"/>
      <c r="EO231" s="256"/>
      <c r="EP231" s="256"/>
      <c r="EQ231" s="256"/>
      <c r="ER231" s="256"/>
      <c r="ES231" s="256"/>
      <c r="ET231" s="256"/>
      <c r="EU231" s="256"/>
      <c r="EV231" s="256"/>
      <c r="EX231" s="256"/>
      <c r="EY231" s="256"/>
      <c r="EZ231" s="256"/>
      <c r="FA231" s="256"/>
      <c r="FB231" s="256"/>
      <c r="FC231" s="256"/>
      <c r="FD231" s="256"/>
      <c r="FE231" s="256"/>
      <c r="FF231" s="256"/>
      <c r="FG231" s="256"/>
      <c r="FH231" s="256"/>
      <c r="FI231" s="256"/>
      <c r="FK231" s="256"/>
      <c r="FL231" s="256"/>
      <c r="FM231" s="256"/>
      <c r="FN231" s="256"/>
      <c r="FO231" s="256"/>
      <c r="FP231" s="256"/>
      <c r="FQ231" s="256"/>
      <c r="FR231" s="256"/>
      <c r="FS231" s="256"/>
      <c r="FT231" s="256"/>
      <c r="FU231" s="256"/>
      <c r="FV231" s="256"/>
      <c r="FX231" s="256"/>
      <c r="FY231" s="256"/>
      <c r="FZ231" s="256"/>
      <c r="GA231" s="256"/>
      <c r="GB231" s="256"/>
      <c r="GC231" s="256"/>
      <c r="GD231" s="256"/>
      <c r="GE231" s="256"/>
      <c r="GF231" s="256"/>
      <c r="GG231" s="256"/>
      <c r="GH231" s="256"/>
      <c r="GI231" s="256"/>
      <c r="GK231" s="256"/>
      <c r="GL231" s="256"/>
      <c r="GM231" s="256"/>
      <c r="GN231" s="256"/>
      <c r="GO231" s="256"/>
      <c r="GP231" s="256"/>
      <c r="GQ231" s="256"/>
      <c r="GR231" s="256"/>
      <c r="GS231" s="256"/>
      <c r="GT231" s="256"/>
      <c r="GU231" s="256"/>
      <c r="GV231" s="256"/>
      <c r="GX231" s="256"/>
      <c r="GY231" s="256"/>
      <c r="GZ231" s="256"/>
      <c r="HA231" s="256"/>
      <c r="HB231" s="256"/>
      <c r="HC231" s="256"/>
      <c r="HD231" s="256"/>
      <c r="HE231" s="256"/>
      <c r="HF231" s="256"/>
      <c r="HG231" s="256"/>
      <c r="HH231" s="256"/>
      <c r="HI231" s="256"/>
      <c r="HK231" s="256"/>
      <c r="HL231" s="256"/>
      <c r="HM231" s="256"/>
      <c r="HN231" s="256"/>
      <c r="HO231" s="256"/>
      <c r="HP231" s="256"/>
      <c r="HQ231" s="256"/>
      <c r="HR231" s="256"/>
      <c r="HS231" s="256"/>
      <c r="HT231" s="256"/>
      <c r="HU231" s="256"/>
      <c r="HV231" s="256"/>
      <c r="HX231" s="256"/>
      <c r="HY231" s="256"/>
      <c r="HZ231" s="256"/>
      <c r="IA231" s="256"/>
      <c r="IB231" s="256"/>
      <c r="IC231" s="256"/>
      <c r="ID231" s="256"/>
      <c r="IE231" s="256"/>
      <c r="IF231" s="256"/>
      <c r="IG231" s="256"/>
      <c r="IH231" s="256"/>
      <c r="II231" s="256"/>
      <c r="IK231" s="256"/>
      <c r="IL231" s="257"/>
      <c r="IM231" s="257"/>
      <c r="IN231" s="257"/>
      <c r="IO231" s="257"/>
      <c r="IP231" s="257"/>
      <c r="IQ231" s="257"/>
      <c r="IR231" s="257"/>
      <c r="IS231" s="257"/>
      <c r="IT231" s="257"/>
      <c r="IU231" s="257"/>
      <c r="IV231" s="257"/>
      <c r="IW231" s="257"/>
      <c r="IY231" s="256"/>
    </row>
    <row r="232" spans="16:259" ht="19.5" customHeight="1" x14ac:dyDescent="0.5">
      <c r="P232" s="400"/>
      <c r="Z232" s="256"/>
      <c r="AA232" s="256"/>
      <c r="AB232" s="256"/>
      <c r="AO232" s="400"/>
      <c r="AY232" s="256"/>
      <c r="AZ232" s="256"/>
      <c r="BA232" s="256"/>
      <c r="BB232" s="256"/>
      <c r="BC232" s="256"/>
      <c r="BD232" s="256"/>
      <c r="BE232" s="256"/>
      <c r="BF232" s="256"/>
      <c r="BG232" s="256"/>
      <c r="BH232" s="256"/>
      <c r="BI232" s="256"/>
      <c r="BK232" s="256"/>
      <c r="BL232" s="256"/>
      <c r="BM232" s="256"/>
      <c r="BN232" s="256"/>
      <c r="BO232" s="256"/>
      <c r="BP232" s="256"/>
      <c r="BQ232" s="256"/>
      <c r="BR232" s="256"/>
      <c r="BS232" s="256"/>
      <c r="BT232" s="256"/>
      <c r="BU232" s="256"/>
      <c r="BV232" s="256"/>
      <c r="BX232" s="256"/>
      <c r="BY232" s="256"/>
      <c r="BZ232" s="256"/>
      <c r="CA232" s="256"/>
      <c r="CB232" s="256"/>
      <c r="CC232" s="256"/>
      <c r="CD232" s="256"/>
      <c r="CE232" s="256"/>
      <c r="CF232" s="256"/>
      <c r="CG232" s="256"/>
      <c r="CH232" s="256"/>
      <c r="CI232" s="256"/>
      <c r="CK232" s="256"/>
      <c r="CL232" s="256"/>
      <c r="CM232" s="256"/>
      <c r="CN232" s="256"/>
      <c r="CO232" s="256"/>
      <c r="CP232" s="256"/>
      <c r="CQ232" s="256"/>
      <c r="CR232" s="256"/>
      <c r="CS232" s="256"/>
      <c r="CT232" s="256"/>
      <c r="CU232" s="256"/>
      <c r="CV232" s="256"/>
      <c r="CX232" s="256"/>
      <c r="CY232" s="256"/>
      <c r="CZ232" s="256"/>
      <c r="DA232" s="256"/>
      <c r="DB232" s="256"/>
      <c r="DC232" s="256"/>
      <c r="DD232" s="256"/>
      <c r="DE232" s="256"/>
      <c r="DF232" s="256"/>
      <c r="DG232" s="256"/>
      <c r="DH232" s="256"/>
      <c r="DI232" s="256"/>
      <c r="DK232" s="256"/>
      <c r="DL232" s="256"/>
      <c r="DM232" s="256"/>
      <c r="DN232" s="256"/>
      <c r="DO232" s="256"/>
      <c r="DP232" s="256"/>
      <c r="DQ232" s="256"/>
      <c r="DR232" s="256"/>
      <c r="DS232" s="256"/>
      <c r="DT232" s="256"/>
      <c r="DU232" s="256"/>
      <c r="DV232" s="256"/>
      <c r="DX232" s="256"/>
      <c r="DY232" s="256"/>
      <c r="DZ232" s="256"/>
      <c r="EA232" s="256"/>
      <c r="EB232" s="256"/>
      <c r="EC232" s="256"/>
      <c r="ED232" s="256"/>
      <c r="EE232" s="256"/>
      <c r="EF232" s="256"/>
      <c r="EG232" s="256"/>
      <c r="EH232" s="256"/>
      <c r="EI232" s="256"/>
      <c r="EK232" s="256"/>
      <c r="EL232" s="256"/>
      <c r="EM232" s="256"/>
      <c r="EN232" s="256"/>
      <c r="EO232" s="256"/>
      <c r="EP232" s="256"/>
      <c r="EQ232" s="256"/>
      <c r="ER232" s="256"/>
      <c r="ES232" s="256"/>
      <c r="ET232" s="256"/>
      <c r="EU232" s="256"/>
      <c r="EV232" s="256"/>
      <c r="EX232" s="256"/>
      <c r="EY232" s="256"/>
      <c r="EZ232" s="256"/>
      <c r="FA232" s="256"/>
      <c r="FB232" s="256"/>
      <c r="FC232" s="256"/>
      <c r="FD232" s="256"/>
      <c r="FE232" s="256"/>
      <c r="FF232" s="256"/>
      <c r="FG232" s="256"/>
      <c r="FH232" s="256"/>
      <c r="FI232" s="256"/>
      <c r="FK232" s="256"/>
      <c r="FL232" s="256"/>
      <c r="FM232" s="256"/>
      <c r="FN232" s="256"/>
      <c r="FO232" s="256"/>
      <c r="FP232" s="256"/>
      <c r="FQ232" s="256"/>
      <c r="FR232" s="256"/>
      <c r="FS232" s="256"/>
      <c r="FT232" s="256"/>
      <c r="FU232" s="256"/>
      <c r="FV232" s="256"/>
      <c r="FX232" s="256"/>
      <c r="FY232" s="256"/>
      <c r="FZ232" s="256"/>
      <c r="GA232" s="256"/>
      <c r="GB232" s="256"/>
      <c r="GC232" s="256"/>
      <c r="GD232" s="256"/>
      <c r="GE232" s="256"/>
      <c r="GF232" s="256"/>
      <c r="GG232" s="256"/>
      <c r="GH232" s="256"/>
      <c r="GI232" s="256"/>
      <c r="GK232" s="256"/>
      <c r="GL232" s="256"/>
      <c r="GM232" s="256"/>
      <c r="GN232" s="256"/>
      <c r="GO232" s="256"/>
      <c r="GP232" s="256"/>
      <c r="GQ232" s="256"/>
      <c r="GR232" s="256"/>
      <c r="GS232" s="256"/>
      <c r="GT232" s="256"/>
      <c r="GU232" s="256"/>
      <c r="GV232" s="256"/>
      <c r="GX232" s="256"/>
      <c r="GY232" s="256"/>
      <c r="GZ232" s="256"/>
      <c r="HA232" s="256"/>
      <c r="HB232" s="256"/>
      <c r="HC232" s="256"/>
      <c r="HD232" s="256"/>
      <c r="HE232" s="256"/>
      <c r="HF232" s="256"/>
      <c r="HG232" s="256"/>
      <c r="HH232" s="256"/>
      <c r="HI232" s="256"/>
      <c r="HK232" s="256"/>
      <c r="HL232" s="256"/>
      <c r="HM232" s="256"/>
      <c r="HN232" s="256"/>
      <c r="HO232" s="256"/>
      <c r="HP232" s="256"/>
      <c r="HQ232" s="256"/>
      <c r="HR232" s="256"/>
      <c r="HS232" s="256"/>
      <c r="HT232" s="256"/>
      <c r="HU232" s="256"/>
      <c r="HV232" s="256"/>
      <c r="HX232" s="256"/>
      <c r="HY232" s="256"/>
      <c r="HZ232" s="256"/>
      <c r="IA232" s="256"/>
      <c r="IB232" s="256"/>
      <c r="IC232" s="256"/>
      <c r="ID232" s="256"/>
      <c r="IE232" s="256"/>
      <c r="IF232" s="256"/>
      <c r="IG232" s="256"/>
      <c r="IH232" s="256"/>
      <c r="II232" s="256"/>
      <c r="IK232" s="256"/>
      <c r="IL232" s="257"/>
      <c r="IM232" s="257"/>
      <c r="IN232" s="257"/>
      <c r="IO232" s="257"/>
      <c r="IP232" s="257"/>
      <c r="IQ232" s="257"/>
      <c r="IR232" s="257"/>
      <c r="IS232" s="257"/>
      <c r="IT232" s="257"/>
      <c r="IU232" s="257"/>
      <c r="IV232" s="257"/>
      <c r="IW232" s="257"/>
      <c r="IY232" s="256"/>
    </row>
    <row r="233" spans="16:259" ht="19.5" customHeight="1" x14ac:dyDescent="0.5">
      <c r="P233" s="400"/>
      <c r="Z233" s="256"/>
      <c r="AA233" s="256"/>
      <c r="AB233" s="256"/>
      <c r="AO233" s="400"/>
      <c r="AY233" s="256"/>
      <c r="AZ233" s="256"/>
      <c r="BA233" s="256"/>
      <c r="BB233" s="256"/>
      <c r="BC233" s="256"/>
      <c r="BD233" s="256"/>
      <c r="BE233" s="256"/>
      <c r="BF233" s="256"/>
      <c r="BG233" s="256"/>
      <c r="BH233" s="256"/>
      <c r="BI233" s="256"/>
      <c r="BK233" s="256"/>
      <c r="BL233" s="256"/>
      <c r="BM233" s="256"/>
      <c r="BN233" s="256"/>
      <c r="BO233" s="256"/>
      <c r="BP233" s="256"/>
      <c r="BQ233" s="256"/>
      <c r="BR233" s="256"/>
      <c r="BS233" s="256"/>
      <c r="BT233" s="256"/>
      <c r="BU233" s="256"/>
      <c r="BV233" s="256"/>
      <c r="BX233" s="256"/>
      <c r="BY233" s="256"/>
      <c r="BZ233" s="256"/>
      <c r="CA233" s="256"/>
      <c r="CB233" s="256"/>
      <c r="CC233" s="256"/>
      <c r="CD233" s="256"/>
      <c r="CE233" s="256"/>
      <c r="CF233" s="256"/>
      <c r="CG233" s="256"/>
      <c r="CH233" s="256"/>
      <c r="CI233" s="256"/>
      <c r="CK233" s="256"/>
      <c r="CL233" s="256"/>
      <c r="CM233" s="256"/>
      <c r="CN233" s="256"/>
      <c r="CO233" s="256"/>
      <c r="CP233" s="256"/>
      <c r="CQ233" s="256"/>
      <c r="CR233" s="256"/>
      <c r="CS233" s="256"/>
      <c r="CT233" s="256"/>
      <c r="CU233" s="256"/>
      <c r="CV233" s="256"/>
      <c r="CX233" s="256"/>
      <c r="CY233" s="256"/>
      <c r="CZ233" s="256"/>
      <c r="DA233" s="256"/>
      <c r="DB233" s="256"/>
      <c r="DC233" s="256"/>
      <c r="DD233" s="256"/>
      <c r="DE233" s="256"/>
      <c r="DF233" s="256"/>
      <c r="DG233" s="256"/>
      <c r="DH233" s="256"/>
      <c r="DI233" s="256"/>
      <c r="DK233" s="256"/>
      <c r="DL233" s="256"/>
      <c r="DM233" s="256"/>
      <c r="DN233" s="256"/>
      <c r="DO233" s="256"/>
      <c r="DP233" s="256"/>
      <c r="DQ233" s="256"/>
      <c r="DR233" s="256"/>
      <c r="DS233" s="256"/>
      <c r="DT233" s="256"/>
      <c r="DU233" s="256"/>
      <c r="DV233" s="256"/>
      <c r="DX233" s="256"/>
      <c r="DY233" s="256"/>
      <c r="DZ233" s="256"/>
      <c r="EA233" s="256"/>
      <c r="EB233" s="256"/>
      <c r="EC233" s="256"/>
      <c r="ED233" s="256"/>
      <c r="EE233" s="256"/>
      <c r="EF233" s="256"/>
      <c r="EG233" s="256"/>
      <c r="EH233" s="256"/>
      <c r="EI233" s="256"/>
      <c r="EK233" s="256"/>
      <c r="EL233" s="256"/>
      <c r="EM233" s="256"/>
      <c r="EN233" s="256"/>
      <c r="EO233" s="256"/>
      <c r="EP233" s="256"/>
      <c r="EQ233" s="256"/>
      <c r="ER233" s="256"/>
      <c r="ES233" s="256"/>
      <c r="ET233" s="256"/>
      <c r="EU233" s="256"/>
      <c r="EV233" s="256"/>
      <c r="EX233" s="256"/>
      <c r="EY233" s="256"/>
      <c r="EZ233" s="256"/>
      <c r="FA233" s="256"/>
      <c r="FB233" s="256"/>
      <c r="FC233" s="256"/>
      <c r="FD233" s="256"/>
      <c r="FE233" s="256"/>
      <c r="FF233" s="256"/>
      <c r="FG233" s="256"/>
      <c r="FH233" s="256"/>
      <c r="FI233" s="256"/>
      <c r="FK233" s="256"/>
      <c r="FL233" s="256"/>
      <c r="FM233" s="256"/>
      <c r="FN233" s="256"/>
      <c r="FO233" s="256"/>
      <c r="FP233" s="256"/>
      <c r="FQ233" s="256"/>
      <c r="FR233" s="256"/>
      <c r="FS233" s="256"/>
      <c r="FT233" s="256"/>
      <c r="FU233" s="256"/>
      <c r="FV233" s="256"/>
      <c r="FX233" s="256"/>
      <c r="FY233" s="256"/>
      <c r="FZ233" s="256"/>
      <c r="GA233" s="256"/>
      <c r="GB233" s="256"/>
      <c r="GC233" s="256"/>
      <c r="GD233" s="256"/>
      <c r="GE233" s="256"/>
      <c r="GF233" s="256"/>
      <c r="GG233" s="256"/>
      <c r="GH233" s="256"/>
      <c r="GI233" s="256"/>
      <c r="GK233" s="256"/>
      <c r="GL233" s="256"/>
      <c r="GM233" s="256"/>
      <c r="GN233" s="256"/>
      <c r="GO233" s="256"/>
      <c r="GP233" s="256"/>
      <c r="GQ233" s="256"/>
      <c r="GR233" s="256"/>
      <c r="GS233" s="256"/>
      <c r="GT233" s="256"/>
      <c r="GU233" s="256"/>
      <c r="GV233" s="256"/>
      <c r="GX233" s="256"/>
      <c r="GY233" s="256"/>
      <c r="GZ233" s="256"/>
      <c r="HA233" s="256"/>
      <c r="HB233" s="256"/>
      <c r="HC233" s="256"/>
      <c r="HD233" s="256"/>
      <c r="HE233" s="256"/>
      <c r="HF233" s="256"/>
      <c r="HG233" s="256"/>
      <c r="HH233" s="256"/>
      <c r="HI233" s="256"/>
      <c r="HK233" s="256"/>
      <c r="HL233" s="256"/>
      <c r="HM233" s="256"/>
      <c r="HN233" s="256"/>
      <c r="HO233" s="256"/>
      <c r="HP233" s="256"/>
      <c r="HQ233" s="256"/>
      <c r="HR233" s="256"/>
      <c r="HS233" s="256"/>
      <c r="HT233" s="256"/>
      <c r="HU233" s="256"/>
      <c r="HV233" s="256"/>
      <c r="HX233" s="256"/>
      <c r="HY233" s="256"/>
      <c r="HZ233" s="256"/>
      <c r="IA233" s="256"/>
      <c r="IB233" s="256"/>
      <c r="IC233" s="256"/>
      <c r="ID233" s="256"/>
      <c r="IE233" s="256"/>
      <c r="IF233" s="256"/>
      <c r="IG233" s="256"/>
      <c r="IH233" s="256"/>
      <c r="II233" s="256"/>
      <c r="IK233" s="256"/>
      <c r="IL233" s="257"/>
      <c r="IM233" s="257"/>
      <c r="IN233" s="257"/>
      <c r="IO233" s="257"/>
      <c r="IP233" s="257"/>
      <c r="IQ233" s="257"/>
      <c r="IR233" s="257"/>
      <c r="IS233" s="257"/>
      <c r="IT233" s="257"/>
      <c r="IU233" s="257"/>
      <c r="IV233" s="257"/>
      <c r="IW233" s="257"/>
      <c r="IY233" s="256"/>
    </row>
    <row r="234" spans="16:259" ht="19.5" customHeight="1" x14ac:dyDescent="0.5">
      <c r="P234" s="400"/>
      <c r="Z234" s="256"/>
      <c r="AA234" s="256"/>
      <c r="AB234" s="256"/>
      <c r="AO234" s="400"/>
      <c r="AY234" s="256"/>
      <c r="AZ234" s="256"/>
      <c r="BA234" s="256"/>
      <c r="BB234" s="256"/>
      <c r="BC234" s="256"/>
      <c r="BD234" s="256"/>
      <c r="BE234" s="256"/>
      <c r="BF234" s="256"/>
      <c r="BG234" s="256"/>
      <c r="BH234" s="256"/>
      <c r="BI234" s="256"/>
      <c r="BK234" s="256"/>
      <c r="BL234" s="256"/>
      <c r="BM234" s="256"/>
      <c r="BN234" s="256"/>
      <c r="BO234" s="256"/>
      <c r="BP234" s="256"/>
      <c r="BQ234" s="256"/>
      <c r="BR234" s="256"/>
      <c r="BS234" s="256"/>
      <c r="BT234" s="256"/>
      <c r="BU234" s="256"/>
      <c r="BV234" s="256"/>
      <c r="BX234" s="256"/>
      <c r="BY234" s="256"/>
      <c r="BZ234" s="256"/>
      <c r="CA234" s="256"/>
      <c r="CB234" s="256"/>
      <c r="CC234" s="256"/>
      <c r="CD234" s="256"/>
      <c r="CE234" s="256"/>
      <c r="CF234" s="256"/>
      <c r="CG234" s="256"/>
      <c r="CH234" s="256"/>
      <c r="CI234" s="256"/>
      <c r="CK234" s="256"/>
      <c r="CL234" s="256"/>
      <c r="CM234" s="256"/>
      <c r="CN234" s="256"/>
      <c r="CO234" s="256"/>
      <c r="CP234" s="256"/>
      <c r="CQ234" s="256"/>
      <c r="CR234" s="256"/>
      <c r="CS234" s="256"/>
      <c r="CT234" s="256"/>
      <c r="CU234" s="256"/>
      <c r="CV234" s="256"/>
      <c r="CX234" s="256"/>
      <c r="CY234" s="256"/>
      <c r="CZ234" s="256"/>
      <c r="DA234" s="256"/>
      <c r="DB234" s="256"/>
      <c r="DC234" s="256"/>
      <c r="DD234" s="256"/>
      <c r="DE234" s="256"/>
      <c r="DF234" s="256"/>
      <c r="DG234" s="256"/>
      <c r="DH234" s="256"/>
      <c r="DI234" s="256"/>
      <c r="DK234" s="256"/>
      <c r="DL234" s="256"/>
      <c r="DM234" s="256"/>
      <c r="DN234" s="256"/>
      <c r="DO234" s="256"/>
      <c r="DP234" s="256"/>
      <c r="DQ234" s="256"/>
      <c r="DR234" s="256"/>
      <c r="DS234" s="256"/>
      <c r="DT234" s="256"/>
      <c r="DU234" s="256"/>
      <c r="DV234" s="256"/>
      <c r="DX234" s="256"/>
      <c r="DY234" s="256"/>
      <c r="DZ234" s="256"/>
      <c r="EA234" s="256"/>
      <c r="EB234" s="256"/>
      <c r="EC234" s="256"/>
      <c r="ED234" s="256"/>
      <c r="EE234" s="256"/>
      <c r="EF234" s="256"/>
      <c r="EG234" s="256"/>
      <c r="EH234" s="256"/>
      <c r="EI234" s="256"/>
      <c r="EK234" s="256"/>
      <c r="EL234" s="256"/>
      <c r="EM234" s="256"/>
      <c r="EN234" s="256"/>
      <c r="EO234" s="256"/>
      <c r="EP234" s="256"/>
      <c r="EQ234" s="256"/>
      <c r="ER234" s="256"/>
      <c r="ES234" s="256"/>
      <c r="ET234" s="256"/>
      <c r="EU234" s="256"/>
      <c r="EV234" s="256"/>
      <c r="EX234" s="256"/>
      <c r="EY234" s="256"/>
      <c r="EZ234" s="256"/>
      <c r="FA234" s="256"/>
      <c r="FB234" s="256"/>
      <c r="FC234" s="256"/>
      <c r="FD234" s="256"/>
      <c r="FE234" s="256"/>
      <c r="FF234" s="256"/>
      <c r="FG234" s="256"/>
      <c r="FH234" s="256"/>
      <c r="FI234" s="256"/>
      <c r="FK234" s="256"/>
      <c r="FL234" s="256"/>
      <c r="FM234" s="256"/>
      <c r="FN234" s="256"/>
      <c r="FO234" s="256"/>
      <c r="FP234" s="256"/>
      <c r="FQ234" s="256"/>
      <c r="FR234" s="256"/>
      <c r="FS234" s="256"/>
      <c r="FT234" s="256"/>
      <c r="FU234" s="256"/>
      <c r="FV234" s="256"/>
      <c r="FX234" s="256"/>
      <c r="FY234" s="256"/>
      <c r="FZ234" s="256"/>
      <c r="GA234" s="256"/>
      <c r="GB234" s="256"/>
      <c r="GC234" s="256"/>
      <c r="GD234" s="256"/>
      <c r="GE234" s="256"/>
      <c r="GF234" s="256"/>
      <c r="GG234" s="256"/>
      <c r="GH234" s="256"/>
      <c r="GI234" s="256"/>
      <c r="GK234" s="256"/>
      <c r="GL234" s="256"/>
      <c r="GM234" s="256"/>
      <c r="GN234" s="256"/>
      <c r="GO234" s="256"/>
      <c r="GP234" s="256"/>
      <c r="GQ234" s="256"/>
      <c r="GR234" s="256"/>
      <c r="GS234" s="256"/>
      <c r="GT234" s="256"/>
      <c r="GU234" s="256"/>
      <c r="GV234" s="256"/>
      <c r="GX234" s="256"/>
      <c r="GY234" s="256"/>
      <c r="GZ234" s="256"/>
      <c r="HA234" s="256"/>
      <c r="HB234" s="256"/>
      <c r="HC234" s="256"/>
      <c r="HD234" s="256"/>
      <c r="HE234" s="256"/>
      <c r="HF234" s="256"/>
      <c r="HG234" s="256"/>
      <c r="HH234" s="256"/>
      <c r="HI234" s="256"/>
      <c r="HK234" s="256"/>
      <c r="HL234" s="256"/>
      <c r="HM234" s="256"/>
      <c r="HN234" s="256"/>
      <c r="HO234" s="256"/>
      <c r="HP234" s="256"/>
      <c r="HQ234" s="256"/>
      <c r="HR234" s="256"/>
      <c r="HS234" s="256"/>
      <c r="HT234" s="256"/>
      <c r="HU234" s="256"/>
      <c r="HV234" s="256"/>
      <c r="HX234" s="256"/>
      <c r="HY234" s="256"/>
      <c r="HZ234" s="256"/>
      <c r="IA234" s="256"/>
      <c r="IB234" s="256"/>
      <c r="IC234" s="256"/>
      <c r="ID234" s="256"/>
      <c r="IE234" s="256"/>
      <c r="IF234" s="256"/>
      <c r="IG234" s="256"/>
      <c r="IH234" s="256"/>
      <c r="II234" s="256"/>
      <c r="IK234" s="256"/>
      <c r="IL234" s="257"/>
      <c r="IM234" s="257"/>
      <c r="IN234" s="257"/>
      <c r="IO234" s="257"/>
      <c r="IP234" s="257"/>
      <c r="IQ234" s="257"/>
      <c r="IR234" s="257"/>
      <c r="IS234" s="257"/>
      <c r="IT234" s="257"/>
      <c r="IU234" s="257"/>
      <c r="IV234" s="257"/>
      <c r="IW234" s="257"/>
      <c r="IY234" s="256"/>
    </row>
    <row r="235" spans="16:259" ht="19.5" customHeight="1" x14ac:dyDescent="0.5">
      <c r="P235" s="400"/>
      <c r="Z235" s="256"/>
      <c r="AA235" s="256"/>
      <c r="AB235" s="256"/>
      <c r="AO235" s="400"/>
      <c r="AY235" s="256"/>
      <c r="AZ235" s="256"/>
      <c r="BA235" s="256"/>
      <c r="BB235" s="256"/>
      <c r="BC235" s="256"/>
      <c r="BD235" s="256"/>
      <c r="BE235" s="256"/>
      <c r="BF235" s="256"/>
      <c r="BG235" s="256"/>
      <c r="BH235" s="256"/>
      <c r="BI235" s="256"/>
      <c r="BK235" s="256"/>
      <c r="BL235" s="256"/>
      <c r="BM235" s="256"/>
      <c r="BN235" s="256"/>
      <c r="BO235" s="256"/>
      <c r="BP235" s="256"/>
      <c r="BQ235" s="256"/>
      <c r="BR235" s="256"/>
      <c r="BS235" s="256"/>
      <c r="BT235" s="256"/>
      <c r="BU235" s="256"/>
      <c r="BV235" s="256"/>
      <c r="BX235" s="256"/>
      <c r="BY235" s="256"/>
      <c r="BZ235" s="256"/>
      <c r="CA235" s="256"/>
      <c r="CB235" s="256"/>
      <c r="CC235" s="256"/>
      <c r="CD235" s="256"/>
      <c r="CE235" s="256"/>
      <c r="CF235" s="256"/>
      <c r="CG235" s="256"/>
      <c r="CH235" s="256"/>
      <c r="CI235" s="256"/>
      <c r="CK235" s="256"/>
      <c r="CL235" s="256"/>
      <c r="CM235" s="256"/>
      <c r="CN235" s="256"/>
      <c r="CO235" s="256"/>
      <c r="CP235" s="256"/>
      <c r="CQ235" s="256"/>
      <c r="CR235" s="256"/>
      <c r="CS235" s="256"/>
      <c r="CT235" s="256"/>
      <c r="CU235" s="256"/>
      <c r="CV235" s="256"/>
      <c r="CX235" s="256"/>
      <c r="CY235" s="256"/>
      <c r="CZ235" s="256"/>
      <c r="DA235" s="256"/>
      <c r="DB235" s="256"/>
      <c r="DC235" s="256"/>
      <c r="DD235" s="256"/>
      <c r="DE235" s="256"/>
      <c r="DF235" s="256"/>
      <c r="DG235" s="256"/>
      <c r="DH235" s="256"/>
      <c r="DI235" s="256"/>
      <c r="DK235" s="256"/>
      <c r="DL235" s="256"/>
      <c r="DM235" s="256"/>
      <c r="DN235" s="256"/>
      <c r="DO235" s="256"/>
      <c r="DP235" s="256"/>
      <c r="DQ235" s="256"/>
      <c r="DR235" s="256"/>
      <c r="DS235" s="256"/>
      <c r="DT235" s="256"/>
      <c r="DU235" s="256"/>
      <c r="DV235" s="256"/>
      <c r="DX235" s="256"/>
      <c r="DY235" s="256"/>
      <c r="DZ235" s="256"/>
      <c r="EA235" s="256"/>
      <c r="EB235" s="256"/>
      <c r="EC235" s="256"/>
      <c r="ED235" s="256"/>
      <c r="EE235" s="256"/>
      <c r="EF235" s="256"/>
      <c r="EG235" s="256"/>
      <c r="EH235" s="256"/>
      <c r="EI235" s="256"/>
      <c r="EK235" s="256"/>
      <c r="EL235" s="256"/>
      <c r="EM235" s="256"/>
      <c r="EN235" s="256"/>
      <c r="EO235" s="256"/>
      <c r="EP235" s="256"/>
      <c r="EQ235" s="256"/>
      <c r="ER235" s="256"/>
      <c r="ES235" s="256"/>
      <c r="ET235" s="256"/>
      <c r="EU235" s="256"/>
      <c r="EV235" s="256"/>
      <c r="EX235" s="256"/>
      <c r="EY235" s="256"/>
      <c r="EZ235" s="256"/>
      <c r="FA235" s="256"/>
      <c r="FB235" s="256"/>
      <c r="FC235" s="256"/>
      <c r="FD235" s="256"/>
      <c r="FE235" s="256"/>
      <c r="FF235" s="256"/>
      <c r="FG235" s="256"/>
      <c r="FH235" s="256"/>
      <c r="FI235" s="256"/>
      <c r="FK235" s="256"/>
      <c r="FL235" s="256"/>
      <c r="FM235" s="256"/>
      <c r="FN235" s="256"/>
      <c r="FO235" s="256"/>
      <c r="FP235" s="256"/>
      <c r="FQ235" s="256"/>
      <c r="FR235" s="256"/>
      <c r="FS235" s="256"/>
      <c r="FT235" s="256"/>
      <c r="FU235" s="256"/>
      <c r="FV235" s="256"/>
      <c r="FX235" s="256"/>
      <c r="FY235" s="256"/>
      <c r="FZ235" s="256"/>
      <c r="GA235" s="256"/>
      <c r="GB235" s="256"/>
      <c r="GC235" s="256"/>
      <c r="GD235" s="256"/>
      <c r="GE235" s="256"/>
      <c r="GF235" s="256"/>
      <c r="GG235" s="256"/>
      <c r="GH235" s="256"/>
      <c r="GI235" s="256"/>
      <c r="GK235" s="256"/>
      <c r="GL235" s="256"/>
      <c r="GM235" s="256"/>
      <c r="GN235" s="256"/>
      <c r="GO235" s="256"/>
      <c r="GP235" s="256"/>
      <c r="GQ235" s="256"/>
      <c r="GR235" s="256"/>
      <c r="GS235" s="256"/>
      <c r="GT235" s="256"/>
      <c r="GU235" s="256"/>
      <c r="GV235" s="256"/>
      <c r="GX235" s="256"/>
      <c r="GY235" s="256"/>
      <c r="GZ235" s="256"/>
      <c r="HA235" s="256"/>
      <c r="HB235" s="256"/>
      <c r="HC235" s="256"/>
      <c r="HD235" s="256"/>
      <c r="HE235" s="256"/>
      <c r="HF235" s="256"/>
      <c r="HG235" s="256"/>
      <c r="HH235" s="256"/>
      <c r="HI235" s="256"/>
      <c r="HK235" s="256"/>
      <c r="HL235" s="256"/>
      <c r="HM235" s="256"/>
      <c r="HN235" s="256"/>
      <c r="HO235" s="256"/>
      <c r="HP235" s="256"/>
      <c r="HQ235" s="256"/>
      <c r="HR235" s="256"/>
      <c r="HS235" s="256"/>
      <c r="HT235" s="256"/>
      <c r="HU235" s="256"/>
      <c r="HV235" s="256"/>
      <c r="HX235" s="256"/>
      <c r="HY235" s="256"/>
      <c r="HZ235" s="256"/>
      <c r="IA235" s="256"/>
      <c r="IB235" s="256"/>
      <c r="IC235" s="256"/>
      <c r="ID235" s="256"/>
      <c r="IE235" s="256"/>
      <c r="IF235" s="256"/>
      <c r="IG235" s="256"/>
      <c r="IH235" s="256"/>
      <c r="II235" s="256"/>
      <c r="IK235" s="256"/>
      <c r="IL235" s="257"/>
      <c r="IM235" s="257"/>
      <c r="IN235" s="257"/>
      <c r="IO235" s="257"/>
      <c r="IP235" s="257"/>
      <c r="IQ235" s="257"/>
      <c r="IR235" s="257"/>
      <c r="IS235" s="257"/>
      <c r="IT235" s="257"/>
      <c r="IU235" s="257"/>
      <c r="IV235" s="257"/>
      <c r="IW235" s="257"/>
      <c r="IY235" s="256"/>
    </row>
    <row r="236" spans="16:259" ht="19.5" customHeight="1" x14ac:dyDescent="0.5">
      <c r="P236" s="400"/>
      <c r="Z236" s="256"/>
      <c r="AA236" s="256"/>
      <c r="AB236" s="256"/>
      <c r="AO236" s="400"/>
      <c r="AY236" s="256"/>
      <c r="AZ236" s="256"/>
      <c r="BA236" s="256"/>
      <c r="BB236" s="256"/>
      <c r="BC236" s="256"/>
      <c r="BD236" s="256"/>
      <c r="BE236" s="256"/>
      <c r="BF236" s="256"/>
      <c r="BG236" s="256"/>
      <c r="BH236" s="256"/>
      <c r="BI236" s="256"/>
      <c r="BK236" s="256"/>
      <c r="BL236" s="256"/>
      <c r="BM236" s="256"/>
      <c r="BN236" s="256"/>
      <c r="BO236" s="256"/>
      <c r="BP236" s="256"/>
      <c r="BQ236" s="256"/>
      <c r="BR236" s="256"/>
      <c r="BS236" s="256"/>
      <c r="BT236" s="256"/>
      <c r="BU236" s="256"/>
      <c r="BV236" s="256"/>
      <c r="BX236" s="256"/>
      <c r="BY236" s="256"/>
      <c r="BZ236" s="256"/>
      <c r="CA236" s="256"/>
      <c r="CB236" s="256"/>
      <c r="CC236" s="256"/>
      <c r="CD236" s="256"/>
      <c r="CE236" s="256"/>
      <c r="CF236" s="256"/>
      <c r="CG236" s="256"/>
      <c r="CH236" s="256"/>
      <c r="CI236" s="256"/>
      <c r="CK236" s="256"/>
      <c r="CL236" s="256"/>
      <c r="CM236" s="256"/>
      <c r="CN236" s="256"/>
      <c r="CO236" s="256"/>
      <c r="CP236" s="256"/>
      <c r="CQ236" s="256"/>
      <c r="CR236" s="256"/>
      <c r="CS236" s="256"/>
      <c r="CT236" s="256"/>
      <c r="CU236" s="256"/>
      <c r="CV236" s="256"/>
      <c r="CX236" s="256"/>
      <c r="CY236" s="256"/>
      <c r="CZ236" s="256"/>
      <c r="DA236" s="256"/>
      <c r="DB236" s="256"/>
      <c r="DC236" s="256"/>
      <c r="DD236" s="256"/>
      <c r="DE236" s="256"/>
      <c r="DF236" s="256"/>
      <c r="DG236" s="256"/>
      <c r="DH236" s="256"/>
      <c r="DI236" s="256"/>
      <c r="DK236" s="256"/>
      <c r="DL236" s="256"/>
      <c r="DM236" s="256"/>
      <c r="DN236" s="256"/>
      <c r="DO236" s="256"/>
      <c r="DP236" s="256"/>
      <c r="DQ236" s="256"/>
      <c r="DR236" s="256"/>
      <c r="DS236" s="256"/>
      <c r="DT236" s="256"/>
      <c r="DU236" s="256"/>
      <c r="DV236" s="256"/>
      <c r="DX236" s="256"/>
      <c r="DY236" s="256"/>
      <c r="DZ236" s="256"/>
      <c r="EA236" s="256"/>
      <c r="EB236" s="256"/>
      <c r="EC236" s="256"/>
      <c r="ED236" s="256"/>
      <c r="EE236" s="256"/>
      <c r="EF236" s="256"/>
      <c r="EG236" s="256"/>
      <c r="EH236" s="256"/>
      <c r="EI236" s="256"/>
      <c r="EK236" s="256"/>
      <c r="EL236" s="256"/>
      <c r="EM236" s="256"/>
      <c r="EN236" s="256"/>
      <c r="EO236" s="256"/>
      <c r="EP236" s="256"/>
      <c r="EQ236" s="256"/>
      <c r="ER236" s="256"/>
      <c r="ES236" s="256"/>
      <c r="ET236" s="256"/>
      <c r="EU236" s="256"/>
      <c r="EV236" s="256"/>
      <c r="EX236" s="256"/>
      <c r="EY236" s="256"/>
      <c r="EZ236" s="256"/>
      <c r="FA236" s="256"/>
      <c r="FB236" s="256"/>
      <c r="FC236" s="256"/>
      <c r="FD236" s="256"/>
      <c r="FE236" s="256"/>
      <c r="FF236" s="256"/>
      <c r="FG236" s="256"/>
      <c r="FH236" s="256"/>
      <c r="FI236" s="256"/>
      <c r="FK236" s="256"/>
      <c r="FL236" s="256"/>
      <c r="FM236" s="256"/>
      <c r="FN236" s="256"/>
      <c r="FO236" s="256"/>
      <c r="FP236" s="256"/>
      <c r="FQ236" s="256"/>
      <c r="FR236" s="256"/>
      <c r="FS236" s="256"/>
      <c r="FT236" s="256"/>
      <c r="FU236" s="256"/>
      <c r="FV236" s="256"/>
      <c r="FX236" s="256"/>
      <c r="FY236" s="256"/>
      <c r="FZ236" s="256"/>
      <c r="GA236" s="256"/>
      <c r="GB236" s="256"/>
      <c r="GC236" s="256"/>
      <c r="GD236" s="256"/>
      <c r="GE236" s="256"/>
      <c r="GF236" s="256"/>
      <c r="GG236" s="256"/>
      <c r="GH236" s="256"/>
      <c r="GI236" s="256"/>
      <c r="GK236" s="256"/>
      <c r="GL236" s="256"/>
      <c r="GM236" s="256"/>
      <c r="GN236" s="256"/>
      <c r="GO236" s="256"/>
      <c r="GP236" s="256"/>
      <c r="GQ236" s="256"/>
      <c r="GR236" s="256"/>
      <c r="GS236" s="256"/>
      <c r="GT236" s="256"/>
      <c r="GU236" s="256"/>
      <c r="GV236" s="256"/>
      <c r="GX236" s="256"/>
      <c r="GY236" s="256"/>
      <c r="GZ236" s="256"/>
      <c r="HA236" s="256"/>
      <c r="HB236" s="256"/>
      <c r="HC236" s="256"/>
      <c r="HD236" s="256"/>
      <c r="HE236" s="256"/>
      <c r="HF236" s="256"/>
      <c r="HG236" s="256"/>
      <c r="HH236" s="256"/>
      <c r="HI236" s="256"/>
      <c r="HK236" s="256"/>
      <c r="HL236" s="256"/>
      <c r="HM236" s="256"/>
      <c r="HN236" s="256"/>
      <c r="HO236" s="256"/>
      <c r="HP236" s="256"/>
      <c r="HQ236" s="256"/>
      <c r="HR236" s="256"/>
      <c r="HS236" s="256"/>
      <c r="HT236" s="256"/>
      <c r="HU236" s="256"/>
      <c r="HV236" s="256"/>
      <c r="HX236" s="256"/>
      <c r="HY236" s="256"/>
      <c r="HZ236" s="256"/>
      <c r="IA236" s="256"/>
      <c r="IB236" s="256"/>
      <c r="IC236" s="256"/>
      <c r="ID236" s="256"/>
      <c r="IE236" s="256"/>
      <c r="IF236" s="256"/>
      <c r="IG236" s="256"/>
      <c r="IH236" s="256"/>
      <c r="II236" s="256"/>
      <c r="IK236" s="256"/>
      <c r="IL236" s="257"/>
      <c r="IM236" s="257"/>
      <c r="IN236" s="257"/>
      <c r="IO236" s="257"/>
      <c r="IP236" s="257"/>
      <c r="IQ236" s="257"/>
      <c r="IR236" s="257"/>
      <c r="IS236" s="257"/>
      <c r="IT236" s="257"/>
      <c r="IU236" s="257"/>
      <c r="IV236" s="257"/>
      <c r="IW236" s="257"/>
      <c r="IY236" s="256"/>
    </row>
    <row r="237" spans="16:259" ht="19.5" customHeight="1" x14ac:dyDescent="0.5">
      <c r="P237" s="400"/>
      <c r="Z237" s="256"/>
      <c r="AA237" s="256"/>
      <c r="AB237" s="256"/>
      <c r="AO237" s="400"/>
      <c r="AY237" s="256"/>
      <c r="AZ237" s="256"/>
      <c r="BA237" s="256"/>
      <c r="BB237" s="256"/>
      <c r="BC237" s="256"/>
      <c r="BD237" s="256"/>
      <c r="BE237" s="256"/>
      <c r="BF237" s="256"/>
      <c r="BG237" s="256"/>
      <c r="BH237" s="256"/>
      <c r="BI237" s="256"/>
      <c r="BK237" s="256"/>
      <c r="BL237" s="256"/>
      <c r="BM237" s="256"/>
      <c r="BN237" s="256"/>
      <c r="BO237" s="256"/>
      <c r="BP237" s="256"/>
      <c r="BQ237" s="256"/>
      <c r="BR237" s="256"/>
      <c r="BS237" s="256"/>
      <c r="BT237" s="256"/>
      <c r="BU237" s="256"/>
      <c r="BV237" s="256"/>
      <c r="BX237" s="256"/>
      <c r="BY237" s="256"/>
      <c r="BZ237" s="256"/>
      <c r="CA237" s="256"/>
      <c r="CB237" s="256"/>
      <c r="CC237" s="256"/>
      <c r="CD237" s="256"/>
      <c r="CE237" s="256"/>
      <c r="CF237" s="256"/>
      <c r="CG237" s="256"/>
      <c r="CH237" s="256"/>
      <c r="CI237" s="256"/>
      <c r="CK237" s="256"/>
      <c r="CL237" s="256"/>
      <c r="CM237" s="256"/>
      <c r="CN237" s="256"/>
      <c r="CO237" s="256"/>
      <c r="CP237" s="256"/>
      <c r="CQ237" s="256"/>
      <c r="CR237" s="256"/>
      <c r="CS237" s="256"/>
      <c r="CT237" s="256"/>
      <c r="CU237" s="256"/>
      <c r="CV237" s="256"/>
      <c r="CX237" s="256"/>
      <c r="CY237" s="256"/>
      <c r="CZ237" s="256"/>
      <c r="DA237" s="256"/>
      <c r="DB237" s="256"/>
      <c r="DC237" s="256"/>
      <c r="DD237" s="256"/>
      <c r="DE237" s="256"/>
      <c r="DF237" s="256"/>
      <c r="DG237" s="256"/>
      <c r="DH237" s="256"/>
      <c r="DI237" s="256"/>
      <c r="DK237" s="256"/>
      <c r="DL237" s="256"/>
      <c r="DM237" s="256"/>
      <c r="DN237" s="256"/>
      <c r="DO237" s="256"/>
      <c r="DP237" s="256"/>
      <c r="DQ237" s="256"/>
      <c r="DR237" s="256"/>
      <c r="DS237" s="256"/>
      <c r="DT237" s="256"/>
      <c r="DU237" s="256"/>
      <c r="DV237" s="256"/>
      <c r="DX237" s="256"/>
      <c r="DY237" s="256"/>
      <c r="DZ237" s="256"/>
      <c r="EA237" s="256"/>
      <c r="EB237" s="256"/>
      <c r="EC237" s="256"/>
      <c r="ED237" s="256"/>
      <c r="EE237" s="256"/>
      <c r="EF237" s="256"/>
      <c r="EG237" s="256"/>
      <c r="EH237" s="256"/>
      <c r="EI237" s="256"/>
      <c r="EK237" s="256"/>
      <c r="EL237" s="256"/>
      <c r="EM237" s="256"/>
      <c r="EN237" s="256"/>
      <c r="EO237" s="256"/>
      <c r="EP237" s="256"/>
      <c r="EQ237" s="256"/>
      <c r="ER237" s="256"/>
      <c r="ES237" s="256"/>
      <c r="ET237" s="256"/>
      <c r="EU237" s="256"/>
      <c r="EV237" s="256"/>
      <c r="EX237" s="256"/>
      <c r="EY237" s="256"/>
      <c r="EZ237" s="256"/>
      <c r="FA237" s="256"/>
      <c r="FB237" s="256"/>
      <c r="FC237" s="256"/>
      <c r="FD237" s="256"/>
      <c r="FE237" s="256"/>
      <c r="FF237" s="256"/>
      <c r="FG237" s="256"/>
      <c r="FH237" s="256"/>
      <c r="FI237" s="256"/>
      <c r="FK237" s="256"/>
      <c r="FL237" s="256"/>
      <c r="FM237" s="256"/>
      <c r="FN237" s="256"/>
      <c r="FO237" s="256"/>
      <c r="FP237" s="256"/>
      <c r="FQ237" s="256"/>
      <c r="FR237" s="256"/>
      <c r="FS237" s="256"/>
      <c r="FT237" s="256"/>
      <c r="FU237" s="256"/>
      <c r="FV237" s="256"/>
      <c r="FX237" s="256"/>
      <c r="FY237" s="256"/>
      <c r="FZ237" s="256"/>
      <c r="GA237" s="256"/>
      <c r="GB237" s="256"/>
      <c r="GC237" s="256"/>
      <c r="GD237" s="256"/>
      <c r="GE237" s="256"/>
      <c r="GF237" s="256"/>
      <c r="GG237" s="256"/>
      <c r="GH237" s="256"/>
      <c r="GI237" s="256"/>
      <c r="GK237" s="256"/>
      <c r="GL237" s="256"/>
      <c r="GM237" s="256"/>
      <c r="GN237" s="256"/>
      <c r="GO237" s="256"/>
      <c r="GP237" s="256"/>
      <c r="GQ237" s="256"/>
      <c r="GR237" s="256"/>
      <c r="GS237" s="256"/>
      <c r="GT237" s="256"/>
      <c r="GU237" s="256"/>
      <c r="GV237" s="256"/>
      <c r="GX237" s="256"/>
      <c r="GY237" s="256"/>
      <c r="GZ237" s="256"/>
      <c r="HA237" s="256"/>
      <c r="HB237" s="256"/>
      <c r="HC237" s="256"/>
      <c r="HD237" s="256"/>
      <c r="HE237" s="256"/>
      <c r="HF237" s="256"/>
      <c r="HG237" s="256"/>
      <c r="HH237" s="256"/>
      <c r="HI237" s="256"/>
      <c r="HK237" s="256"/>
      <c r="HL237" s="256"/>
      <c r="HM237" s="256"/>
      <c r="HN237" s="256"/>
      <c r="HO237" s="256"/>
      <c r="HP237" s="256"/>
      <c r="HQ237" s="256"/>
      <c r="HR237" s="256"/>
      <c r="HS237" s="256"/>
      <c r="HT237" s="256"/>
      <c r="HU237" s="256"/>
      <c r="HV237" s="256"/>
      <c r="HX237" s="256"/>
      <c r="HY237" s="256"/>
      <c r="HZ237" s="256"/>
      <c r="IA237" s="256"/>
      <c r="IB237" s="256"/>
      <c r="IC237" s="256"/>
      <c r="ID237" s="256"/>
      <c r="IE237" s="256"/>
      <c r="IF237" s="256"/>
      <c r="IG237" s="256"/>
      <c r="IH237" s="256"/>
      <c r="II237" s="256"/>
      <c r="IK237" s="256"/>
      <c r="IL237" s="257"/>
      <c r="IM237" s="257"/>
      <c r="IN237" s="257"/>
      <c r="IO237" s="257"/>
      <c r="IP237" s="257"/>
      <c r="IQ237" s="257"/>
      <c r="IR237" s="257"/>
      <c r="IS237" s="257"/>
      <c r="IT237" s="257"/>
      <c r="IU237" s="257"/>
      <c r="IV237" s="257"/>
      <c r="IW237" s="257"/>
      <c r="IY237" s="256"/>
    </row>
    <row r="238" spans="16:259" ht="19.5" customHeight="1" x14ac:dyDescent="0.5">
      <c r="P238" s="400"/>
      <c r="Z238" s="256"/>
      <c r="AA238" s="256"/>
      <c r="AB238" s="256"/>
      <c r="AO238" s="400"/>
      <c r="AY238" s="256"/>
      <c r="AZ238" s="256"/>
      <c r="BA238" s="256"/>
      <c r="BB238" s="256"/>
      <c r="BC238" s="256"/>
      <c r="BD238" s="256"/>
      <c r="BE238" s="256"/>
      <c r="BF238" s="256"/>
      <c r="BG238" s="256"/>
      <c r="BH238" s="256"/>
      <c r="BI238" s="256"/>
      <c r="BK238" s="256"/>
      <c r="BL238" s="256"/>
      <c r="BM238" s="256"/>
      <c r="BN238" s="256"/>
      <c r="BO238" s="256"/>
      <c r="BP238" s="256"/>
      <c r="BQ238" s="256"/>
      <c r="BR238" s="256"/>
      <c r="BS238" s="256"/>
      <c r="BT238" s="256"/>
      <c r="BU238" s="256"/>
      <c r="BV238" s="256"/>
      <c r="BX238" s="256"/>
      <c r="BY238" s="256"/>
      <c r="BZ238" s="256"/>
      <c r="CA238" s="256"/>
      <c r="CB238" s="256"/>
      <c r="CC238" s="256"/>
      <c r="CD238" s="256"/>
      <c r="CE238" s="256"/>
      <c r="CF238" s="256"/>
      <c r="CG238" s="256"/>
      <c r="CH238" s="256"/>
      <c r="CI238" s="256"/>
      <c r="CK238" s="256"/>
      <c r="CL238" s="256"/>
      <c r="CM238" s="256"/>
      <c r="CN238" s="256"/>
      <c r="CO238" s="256"/>
      <c r="CP238" s="256"/>
      <c r="CQ238" s="256"/>
      <c r="CR238" s="256"/>
      <c r="CS238" s="256"/>
      <c r="CT238" s="256"/>
      <c r="CU238" s="256"/>
      <c r="CV238" s="256"/>
      <c r="CX238" s="256"/>
      <c r="CY238" s="256"/>
      <c r="CZ238" s="256"/>
      <c r="DA238" s="256"/>
      <c r="DB238" s="256"/>
      <c r="DC238" s="256"/>
      <c r="DD238" s="256"/>
      <c r="DE238" s="256"/>
      <c r="DF238" s="256"/>
      <c r="DG238" s="256"/>
      <c r="DH238" s="256"/>
      <c r="DI238" s="256"/>
      <c r="DK238" s="256"/>
      <c r="DL238" s="256"/>
      <c r="DM238" s="256"/>
      <c r="DN238" s="256"/>
      <c r="DO238" s="256"/>
      <c r="DP238" s="256"/>
      <c r="DQ238" s="256"/>
      <c r="DR238" s="256"/>
      <c r="DS238" s="256"/>
      <c r="DT238" s="256"/>
      <c r="DU238" s="256"/>
      <c r="DV238" s="256"/>
      <c r="DX238" s="256"/>
      <c r="DY238" s="256"/>
      <c r="DZ238" s="256"/>
      <c r="EA238" s="256"/>
      <c r="EB238" s="256"/>
      <c r="EC238" s="256"/>
      <c r="ED238" s="256"/>
      <c r="EE238" s="256"/>
      <c r="EF238" s="256"/>
      <c r="EG238" s="256"/>
      <c r="EH238" s="256"/>
      <c r="EI238" s="256"/>
      <c r="EK238" s="256"/>
      <c r="EL238" s="256"/>
      <c r="EM238" s="256"/>
      <c r="EN238" s="256"/>
      <c r="EO238" s="256"/>
      <c r="EP238" s="256"/>
      <c r="EQ238" s="256"/>
      <c r="ER238" s="256"/>
      <c r="ES238" s="256"/>
      <c r="ET238" s="256"/>
      <c r="EU238" s="256"/>
      <c r="EV238" s="256"/>
      <c r="EX238" s="256"/>
      <c r="EY238" s="256"/>
      <c r="EZ238" s="256"/>
      <c r="FA238" s="256"/>
      <c r="FB238" s="256"/>
      <c r="FC238" s="256"/>
      <c r="FD238" s="256"/>
      <c r="FE238" s="256"/>
      <c r="FF238" s="256"/>
      <c r="FG238" s="256"/>
      <c r="FH238" s="256"/>
      <c r="FI238" s="256"/>
      <c r="FK238" s="256"/>
      <c r="FL238" s="256"/>
      <c r="FM238" s="256"/>
      <c r="FN238" s="256"/>
      <c r="FO238" s="256"/>
      <c r="FP238" s="256"/>
      <c r="FQ238" s="256"/>
      <c r="FR238" s="256"/>
      <c r="FS238" s="256"/>
      <c r="FT238" s="256"/>
      <c r="FU238" s="256"/>
      <c r="FV238" s="256"/>
      <c r="FX238" s="256"/>
      <c r="FY238" s="256"/>
      <c r="FZ238" s="256"/>
      <c r="GA238" s="256"/>
      <c r="GB238" s="256"/>
      <c r="GC238" s="256"/>
      <c r="GD238" s="256"/>
      <c r="GE238" s="256"/>
      <c r="GF238" s="256"/>
      <c r="GG238" s="256"/>
      <c r="GH238" s="256"/>
      <c r="GI238" s="256"/>
      <c r="GK238" s="256"/>
      <c r="GL238" s="256"/>
      <c r="GM238" s="256"/>
      <c r="GN238" s="256"/>
      <c r="GO238" s="256"/>
      <c r="GP238" s="256"/>
      <c r="GQ238" s="256"/>
      <c r="GR238" s="256"/>
      <c r="GS238" s="256"/>
      <c r="GT238" s="256"/>
      <c r="GU238" s="256"/>
      <c r="GV238" s="256"/>
      <c r="GX238" s="256"/>
      <c r="GY238" s="256"/>
      <c r="GZ238" s="256"/>
      <c r="HA238" s="256"/>
      <c r="HB238" s="256"/>
      <c r="HC238" s="256"/>
      <c r="HD238" s="256"/>
      <c r="HE238" s="256"/>
      <c r="HF238" s="256"/>
      <c r="HG238" s="256"/>
      <c r="HH238" s="256"/>
      <c r="HI238" s="256"/>
      <c r="HK238" s="256"/>
      <c r="HL238" s="256"/>
      <c r="HM238" s="256"/>
      <c r="HN238" s="256"/>
      <c r="HO238" s="256"/>
      <c r="HP238" s="256"/>
      <c r="HQ238" s="256"/>
      <c r="HR238" s="256"/>
      <c r="HS238" s="256"/>
      <c r="HT238" s="256"/>
      <c r="HU238" s="256"/>
      <c r="HV238" s="256"/>
      <c r="HX238" s="256"/>
      <c r="HY238" s="256"/>
      <c r="HZ238" s="256"/>
      <c r="IA238" s="256"/>
      <c r="IB238" s="256"/>
      <c r="IC238" s="256"/>
      <c r="ID238" s="256"/>
      <c r="IE238" s="256"/>
      <c r="IF238" s="256"/>
      <c r="IG238" s="256"/>
      <c r="IH238" s="256"/>
      <c r="II238" s="256"/>
      <c r="IK238" s="256"/>
      <c r="IL238" s="257"/>
      <c r="IM238" s="257"/>
      <c r="IN238" s="257"/>
      <c r="IO238" s="257"/>
      <c r="IP238" s="257"/>
      <c r="IQ238" s="257"/>
      <c r="IR238" s="257"/>
      <c r="IS238" s="257"/>
      <c r="IT238" s="257"/>
      <c r="IU238" s="257"/>
      <c r="IV238" s="257"/>
      <c r="IW238" s="257"/>
      <c r="IY238" s="256"/>
    </row>
    <row r="239" spans="16:259" ht="19.5" customHeight="1" x14ac:dyDescent="0.5">
      <c r="P239" s="400"/>
      <c r="Z239" s="256"/>
      <c r="AA239" s="256"/>
      <c r="AB239" s="256"/>
      <c r="AO239" s="400"/>
      <c r="AY239" s="256"/>
      <c r="AZ239" s="256"/>
      <c r="BA239" s="256"/>
      <c r="BB239" s="256"/>
      <c r="BC239" s="256"/>
      <c r="BD239" s="256"/>
      <c r="BE239" s="256"/>
      <c r="BF239" s="256"/>
      <c r="BG239" s="256"/>
      <c r="BH239" s="256"/>
      <c r="BI239" s="256"/>
      <c r="BK239" s="256"/>
      <c r="BL239" s="256"/>
      <c r="BM239" s="256"/>
      <c r="BN239" s="256"/>
      <c r="BO239" s="256"/>
      <c r="BP239" s="256"/>
      <c r="BQ239" s="256"/>
      <c r="BR239" s="256"/>
      <c r="BS239" s="256"/>
      <c r="BT239" s="256"/>
      <c r="BU239" s="256"/>
      <c r="BV239" s="256"/>
      <c r="BX239" s="256"/>
      <c r="BY239" s="256"/>
      <c r="BZ239" s="256"/>
      <c r="CA239" s="256"/>
      <c r="CB239" s="256"/>
      <c r="CC239" s="256"/>
      <c r="CD239" s="256"/>
      <c r="CE239" s="256"/>
      <c r="CF239" s="256"/>
      <c r="CG239" s="256"/>
      <c r="CH239" s="256"/>
      <c r="CI239" s="256"/>
      <c r="CK239" s="256"/>
      <c r="CL239" s="256"/>
      <c r="CM239" s="256"/>
      <c r="CN239" s="256"/>
      <c r="CO239" s="256"/>
      <c r="CP239" s="256"/>
      <c r="CQ239" s="256"/>
      <c r="CR239" s="256"/>
      <c r="CS239" s="256"/>
      <c r="CT239" s="256"/>
      <c r="CU239" s="256"/>
      <c r="CV239" s="256"/>
      <c r="CX239" s="256"/>
      <c r="CY239" s="256"/>
      <c r="CZ239" s="256"/>
      <c r="DA239" s="256"/>
      <c r="DB239" s="256"/>
      <c r="DC239" s="256"/>
      <c r="DD239" s="256"/>
      <c r="DE239" s="256"/>
      <c r="DF239" s="256"/>
      <c r="DG239" s="256"/>
      <c r="DH239" s="256"/>
      <c r="DI239" s="256"/>
      <c r="DK239" s="256"/>
      <c r="DL239" s="256"/>
      <c r="DM239" s="256"/>
      <c r="DN239" s="256"/>
      <c r="DO239" s="256"/>
      <c r="DP239" s="256"/>
      <c r="DQ239" s="256"/>
      <c r="DR239" s="256"/>
      <c r="DS239" s="256"/>
      <c r="DT239" s="256"/>
      <c r="DU239" s="256"/>
      <c r="DV239" s="256"/>
      <c r="DX239" s="256"/>
      <c r="DY239" s="256"/>
      <c r="DZ239" s="256"/>
      <c r="EA239" s="256"/>
      <c r="EB239" s="256"/>
      <c r="EC239" s="256"/>
      <c r="ED239" s="256"/>
      <c r="EE239" s="256"/>
      <c r="EF239" s="256"/>
      <c r="EG239" s="256"/>
      <c r="EH239" s="256"/>
      <c r="EI239" s="256"/>
      <c r="EK239" s="256"/>
      <c r="EL239" s="256"/>
      <c r="EM239" s="256"/>
      <c r="EN239" s="256"/>
      <c r="EO239" s="256"/>
      <c r="EP239" s="256"/>
      <c r="EQ239" s="256"/>
      <c r="ER239" s="256"/>
      <c r="ES239" s="256"/>
      <c r="ET239" s="256"/>
      <c r="EU239" s="256"/>
      <c r="EV239" s="256"/>
      <c r="EX239" s="256"/>
      <c r="EY239" s="256"/>
      <c r="EZ239" s="256"/>
      <c r="FA239" s="256"/>
      <c r="FB239" s="256"/>
      <c r="FC239" s="256"/>
      <c r="FD239" s="256"/>
      <c r="FE239" s="256"/>
      <c r="FF239" s="256"/>
      <c r="FG239" s="256"/>
      <c r="FH239" s="256"/>
      <c r="FI239" s="256"/>
      <c r="FK239" s="256"/>
      <c r="FL239" s="256"/>
      <c r="FM239" s="256"/>
      <c r="FN239" s="256"/>
      <c r="FO239" s="256"/>
      <c r="FP239" s="256"/>
      <c r="FQ239" s="256"/>
      <c r="FR239" s="256"/>
      <c r="FS239" s="256"/>
      <c r="FT239" s="256"/>
      <c r="FU239" s="256"/>
      <c r="FV239" s="256"/>
      <c r="FX239" s="256"/>
      <c r="FY239" s="256"/>
      <c r="FZ239" s="256"/>
      <c r="GA239" s="256"/>
      <c r="GB239" s="256"/>
      <c r="GC239" s="256"/>
      <c r="GD239" s="256"/>
      <c r="GE239" s="256"/>
      <c r="GF239" s="256"/>
      <c r="GG239" s="256"/>
      <c r="GH239" s="256"/>
      <c r="GI239" s="256"/>
      <c r="GK239" s="256"/>
      <c r="GL239" s="256"/>
      <c r="GM239" s="256"/>
      <c r="GN239" s="256"/>
      <c r="GO239" s="256"/>
      <c r="GP239" s="256"/>
      <c r="GQ239" s="256"/>
      <c r="GR239" s="256"/>
      <c r="GS239" s="256"/>
      <c r="GT239" s="256"/>
      <c r="GU239" s="256"/>
      <c r="GV239" s="256"/>
      <c r="GX239" s="256"/>
      <c r="GY239" s="256"/>
      <c r="GZ239" s="256"/>
      <c r="HA239" s="256"/>
      <c r="HB239" s="256"/>
      <c r="HC239" s="256"/>
      <c r="HD239" s="256"/>
      <c r="HE239" s="256"/>
      <c r="HF239" s="256"/>
      <c r="HG239" s="256"/>
      <c r="HH239" s="256"/>
      <c r="HI239" s="256"/>
      <c r="HK239" s="256"/>
      <c r="HL239" s="256"/>
      <c r="HM239" s="256"/>
      <c r="HN239" s="256"/>
      <c r="HO239" s="256"/>
      <c r="HP239" s="256"/>
      <c r="HQ239" s="256"/>
      <c r="HR239" s="256"/>
      <c r="HS239" s="256"/>
      <c r="HT239" s="256"/>
      <c r="HU239" s="256"/>
      <c r="HV239" s="256"/>
      <c r="HX239" s="256"/>
      <c r="HY239" s="256"/>
      <c r="HZ239" s="256"/>
      <c r="IA239" s="256"/>
      <c r="IB239" s="256"/>
      <c r="IC239" s="256"/>
      <c r="ID239" s="256"/>
      <c r="IE239" s="256"/>
      <c r="IF239" s="256"/>
      <c r="IG239" s="256"/>
      <c r="IH239" s="256"/>
      <c r="II239" s="256"/>
      <c r="IK239" s="256"/>
      <c r="IL239" s="257"/>
      <c r="IM239" s="257"/>
      <c r="IN239" s="257"/>
      <c r="IO239" s="257"/>
      <c r="IP239" s="257"/>
      <c r="IQ239" s="257"/>
      <c r="IR239" s="257"/>
      <c r="IS239" s="257"/>
      <c r="IT239" s="257"/>
      <c r="IU239" s="257"/>
      <c r="IV239" s="257"/>
      <c r="IW239" s="257"/>
      <c r="IY239" s="256"/>
    </row>
    <row r="240" spans="16:259" ht="19.5" customHeight="1" x14ac:dyDescent="0.5">
      <c r="P240" s="400"/>
      <c r="Z240" s="256"/>
      <c r="AA240" s="256"/>
      <c r="AB240" s="256"/>
      <c r="AO240" s="400"/>
      <c r="AY240" s="256"/>
      <c r="AZ240" s="256"/>
      <c r="BA240" s="256"/>
      <c r="BB240" s="256"/>
      <c r="BC240" s="256"/>
      <c r="BD240" s="256"/>
      <c r="BE240" s="256"/>
      <c r="BF240" s="256"/>
      <c r="BG240" s="256"/>
      <c r="BH240" s="256"/>
      <c r="BI240" s="256"/>
      <c r="BK240" s="256"/>
      <c r="BL240" s="256"/>
      <c r="BM240" s="256"/>
      <c r="BN240" s="256"/>
      <c r="BO240" s="256"/>
      <c r="BP240" s="256"/>
      <c r="BQ240" s="256"/>
      <c r="BR240" s="256"/>
      <c r="BS240" s="256"/>
      <c r="BT240" s="256"/>
      <c r="BU240" s="256"/>
      <c r="BV240" s="256"/>
      <c r="BX240" s="256"/>
      <c r="BY240" s="256"/>
      <c r="BZ240" s="256"/>
      <c r="CA240" s="256"/>
      <c r="CB240" s="256"/>
      <c r="CC240" s="256"/>
      <c r="CD240" s="256"/>
      <c r="CE240" s="256"/>
      <c r="CF240" s="256"/>
      <c r="CG240" s="256"/>
      <c r="CH240" s="256"/>
      <c r="CI240" s="256"/>
      <c r="CK240" s="256"/>
      <c r="CL240" s="256"/>
      <c r="CM240" s="256"/>
      <c r="CN240" s="256"/>
      <c r="CO240" s="256"/>
      <c r="CP240" s="256"/>
      <c r="CQ240" s="256"/>
      <c r="CR240" s="256"/>
      <c r="CS240" s="256"/>
      <c r="CT240" s="256"/>
      <c r="CU240" s="256"/>
      <c r="CV240" s="256"/>
      <c r="CX240" s="256"/>
      <c r="CY240" s="256"/>
      <c r="CZ240" s="256"/>
      <c r="DA240" s="256"/>
      <c r="DB240" s="256"/>
      <c r="DC240" s="256"/>
      <c r="DD240" s="256"/>
      <c r="DE240" s="256"/>
      <c r="DF240" s="256"/>
      <c r="DG240" s="256"/>
      <c r="DH240" s="256"/>
      <c r="DI240" s="256"/>
      <c r="DK240" s="256"/>
      <c r="DL240" s="256"/>
      <c r="DM240" s="256"/>
      <c r="DN240" s="256"/>
      <c r="DO240" s="256"/>
      <c r="DP240" s="256"/>
      <c r="DQ240" s="256"/>
      <c r="DR240" s="256"/>
      <c r="DS240" s="256"/>
      <c r="DT240" s="256"/>
      <c r="DU240" s="256"/>
      <c r="DV240" s="256"/>
      <c r="DX240" s="256"/>
      <c r="DY240" s="256"/>
      <c r="DZ240" s="256"/>
      <c r="EA240" s="256"/>
      <c r="EB240" s="256"/>
      <c r="EC240" s="256"/>
      <c r="ED240" s="256"/>
      <c r="EE240" s="256"/>
      <c r="EF240" s="256"/>
      <c r="EG240" s="256"/>
      <c r="EH240" s="256"/>
      <c r="EI240" s="256"/>
      <c r="EK240" s="256"/>
      <c r="EL240" s="256"/>
      <c r="EM240" s="256"/>
      <c r="EN240" s="256"/>
      <c r="EO240" s="256"/>
      <c r="EP240" s="256"/>
      <c r="EQ240" s="256"/>
      <c r="ER240" s="256"/>
      <c r="ES240" s="256"/>
      <c r="ET240" s="256"/>
      <c r="EU240" s="256"/>
      <c r="EV240" s="256"/>
      <c r="EX240" s="256"/>
      <c r="EY240" s="256"/>
      <c r="EZ240" s="256"/>
      <c r="FA240" s="256"/>
      <c r="FB240" s="256"/>
      <c r="FC240" s="256"/>
      <c r="FD240" s="256"/>
      <c r="FE240" s="256"/>
      <c r="FF240" s="256"/>
      <c r="FG240" s="256"/>
      <c r="FH240" s="256"/>
      <c r="FI240" s="256"/>
      <c r="FK240" s="256"/>
      <c r="FL240" s="256"/>
      <c r="FM240" s="256"/>
      <c r="FN240" s="256"/>
      <c r="FO240" s="256"/>
      <c r="FP240" s="256"/>
      <c r="FQ240" s="256"/>
      <c r="FR240" s="256"/>
      <c r="FS240" s="256"/>
      <c r="FT240" s="256"/>
      <c r="FU240" s="256"/>
      <c r="FV240" s="256"/>
      <c r="FX240" s="256"/>
      <c r="FY240" s="256"/>
      <c r="FZ240" s="256"/>
      <c r="GA240" s="256"/>
      <c r="GB240" s="256"/>
      <c r="GC240" s="256"/>
      <c r="GD240" s="256"/>
      <c r="GE240" s="256"/>
      <c r="GF240" s="256"/>
      <c r="GG240" s="256"/>
      <c r="GH240" s="256"/>
      <c r="GI240" s="256"/>
      <c r="GK240" s="256"/>
      <c r="GL240" s="256"/>
      <c r="GM240" s="256"/>
      <c r="GN240" s="256"/>
      <c r="GO240" s="256"/>
      <c r="GP240" s="256"/>
      <c r="GQ240" s="256"/>
      <c r="GR240" s="256"/>
      <c r="GS240" s="256"/>
      <c r="GT240" s="256"/>
      <c r="GU240" s="256"/>
      <c r="GV240" s="256"/>
      <c r="GX240" s="256"/>
      <c r="GY240" s="256"/>
      <c r="GZ240" s="256"/>
      <c r="HA240" s="256"/>
      <c r="HB240" s="256"/>
      <c r="HC240" s="256"/>
      <c r="HD240" s="256"/>
      <c r="HE240" s="256"/>
      <c r="HF240" s="256"/>
      <c r="HG240" s="256"/>
      <c r="HH240" s="256"/>
      <c r="HI240" s="256"/>
      <c r="HK240" s="256"/>
      <c r="HL240" s="256"/>
      <c r="HM240" s="256"/>
      <c r="HN240" s="256"/>
      <c r="HO240" s="256"/>
      <c r="HP240" s="256"/>
      <c r="HQ240" s="256"/>
      <c r="HR240" s="256"/>
      <c r="HS240" s="256"/>
      <c r="HT240" s="256"/>
      <c r="HU240" s="256"/>
      <c r="HV240" s="256"/>
      <c r="HX240" s="256"/>
      <c r="HY240" s="256"/>
      <c r="HZ240" s="256"/>
      <c r="IA240" s="256"/>
      <c r="IB240" s="256"/>
      <c r="IC240" s="256"/>
      <c r="ID240" s="256"/>
      <c r="IE240" s="256"/>
      <c r="IF240" s="256"/>
      <c r="IG240" s="256"/>
      <c r="IH240" s="256"/>
      <c r="II240" s="256"/>
      <c r="IK240" s="256"/>
      <c r="IL240" s="257"/>
      <c r="IM240" s="257"/>
      <c r="IN240" s="257"/>
      <c r="IO240" s="257"/>
      <c r="IP240" s="257"/>
      <c r="IQ240" s="257"/>
      <c r="IR240" s="257"/>
      <c r="IS240" s="257"/>
      <c r="IT240" s="257"/>
      <c r="IU240" s="257"/>
      <c r="IV240" s="257"/>
      <c r="IW240" s="257"/>
      <c r="IY240" s="256"/>
    </row>
    <row r="241" spans="16:259" ht="19.5" customHeight="1" x14ac:dyDescent="0.5">
      <c r="P241" s="400"/>
      <c r="Z241" s="256"/>
      <c r="AA241" s="256"/>
      <c r="AB241" s="256"/>
      <c r="AO241" s="400"/>
      <c r="AY241" s="256"/>
      <c r="AZ241" s="256"/>
      <c r="BA241" s="256"/>
      <c r="BB241" s="256"/>
      <c r="BC241" s="256"/>
      <c r="BD241" s="256"/>
      <c r="BE241" s="256"/>
      <c r="BF241" s="256"/>
      <c r="BG241" s="256"/>
      <c r="BH241" s="256"/>
      <c r="BI241" s="256"/>
      <c r="BK241" s="256"/>
      <c r="BL241" s="256"/>
      <c r="BM241" s="256"/>
      <c r="BN241" s="256"/>
      <c r="BO241" s="256"/>
      <c r="BP241" s="256"/>
      <c r="BQ241" s="256"/>
      <c r="BR241" s="256"/>
      <c r="BS241" s="256"/>
      <c r="BT241" s="256"/>
      <c r="BU241" s="256"/>
      <c r="BV241" s="256"/>
      <c r="BX241" s="256"/>
      <c r="BY241" s="256"/>
      <c r="BZ241" s="256"/>
      <c r="CA241" s="256"/>
      <c r="CB241" s="256"/>
      <c r="CC241" s="256"/>
      <c r="CD241" s="256"/>
      <c r="CE241" s="256"/>
      <c r="CF241" s="256"/>
      <c r="CG241" s="256"/>
      <c r="CH241" s="256"/>
      <c r="CI241" s="256"/>
      <c r="CK241" s="256"/>
      <c r="CL241" s="256"/>
      <c r="CM241" s="256"/>
      <c r="CN241" s="256"/>
      <c r="CO241" s="256"/>
      <c r="CP241" s="256"/>
      <c r="CQ241" s="256"/>
      <c r="CR241" s="256"/>
      <c r="CS241" s="256"/>
      <c r="CT241" s="256"/>
      <c r="CU241" s="256"/>
      <c r="CV241" s="256"/>
      <c r="CX241" s="256"/>
      <c r="CY241" s="256"/>
      <c r="CZ241" s="256"/>
      <c r="DA241" s="256"/>
      <c r="DB241" s="256"/>
      <c r="DC241" s="256"/>
      <c r="DD241" s="256"/>
      <c r="DE241" s="256"/>
      <c r="DF241" s="256"/>
      <c r="DG241" s="256"/>
      <c r="DH241" s="256"/>
      <c r="DI241" s="256"/>
      <c r="DK241" s="256"/>
      <c r="DL241" s="256"/>
      <c r="DM241" s="256"/>
      <c r="DN241" s="256"/>
      <c r="DO241" s="256"/>
      <c r="DP241" s="256"/>
      <c r="DQ241" s="256"/>
      <c r="DR241" s="256"/>
      <c r="DS241" s="256"/>
      <c r="DT241" s="256"/>
      <c r="DU241" s="256"/>
      <c r="DV241" s="256"/>
      <c r="DX241" s="256"/>
      <c r="DY241" s="256"/>
      <c r="DZ241" s="256"/>
      <c r="EA241" s="256"/>
      <c r="EB241" s="256"/>
      <c r="EC241" s="256"/>
      <c r="ED241" s="256"/>
      <c r="EE241" s="256"/>
      <c r="EF241" s="256"/>
      <c r="EG241" s="256"/>
      <c r="EH241" s="256"/>
      <c r="EI241" s="256"/>
      <c r="EK241" s="256"/>
      <c r="EL241" s="256"/>
      <c r="EM241" s="256"/>
      <c r="EN241" s="256"/>
      <c r="EO241" s="256"/>
      <c r="EP241" s="256"/>
      <c r="EQ241" s="256"/>
      <c r="ER241" s="256"/>
      <c r="ES241" s="256"/>
      <c r="ET241" s="256"/>
      <c r="EU241" s="256"/>
      <c r="EV241" s="256"/>
      <c r="EX241" s="256"/>
      <c r="EY241" s="256"/>
      <c r="EZ241" s="256"/>
      <c r="FA241" s="256"/>
      <c r="FB241" s="256"/>
      <c r="FC241" s="256"/>
      <c r="FD241" s="256"/>
      <c r="FE241" s="256"/>
      <c r="FF241" s="256"/>
      <c r="FG241" s="256"/>
      <c r="FH241" s="256"/>
      <c r="FI241" s="256"/>
      <c r="FK241" s="256"/>
      <c r="FL241" s="256"/>
      <c r="FM241" s="256"/>
      <c r="FN241" s="256"/>
      <c r="FO241" s="256"/>
      <c r="FP241" s="256"/>
      <c r="FQ241" s="256"/>
      <c r="FR241" s="256"/>
      <c r="FS241" s="256"/>
      <c r="FT241" s="256"/>
      <c r="FU241" s="256"/>
      <c r="FV241" s="256"/>
      <c r="FX241" s="256"/>
      <c r="FY241" s="256"/>
      <c r="FZ241" s="256"/>
      <c r="GA241" s="256"/>
      <c r="GB241" s="256"/>
      <c r="GC241" s="256"/>
      <c r="GD241" s="256"/>
      <c r="GE241" s="256"/>
      <c r="GF241" s="256"/>
      <c r="GG241" s="256"/>
      <c r="GH241" s="256"/>
      <c r="GI241" s="256"/>
      <c r="GK241" s="256"/>
      <c r="GL241" s="256"/>
      <c r="GM241" s="256"/>
      <c r="GN241" s="256"/>
      <c r="GO241" s="256"/>
      <c r="GP241" s="256"/>
      <c r="GQ241" s="256"/>
      <c r="GR241" s="256"/>
      <c r="GS241" s="256"/>
      <c r="GT241" s="256"/>
      <c r="GU241" s="256"/>
      <c r="GV241" s="256"/>
      <c r="GX241" s="256"/>
      <c r="GY241" s="256"/>
      <c r="GZ241" s="256"/>
      <c r="HA241" s="256"/>
      <c r="HB241" s="256"/>
      <c r="HC241" s="256"/>
      <c r="HD241" s="256"/>
      <c r="HE241" s="256"/>
      <c r="HF241" s="256"/>
      <c r="HG241" s="256"/>
      <c r="HH241" s="256"/>
      <c r="HI241" s="256"/>
      <c r="HK241" s="256"/>
      <c r="HL241" s="256"/>
      <c r="HM241" s="256"/>
      <c r="HN241" s="256"/>
      <c r="HO241" s="256"/>
      <c r="HP241" s="256"/>
      <c r="HQ241" s="256"/>
      <c r="HR241" s="256"/>
      <c r="HS241" s="256"/>
      <c r="HT241" s="256"/>
      <c r="HU241" s="256"/>
      <c r="HV241" s="256"/>
      <c r="HX241" s="256"/>
      <c r="HY241" s="256"/>
      <c r="HZ241" s="256"/>
      <c r="IA241" s="256"/>
      <c r="IB241" s="256"/>
      <c r="IC241" s="256"/>
      <c r="ID241" s="256"/>
      <c r="IE241" s="256"/>
      <c r="IF241" s="256"/>
      <c r="IG241" s="256"/>
      <c r="IH241" s="256"/>
      <c r="II241" s="256"/>
      <c r="IK241" s="256"/>
      <c r="IL241" s="257"/>
      <c r="IM241" s="257"/>
      <c r="IN241" s="257"/>
      <c r="IO241" s="257"/>
      <c r="IP241" s="257"/>
      <c r="IQ241" s="257"/>
      <c r="IR241" s="257"/>
      <c r="IS241" s="257"/>
      <c r="IT241" s="257"/>
      <c r="IU241" s="257"/>
      <c r="IV241" s="257"/>
      <c r="IW241" s="257"/>
      <c r="IY241" s="256"/>
    </row>
    <row r="242" spans="16:259" ht="19.5" customHeight="1" x14ac:dyDescent="0.5">
      <c r="P242" s="400"/>
      <c r="Z242" s="256"/>
      <c r="AA242" s="256"/>
      <c r="AB242" s="256"/>
      <c r="AO242" s="400"/>
      <c r="AY242" s="256"/>
      <c r="AZ242" s="256"/>
      <c r="BA242" s="256"/>
      <c r="BB242" s="256"/>
      <c r="BC242" s="256"/>
      <c r="BD242" s="256"/>
      <c r="BE242" s="256"/>
      <c r="BF242" s="256"/>
      <c r="BG242" s="256"/>
      <c r="BH242" s="256"/>
      <c r="BI242" s="256"/>
      <c r="BK242" s="256"/>
      <c r="BL242" s="256"/>
      <c r="BM242" s="256"/>
      <c r="BN242" s="256"/>
      <c r="BO242" s="256"/>
      <c r="BP242" s="256"/>
      <c r="BQ242" s="256"/>
      <c r="BR242" s="256"/>
      <c r="BS242" s="256"/>
      <c r="BT242" s="256"/>
      <c r="BU242" s="256"/>
      <c r="BV242" s="256"/>
      <c r="BX242" s="256"/>
      <c r="BY242" s="256"/>
      <c r="BZ242" s="256"/>
      <c r="CA242" s="256"/>
      <c r="CB242" s="256"/>
      <c r="CC242" s="256"/>
      <c r="CD242" s="256"/>
      <c r="CE242" s="256"/>
      <c r="CF242" s="256"/>
      <c r="CG242" s="256"/>
      <c r="CH242" s="256"/>
      <c r="CI242" s="256"/>
      <c r="CK242" s="256"/>
      <c r="CL242" s="256"/>
      <c r="CM242" s="256"/>
      <c r="CN242" s="256"/>
      <c r="CO242" s="256"/>
      <c r="CP242" s="256"/>
      <c r="CQ242" s="256"/>
      <c r="CR242" s="256"/>
      <c r="CS242" s="256"/>
      <c r="CT242" s="256"/>
      <c r="CU242" s="256"/>
      <c r="CV242" s="256"/>
      <c r="CX242" s="256"/>
      <c r="CY242" s="256"/>
      <c r="CZ242" s="256"/>
      <c r="DA242" s="256"/>
      <c r="DB242" s="256"/>
      <c r="DC242" s="256"/>
      <c r="DD242" s="256"/>
      <c r="DE242" s="256"/>
      <c r="DF242" s="256"/>
      <c r="DG242" s="256"/>
      <c r="DH242" s="256"/>
      <c r="DI242" s="256"/>
      <c r="DK242" s="256"/>
      <c r="DL242" s="256"/>
      <c r="DM242" s="256"/>
      <c r="DN242" s="256"/>
      <c r="DO242" s="256"/>
      <c r="DP242" s="256"/>
      <c r="DQ242" s="256"/>
      <c r="DR242" s="256"/>
      <c r="DS242" s="256"/>
      <c r="DT242" s="256"/>
      <c r="DU242" s="256"/>
      <c r="DV242" s="256"/>
      <c r="DX242" s="256"/>
      <c r="DY242" s="256"/>
      <c r="DZ242" s="256"/>
      <c r="EA242" s="256"/>
      <c r="EB242" s="256"/>
      <c r="EC242" s="256"/>
      <c r="ED242" s="256"/>
      <c r="EE242" s="256"/>
      <c r="EF242" s="256"/>
      <c r="EG242" s="256"/>
      <c r="EH242" s="256"/>
      <c r="EI242" s="256"/>
      <c r="EK242" s="256"/>
      <c r="EL242" s="256"/>
      <c r="EM242" s="256"/>
      <c r="EN242" s="256"/>
      <c r="EO242" s="256"/>
      <c r="EP242" s="256"/>
      <c r="EQ242" s="256"/>
      <c r="ER242" s="256"/>
      <c r="ES242" s="256"/>
      <c r="ET242" s="256"/>
      <c r="EU242" s="256"/>
      <c r="EV242" s="256"/>
      <c r="EX242" s="256"/>
      <c r="EY242" s="256"/>
      <c r="EZ242" s="256"/>
      <c r="FA242" s="256"/>
      <c r="FB242" s="256"/>
      <c r="FC242" s="256"/>
      <c r="FD242" s="256"/>
      <c r="FE242" s="256"/>
      <c r="FF242" s="256"/>
      <c r="FG242" s="256"/>
      <c r="FH242" s="256"/>
      <c r="FI242" s="256"/>
      <c r="FK242" s="256"/>
      <c r="FL242" s="256"/>
      <c r="FM242" s="256"/>
      <c r="FN242" s="256"/>
      <c r="FO242" s="256"/>
      <c r="FP242" s="256"/>
      <c r="FQ242" s="256"/>
      <c r="FR242" s="256"/>
      <c r="FS242" s="256"/>
      <c r="FT242" s="256"/>
      <c r="FU242" s="256"/>
      <c r="FV242" s="256"/>
      <c r="FX242" s="256"/>
      <c r="FY242" s="256"/>
      <c r="FZ242" s="256"/>
      <c r="GA242" s="256"/>
      <c r="GB242" s="256"/>
      <c r="GC242" s="256"/>
      <c r="GD242" s="256"/>
      <c r="GE242" s="256"/>
      <c r="GF242" s="256"/>
      <c r="GG242" s="256"/>
      <c r="GH242" s="256"/>
      <c r="GI242" s="256"/>
      <c r="GK242" s="256"/>
      <c r="GL242" s="256"/>
      <c r="GM242" s="256"/>
      <c r="GN242" s="256"/>
      <c r="GO242" s="256"/>
      <c r="GP242" s="256"/>
      <c r="GQ242" s="256"/>
      <c r="GR242" s="256"/>
      <c r="GS242" s="256"/>
      <c r="GT242" s="256"/>
      <c r="GU242" s="256"/>
      <c r="GV242" s="256"/>
      <c r="GX242" s="256"/>
      <c r="GY242" s="256"/>
      <c r="GZ242" s="256"/>
      <c r="HA242" s="256"/>
      <c r="HB242" s="256"/>
      <c r="HC242" s="256"/>
      <c r="HD242" s="256"/>
      <c r="HE242" s="256"/>
      <c r="HF242" s="256"/>
      <c r="HG242" s="256"/>
      <c r="HH242" s="256"/>
      <c r="HI242" s="256"/>
      <c r="HK242" s="256"/>
      <c r="HL242" s="256"/>
      <c r="HM242" s="256"/>
      <c r="HN242" s="256"/>
      <c r="HO242" s="256"/>
      <c r="HP242" s="256"/>
      <c r="HQ242" s="256"/>
      <c r="HR242" s="256"/>
      <c r="HS242" s="256"/>
      <c r="HT242" s="256"/>
      <c r="HU242" s="256"/>
      <c r="HV242" s="256"/>
      <c r="HX242" s="256"/>
      <c r="HY242" s="256"/>
      <c r="HZ242" s="256"/>
      <c r="IA242" s="256"/>
      <c r="IB242" s="256"/>
      <c r="IC242" s="256"/>
      <c r="ID242" s="256"/>
      <c r="IE242" s="256"/>
      <c r="IF242" s="256"/>
      <c r="IG242" s="256"/>
      <c r="IH242" s="256"/>
      <c r="II242" s="256"/>
      <c r="IK242" s="256"/>
      <c r="IL242" s="257"/>
      <c r="IM242" s="257"/>
      <c r="IN242" s="257"/>
      <c r="IO242" s="257"/>
      <c r="IP242" s="257"/>
      <c r="IQ242" s="257"/>
      <c r="IR242" s="257"/>
      <c r="IS242" s="257"/>
      <c r="IT242" s="257"/>
      <c r="IU242" s="257"/>
      <c r="IV242" s="257"/>
      <c r="IW242" s="257"/>
      <c r="IY242" s="256"/>
    </row>
    <row r="243" spans="16:259" ht="19.5" customHeight="1" x14ac:dyDescent="0.5">
      <c r="P243" s="400"/>
      <c r="Z243" s="256"/>
      <c r="AA243" s="256"/>
      <c r="AB243" s="256"/>
      <c r="AO243" s="400"/>
      <c r="AY243" s="256"/>
      <c r="AZ243" s="256"/>
      <c r="BA243" s="256"/>
      <c r="BB243" s="256"/>
      <c r="BC243" s="256"/>
      <c r="BD243" s="256"/>
      <c r="BE243" s="256"/>
      <c r="BF243" s="256"/>
      <c r="BG243" s="256"/>
      <c r="BH243" s="256"/>
      <c r="BI243" s="256"/>
      <c r="BK243" s="256"/>
      <c r="BL243" s="256"/>
      <c r="BM243" s="256"/>
      <c r="BN243" s="256"/>
      <c r="BO243" s="256"/>
      <c r="BP243" s="256"/>
      <c r="BQ243" s="256"/>
      <c r="BR243" s="256"/>
      <c r="BS243" s="256"/>
      <c r="BT243" s="256"/>
      <c r="BU243" s="256"/>
      <c r="BV243" s="256"/>
      <c r="BX243" s="256"/>
      <c r="BY243" s="256"/>
      <c r="BZ243" s="256"/>
      <c r="CA243" s="256"/>
      <c r="CB243" s="256"/>
      <c r="CC243" s="256"/>
      <c r="CD243" s="256"/>
      <c r="CE243" s="256"/>
      <c r="CF243" s="256"/>
      <c r="CG243" s="256"/>
      <c r="CH243" s="256"/>
      <c r="CI243" s="256"/>
      <c r="CK243" s="256"/>
      <c r="CL243" s="256"/>
      <c r="CM243" s="256"/>
      <c r="CN243" s="256"/>
      <c r="CO243" s="256"/>
      <c r="CP243" s="256"/>
      <c r="CQ243" s="256"/>
      <c r="CR243" s="256"/>
      <c r="CS243" s="256"/>
      <c r="CT243" s="256"/>
      <c r="CU243" s="256"/>
      <c r="CV243" s="256"/>
      <c r="CX243" s="256"/>
      <c r="CY243" s="256"/>
      <c r="CZ243" s="256"/>
      <c r="DA243" s="256"/>
      <c r="DB243" s="256"/>
      <c r="DC243" s="256"/>
      <c r="DD243" s="256"/>
      <c r="DE243" s="256"/>
      <c r="DF243" s="256"/>
      <c r="DG243" s="256"/>
      <c r="DH243" s="256"/>
      <c r="DI243" s="256"/>
      <c r="DK243" s="256"/>
      <c r="DL243" s="256"/>
      <c r="DM243" s="256"/>
      <c r="DN243" s="256"/>
      <c r="DO243" s="256"/>
      <c r="DP243" s="256"/>
      <c r="DQ243" s="256"/>
      <c r="DR243" s="256"/>
      <c r="DS243" s="256"/>
      <c r="DT243" s="256"/>
      <c r="DU243" s="256"/>
      <c r="DV243" s="256"/>
      <c r="DX243" s="256"/>
      <c r="DY243" s="256"/>
      <c r="DZ243" s="256"/>
      <c r="EA243" s="256"/>
      <c r="EB243" s="256"/>
      <c r="EC243" s="256"/>
      <c r="ED243" s="256"/>
      <c r="EE243" s="256"/>
      <c r="EF243" s="256"/>
      <c r="EG243" s="256"/>
      <c r="EH243" s="256"/>
      <c r="EI243" s="256"/>
      <c r="EK243" s="256"/>
      <c r="EL243" s="256"/>
      <c r="EM243" s="256"/>
      <c r="EN243" s="256"/>
      <c r="EO243" s="256"/>
      <c r="EP243" s="256"/>
      <c r="EQ243" s="256"/>
      <c r="ER243" s="256"/>
      <c r="ES243" s="256"/>
      <c r="ET243" s="256"/>
      <c r="EU243" s="256"/>
      <c r="EV243" s="256"/>
      <c r="EX243" s="256"/>
      <c r="EY243" s="256"/>
      <c r="EZ243" s="256"/>
      <c r="FA243" s="256"/>
      <c r="FB243" s="256"/>
      <c r="FC243" s="256"/>
      <c r="FD243" s="256"/>
      <c r="FE243" s="256"/>
      <c r="FF243" s="256"/>
      <c r="FG243" s="256"/>
      <c r="FH243" s="256"/>
      <c r="FI243" s="256"/>
      <c r="FK243" s="256"/>
      <c r="FL243" s="256"/>
      <c r="FM243" s="256"/>
      <c r="FN243" s="256"/>
      <c r="FO243" s="256"/>
      <c r="FP243" s="256"/>
      <c r="FQ243" s="256"/>
      <c r="FR243" s="256"/>
      <c r="FS243" s="256"/>
      <c r="FT243" s="256"/>
      <c r="FU243" s="256"/>
      <c r="FV243" s="256"/>
      <c r="FX243" s="256"/>
      <c r="FY243" s="256"/>
      <c r="FZ243" s="256"/>
      <c r="GA243" s="256"/>
      <c r="GB243" s="256"/>
      <c r="GC243" s="256"/>
      <c r="GD243" s="256"/>
      <c r="GE243" s="256"/>
      <c r="GF243" s="256"/>
      <c r="GG243" s="256"/>
      <c r="GH243" s="256"/>
      <c r="GI243" s="256"/>
      <c r="GK243" s="256"/>
      <c r="GL243" s="256"/>
      <c r="GM243" s="256"/>
      <c r="GN243" s="256"/>
      <c r="GO243" s="256"/>
      <c r="GP243" s="256"/>
      <c r="GQ243" s="256"/>
      <c r="GR243" s="256"/>
      <c r="GS243" s="256"/>
      <c r="GT243" s="256"/>
      <c r="GU243" s="256"/>
      <c r="GV243" s="256"/>
      <c r="GX243" s="256"/>
      <c r="GY243" s="256"/>
      <c r="GZ243" s="256"/>
      <c r="HA243" s="256"/>
      <c r="HB243" s="256"/>
      <c r="HC243" s="256"/>
      <c r="HD243" s="256"/>
      <c r="HE243" s="256"/>
      <c r="HF243" s="256"/>
      <c r="HG243" s="256"/>
      <c r="HH243" s="256"/>
      <c r="HI243" s="256"/>
      <c r="HK243" s="256"/>
      <c r="HL243" s="256"/>
      <c r="HM243" s="256"/>
      <c r="HN243" s="256"/>
      <c r="HO243" s="256"/>
      <c r="HP243" s="256"/>
      <c r="HQ243" s="256"/>
      <c r="HR243" s="256"/>
      <c r="HS243" s="256"/>
      <c r="HT243" s="256"/>
      <c r="HU243" s="256"/>
      <c r="HV243" s="256"/>
      <c r="HX243" s="256"/>
      <c r="HY243" s="256"/>
      <c r="HZ243" s="256"/>
      <c r="IA243" s="256"/>
      <c r="IB243" s="256"/>
      <c r="IC243" s="256"/>
      <c r="ID243" s="256"/>
      <c r="IE243" s="256"/>
      <c r="IF243" s="256"/>
      <c r="IG243" s="256"/>
      <c r="IH243" s="256"/>
      <c r="II243" s="256"/>
      <c r="IK243" s="256"/>
      <c r="IL243" s="257"/>
      <c r="IM243" s="257"/>
      <c r="IN243" s="257"/>
      <c r="IO243" s="257"/>
      <c r="IP243" s="257"/>
      <c r="IQ243" s="257"/>
      <c r="IR243" s="257"/>
      <c r="IS243" s="257"/>
      <c r="IT243" s="257"/>
      <c r="IU243" s="257"/>
      <c r="IV243" s="257"/>
      <c r="IW243" s="257"/>
      <c r="IY243" s="256"/>
    </row>
    <row r="244" spans="16:259" ht="19.5" customHeight="1" x14ac:dyDescent="0.5">
      <c r="P244" s="400"/>
      <c r="Z244" s="256"/>
      <c r="AA244" s="256"/>
      <c r="AB244" s="256"/>
      <c r="AO244" s="400"/>
      <c r="AY244" s="256"/>
      <c r="AZ244" s="256"/>
      <c r="BA244" s="256"/>
      <c r="BB244" s="256"/>
      <c r="BC244" s="256"/>
      <c r="BD244" s="256"/>
      <c r="BE244" s="256"/>
      <c r="BF244" s="256"/>
      <c r="BG244" s="256"/>
      <c r="BH244" s="256"/>
      <c r="BI244" s="256"/>
      <c r="BK244" s="256"/>
      <c r="BL244" s="256"/>
      <c r="BM244" s="256"/>
      <c r="BN244" s="256"/>
      <c r="BO244" s="256"/>
      <c r="BP244" s="256"/>
      <c r="BQ244" s="256"/>
      <c r="BR244" s="256"/>
      <c r="BS244" s="256"/>
      <c r="BT244" s="256"/>
      <c r="BU244" s="256"/>
      <c r="BV244" s="256"/>
      <c r="BX244" s="256"/>
      <c r="BY244" s="256"/>
      <c r="BZ244" s="256"/>
      <c r="CA244" s="256"/>
      <c r="CB244" s="256"/>
      <c r="CC244" s="256"/>
      <c r="CD244" s="256"/>
      <c r="CE244" s="256"/>
      <c r="CF244" s="256"/>
      <c r="CG244" s="256"/>
      <c r="CH244" s="256"/>
      <c r="CI244" s="256"/>
      <c r="CK244" s="256"/>
      <c r="CL244" s="256"/>
      <c r="CM244" s="256"/>
      <c r="CN244" s="256"/>
      <c r="CO244" s="256"/>
      <c r="CP244" s="256"/>
      <c r="CQ244" s="256"/>
      <c r="CR244" s="256"/>
      <c r="CS244" s="256"/>
      <c r="CT244" s="256"/>
      <c r="CU244" s="256"/>
      <c r="CV244" s="256"/>
      <c r="CX244" s="256"/>
      <c r="CY244" s="256"/>
      <c r="CZ244" s="256"/>
      <c r="DA244" s="256"/>
      <c r="DB244" s="256"/>
      <c r="DC244" s="256"/>
      <c r="DD244" s="256"/>
      <c r="DE244" s="256"/>
      <c r="DF244" s="256"/>
      <c r="DG244" s="256"/>
      <c r="DH244" s="256"/>
      <c r="DI244" s="256"/>
      <c r="DK244" s="256"/>
      <c r="DL244" s="256"/>
      <c r="DM244" s="256"/>
      <c r="DN244" s="256"/>
      <c r="DO244" s="256"/>
      <c r="DP244" s="256"/>
      <c r="DQ244" s="256"/>
      <c r="DR244" s="256"/>
      <c r="DS244" s="256"/>
      <c r="DT244" s="256"/>
      <c r="DU244" s="256"/>
      <c r="DV244" s="256"/>
      <c r="DX244" s="256"/>
      <c r="DY244" s="256"/>
      <c r="DZ244" s="256"/>
      <c r="EA244" s="256"/>
      <c r="EB244" s="256"/>
      <c r="EC244" s="256"/>
      <c r="ED244" s="256"/>
      <c r="EE244" s="256"/>
      <c r="EF244" s="256"/>
      <c r="EG244" s="256"/>
      <c r="EH244" s="256"/>
      <c r="EI244" s="256"/>
      <c r="EK244" s="256"/>
      <c r="EL244" s="256"/>
      <c r="EM244" s="256"/>
      <c r="EN244" s="256"/>
      <c r="EO244" s="256"/>
      <c r="EP244" s="256"/>
      <c r="EQ244" s="256"/>
      <c r="ER244" s="256"/>
      <c r="ES244" s="256"/>
      <c r="ET244" s="256"/>
      <c r="EU244" s="256"/>
      <c r="EV244" s="256"/>
      <c r="EX244" s="256"/>
      <c r="EY244" s="256"/>
      <c r="EZ244" s="256"/>
      <c r="FA244" s="256"/>
      <c r="FB244" s="256"/>
      <c r="FC244" s="256"/>
      <c r="FD244" s="256"/>
      <c r="FE244" s="256"/>
      <c r="FF244" s="256"/>
      <c r="FG244" s="256"/>
      <c r="FH244" s="256"/>
      <c r="FI244" s="256"/>
      <c r="FK244" s="256"/>
      <c r="FL244" s="256"/>
      <c r="FM244" s="256"/>
      <c r="FN244" s="256"/>
      <c r="FO244" s="256"/>
      <c r="FP244" s="256"/>
      <c r="FQ244" s="256"/>
      <c r="FR244" s="256"/>
      <c r="FS244" s="256"/>
      <c r="FT244" s="256"/>
      <c r="FU244" s="256"/>
      <c r="FV244" s="256"/>
      <c r="FX244" s="256"/>
      <c r="FY244" s="256"/>
      <c r="FZ244" s="256"/>
      <c r="GA244" s="256"/>
      <c r="GB244" s="256"/>
      <c r="GC244" s="256"/>
      <c r="GD244" s="256"/>
      <c r="GE244" s="256"/>
      <c r="GF244" s="256"/>
      <c r="GG244" s="256"/>
      <c r="GH244" s="256"/>
      <c r="GI244" s="256"/>
      <c r="GK244" s="256"/>
      <c r="GL244" s="256"/>
      <c r="GM244" s="256"/>
      <c r="GN244" s="256"/>
      <c r="GO244" s="256"/>
      <c r="GP244" s="256"/>
      <c r="GQ244" s="256"/>
      <c r="GR244" s="256"/>
      <c r="GS244" s="256"/>
      <c r="GT244" s="256"/>
      <c r="GU244" s="256"/>
      <c r="GV244" s="256"/>
      <c r="GX244" s="256"/>
      <c r="GY244" s="256"/>
      <c r="GZ244" s="256"/>
      <c r="HA244" s="256"/>
      <c r="HB244" s="256"/>
      <c r="HC244" s="256"/>
      <c r="HD244" s="256"/>
      <c r="HE244" s="256"/>
      <c r="HF244" s="256"/>
      <c r="HG244" s="256"/>
      <c r="HH244" s="256"/>
      <c r="HI244" s="256"/>
      <c r="HK244" s="256"/>
      <c r="HL244" s="256"/>
      <c r="HM244" s="256"/>
      <c r="HN244" s="256"/>
      <c r="HO244" s="256"/>
      <c r="HP244" s="256"/>
      <c r="HQ244" s="256"/>
      <c r="HR244" s="256"/>
      <c r="HS244" s="256"/>
      <c r="HT244" s="256"/>
      <c r="HU244" s="256"/>
      <c r="HV244" s="256"/>
      <c r="HX244" s="256"/>
      <c r="HY244" s="256"/>
      <c r="HZ244" s="256"/>
      <c r="IA244" s="256"/>
      <c r="IB244" s="256"/>
      <c r="IC244" s="256"/>
      <c r="ID244" s="256"/>
      <c r="IE244" s="256"/>
      <c r="IF244" s="256"/>
      <c r="IG244" s="256"/>
      <c r="IH244" s="256"/>
      <c r="II244" s="256"/>
      <c r="IK244" s="256"/>
      <c r="IL244" s="257"/>
      <c r="IM244" s="257"/>
      <c r="IN244" s="257"/>
      <c r="IO244" s="257"/>
      <c r="IP244" s="257"/>
      <c r="IQ244" s="257"/>
      <c r="IR244" s="257"/>
      <c r="IS244" s="257"/>
      <c r="IT244" s="257"/>
      <c r="IU244" s="257"/>
      <c r="IV244" s="257"/>
      <c r="IW244" s="257"/>
      <c r="IY244" s="256"/>
    </row>
    <row r="245" spans="16:259" ht="19.5" customHeight="1" x14ac:dyDescent="0.5">
      <c r="P245" s="400"/>
      <c r="Z245" s="256"/>
      <c r="AA245" s="256"/>
      <c r="AB245" s="256"/>
      <c r="AO245" s="400"/>
      <c r="AY245" s="256"/>
      <c r="AZ245" s="256"/>
      <c r="BA245" s="256"/>
      <c r="BB245" s="256"/>
      <c r="BC245" s="256"/>
      <c r="BD245" s="256"/>
      <c r="BE245" s="256"/>
      <c r="BF245" s="256"/>
      <c r="BG245" s="256"/>
      <c r="BH245" s="256"/>
      <c r="BI245" s="256"/>
      <c r="BK245" s="256"/>
      <c r="BL245" s="256"/>
      <c r="BM245" s="256"/>
      <c r="BN245" s="256"/>
      <c r="BO245" s="256"/>
      <c r="BP245" s="256"/>
      <c r="BQ245" s="256"/>
      <c r="BR245" s="256"/>
      <c r="BS245" s="256"/>
      <c r="BT245" s="256"/>
      <c r="BU245" s="256"/>
      <c r="BV245" s="256"/>
      <c r="BX245" s="256"/>
      <c r="BY245" s="256"/>
      <c r="BZ245" s="256"/>
      <c r="CA245" s="256"/>
      <c r="CB245" s="256"/>
      <c r="CC245" s="256"/>
      <c r="CD245" s="256"/>
      <c r="CE245" s="256"/>
      <c r="CF245" s="256"/>
      <c r="CG245" s="256"/>
      <c r="CH245" s="256"/>
      <c r="CI245" s="256"/>
      <c r="CK245" s="256"/>
      <c r="CL245" s="256"/>
      <c r="CM245" s="256"/>
      <c r="CN245" s="256"/>
      <c r="CO245" s="256"/>
      <c r="CP245" s="256"/>
      <c r="CQ245" s="256"/>
      <c r="CR245" s="256"/>
      <c r="CS245" s="256"/>
      <c r="CT245" s="256"/>
      <c r="CU245" s="256"/>
      <c r="CV245" s="256"/>
      <c r="CX245" s="256"/>
      <c r="CY245" s="256"/>
      <c r="CZ245" s="256"/>
      <c r="DA245" s="256"/>
      <c r="DB245" s="256"/>
      <c r="DC245" s="256"/>
      <c r="DD245" s="256"/>
      <c r="DE245" s="256"/>
      <c r="DF245" s="256"/>
      <c r="DG245" s="256"/>
      <c r="DH245" s="256"/>
      <c r="DI245" s="256"/>
      <c r="DK245" s="256"/>
      <c r="DL245" s="256"/>
      <c r="DM245" s="256"/>
      <c r="DN245" s="256"/>
      <c r="DO245" s="256"/>
      <c r="DP245" s="256"/>
      <c r="DQ245" s="256"/>
      <c r="DR245" s="256"/>
      <c r="DS245" s="256"/>
      <c r="DT245" s="256"/>
      <c r="DU245" s="256"/>
      <c r="DV245" s="256"/>
      <c r="DX245" s="256"/>
      <c r="DY245" s="256"/>
      <c r="DZ245" s="256"/>
      <c r="EA245" s="256"/>
      <c r="EB245" s="256"/>
      <c r="EC245" s="256"/>
      <c r="ED245" s="256"/>
      <c r="EE245" s="256"/>
      <c r="EF245" s="256"/>
      <c r="EG245" s="256"/>
      <c r="EH245" s="256"/>
      <c r="EI245" s="256"/>
      <c r="EK245" s="256"/>
      <c r="EL245" s="256"/>
      <c r="EM245" s="256"/>
      <c r="EN245" s="256"/>
      <c r="EO245" s="256"/>
      <c r="EP245" s="256"/>
      <c r="EQ245" s="256"/>
      <c r="ER245" s="256"/>
      <c r="ES245" s="256"/>
      <c r="ET245" s="256"/>
      <c r="EU245" s="256"/>
      <c r="EV245" s="256"/>
      <c r="EX245" s="256"/>
      <c r="EY245" s="256"/>
      <c r="EZ245" s="256"/>
      <c r="FA245" s="256"/>
      <c r="FB245" s="256"/>
      <c r="FC245" s="256"/>
      <c r="FD245" s="256"/>
      <c r="FE245" s="256"/>
      <c r="FF245" s="256"/>
      <c r="FG245" s="256"/>
      <c r="FH245" s="256"/>
      <c r="FI245" s="256"/>
      <c r="FK245" s="256"/>
      <c r="FL245" s="256"/>
      <c r="FM245" s="256"/>
      <c r="FN245" s="256"/>
      <c r="FO245" s="256"/>
      <c r="FP245" s="256"/>
      <c r="FQ245" s="256"/>
      <c r="FR245" s="256"/>
      <c r="FS245" s="256"/>
      <c r="FT245" s="256"/>
      <c r="FU245" s="256"/>
      <c r="FV245" s="256"/>
      <c r="FX245" s="256"/>
      <c r="FY245" s="256"/>
      <c r="FZ245" s="256"/>
      <c r="GA245" s="256"/>
      <c r="GB245" s="256"/>
      <c r="GC245" s="256"/>
      <c r="GD245" s="256"/>
      <c r="GE245" s="256"/>
      <c r="GF245" s="256"/>
      <c r="GG245" s="256"/>
      <c r="GH245" s="256"/>
      <c r="GI245" s="256"/>
      <c r="GK245" s="256"/>
      <c r="GL245" s="256"/>
      <c r="GM245" s="256"/>
      <c r="GN245" s="256"/>
      <c r="GO245" s="256"/>
      <c r="GP245" s="256"/>
      <c r="GQ245" s="256"/>
      <c r="GR245" s="256"/>
      <c r="GS245" s="256"/>
      <c r="GT245" s="256"/>
      <c r="GU245" s="256"/>
      <c r="GV245" s="256"/>
      <c r="GX245" s="256"/>
      <c r="GY245" s="256"/>
      <c r="GZ245" s="256"/>
      <c r="HA245" s="256"/>
      <c r="HB245" s="256"/>
      <c r="HC245" s="256"/>
      <c r="HD245" s="256"/>
      <c r="HE245" s="256"/>
      <c r="HF245" s="256"/>
      <c r="HG245" s="256"/>
      <c r="HH245" s="256"/>
      <c r="HI245" s="256"/>
      <c r="HK245" s="256"/>
      <c r="HL245" s="256"/>
      <c r="HM245" s="256"/>
      <c r="HN245" s="256"/>
      <c r="HO245" s="256"/>
      <c r="HP245" s="256"/>
      <c r="HQ245" s="256"/>
      <c r="HR245" s="256"/>
      <c r="HS245" s="256"/>
      <c r="HT245" s="256"/>
      <c r="HU245" s="256"/>
      <c r="HV245" s="256"/>
      <c r="HX245" s="256"/>
      <c r="HY245" s="256"/>
      <c r="HZ245" s="256"/>
      <c r="IA245" s="256"/>
      <c r="IB245" s="256"/>
      <c r="IC245" s="256"/>
      <c r="ID245" s="256"/>
      <c r="IE245" s="256"/>
      <c r="IF245" s="256"/>
      <c r="IG245" s="256"/>
      <c r="IH245" s="256"/>
      <c r="II245" s="256"/>
      <c r="IK245" s="256"/>
      <c r="IL245" s="257"/>
      <c r="IM245" s="257"/>
      <c r="IN245" s="257"/>
      <c r="IO245" s="257"/>
      <c r="IP245" s="257"/>
      <c r="IQ245" s="257"/>
      <c r="IR245" s="257"/>
      <c r="IS245" s="257"/>
      <c r="IT245" s="257"/>
      <c r="IU245" s="257"/>
      <c r="IV245" s="257"/>
      <c r="IW245" s="257"/>
      <c r="IY245" s="256"/>
    </row>
    <row r="246" spans="16:259" ht="19.5" customHeight="1" x14ac:dyDescent="0.5">
      <c r="P246" s="400"/>
      <c r="Z246" s="256"/>
      <c r="AA246" s="256"/>
      <c r="AB246" s="256"/>
      <c r="AO246" s="400"/>
      <c r="AY246" s="256"/>
      <c r="AZ246" s="256"/>
      <c r="BA246" s="256"/>
      <c r="BB246" s="256"/>
      <c r="BC246" s="256"/>
      <c r="BD246" s="256"/>
      <c r="BE246" s="256"/>
      <c r="BF246" s="256"/>
      <c r="BG246" s="256"/>
      <c r="BH246" s="256"/>
      <c r="BI246" s="256"/>
      <c r="BK246" s="256"/>
      <c r="BL246" s="256"/>
      <c r="BM246" s="256"/>
      <c r="BN246" s="256"/>
      <c r="BO246" s="256"/>
      <c r="BP246" s="256"/>
      <c r="BQ246" s="256"/>
      <c r="BR246" s="256"/>
      <c r="BS246" s="256"/>
      <c r="BT246" s="256"/>
      <c r="BU246" s="256"/>
      <c r="BV246" s="256"/>
      <c r="BX246" s="256"/>
      <c r="BY246" s="256"/>
      <c r="BZ246" s="256"/>
      <c r="CA246" s="256"/>
      <c r="CB246" s="256"/>
      <c r="CC246" s="256"/>
      <c r="CD246" s="256"/>
      <c r="CE246" s="256"/>
      <c r="CF246" s="256"/>
      <c r="CG246" s="256"/>
      <c r="CH246" s="256"/>
      <c r="CI246" s="256"/>
      <c r="CK246" s="256"/>
      <c r="CL246" s="256"/>
      <c r="CM246" s="256"/>
      <c r="CN246" s="256"/>
      <c r="CO246" s="256"/>
      <c r="CP246" s="256"/>
      <c r="CQ246" s="256"/>
      <c r="CR246" s="256"/>
      <c r="CS246" s="256"/>
      <c r="CT246" s="256"/>
      <c r="CU246" s="256"/>
      <c r="CV246" s="256"/>
      <c r="CX246" s="256"/>
      <c r="CY246" s="256"/>
      <c r="CZ246" s="256"/>
      <c r="DA246" s="256"/>
      <c r="DB246" s="256"/>
      <c r="DC246" s="256"/>
      <c r="DD246" s="256"/>
      <c r="DE246" s="256"/>
      <c r="DF246" s="256"/>
      <c r="DG246" s="256"/>
      <c r="DH246" s="256"/>
      <c r="DI246" s="256"/>
      <c r="DK246" s="256"/>
      <c r="DL246" s="256"/>
      <c r="DM246" s="256"/>
      <c r="DN246" s="256"/>
      <c r="DO246" s="256"/>
      <c r="DP246" s="256"/>
      <c r="DQ246" s="256"/>
      <c r="DR246" s="256"/>
      <c r="DS246" s="256"/>
      <c r="DT246" s="256"/>
      <c r="DU246" s="256"/>
      <c r="DV246" s="256"/>
      <c r="DX246" s="256"/>
      <c r="DY246" s="256"/>
      <c r="DZ246" s="256"/>
      <c r="EA246" s="256"/>
      <c r="EB246" s="256"/>
      <c r="EC246" s="256"/>
      <c r="ED246" s="256"/>
      <c r="EE246" s="256"/>
      <c r="EF246" s="256"/>
      <c r="EG246" s="256"/>
      <c r="EH246" s="256"/>
      <c r="EI246" s="256"/>
      <c r="EK246" s="256"/>
      <c r="EL246" s="256"/>
      <c r="EM246" s="256"/>
      <c r="EN246" s="256"/>
      <c r="EO246" s="256"/>
      <c r="EP246" s="256"/>
      <c r="EQ246" s="256"/>
      <c r="ER246" s="256"/>
      <c r="ES246" s="256"/>
      <c r="ET246" s="256"/>
      <c r="EU246" s="256"/>
      <c r="EV246" s="256"/>
      <c r="EX246" s="256"/>
      <c r="EY246" s="256"/>
      <c r="EZ246" s="256"/>
      <c r="FA246" s="256"/>
      <c r="FB246" s="256"/>
      <c r="FC246" s="256"/>
      <c r="FD246" s="256"/>
      <c r="FE246" s="256"/>
      <c r="FF246" s="256"/>
      <c r="FG246" s="256"/>
      <c r="FH246" s="256"/>
      <c r="FI246" s="256"/>
      <c r="FK246" s="256"/>
      <c r="FL246" s="256"/>
      <c r="FM246" s="256"/>
      <c r="FN246" s="256"/>
      <c r="FO246" s="256"/>
      <c r="FP246" s="256"/>
      <c r="FQ246" s="256"/>
      <c r="FR246" s="256"/>
      <c r="FS246" s="256"/>
      <c r="FT246" s="256"/>
      <c r="FU246" s="256"/>
      <c r="FV246" s="256"/>
      <c r="FX246" s="256"/>
      <c r="FY246" s="256"/>
      <c r="FZ246" s="256"/>
      <c r="GA246" s="256"/>
      <c r="GB246" s="256"/>
      <c r="GC246" s="256"/>
      <c r="GD246" s="256"/>
      <c r="GE246" s="256"/>
      <c r="GF246" s="256"/>
      <c r="GG246" s="256"/>
      <c r="GH246" s="256"/>
      <c r="GI246" s="256"/>
      <c r="GK246" s="256"/>
      <c r="GL246" s="256"/>
      <c r="GM246" s="256"/>
      <c r="GN246" s="256"/>
      <c r="GO246" s="256"/>
      <c r="GP246" s="256"/>
      <c r="GQ246" s="256"/>
      <c r="GR246" s="256"/>
      <c r="GS246" s="256"/>
      <c r="GT246" s="256"/>
      <c r="GU246" s="256"/>
      <c r="GV246" s="256"/>
      <c r="GX246" s="256"/>
      <c r="GY246" s="256"/>
      <c r="GZ246" s="256"/>
      <c r="HA246" s="256"/>
      <c r="HB246" s="256"/>
      <c r="HC246" s="256"/>
      <c r="HD246" s="256"/>
      <c r="HE246" s="256"/>
      <c r="HF246" s="256"/>
      <c r="HG246" s="256"/>
      <c r="HH246" s="256"/>
      <c r="HI246" s="256"/>
      <c r="HK246" s="256"/>
      <c r="HL246" s="256"/>
      <c r="HM246" s="256"/>
      <c r="HN246" s="256"/>
      <c r="HO246" s="256"/>
      <c r="HP246" s="256"/>
      <c r="HQ246" s="256"/>
      <c r="HR246" s="256"/>
      <c r="HS246" s="256"/>
      <c r="HT246" s="256"/>
      <c r="HU246" s="256"/>
      <c r="HV246" s="256"/>
      <c r="HX246" s="256"/>
      <c r="HY246" s="256"/>
      <c r="HZ246" s="256"/>
      <c r="IA246" s="256"/>
      <c r="IB246" s="256"/>
      <c r="IC246" s="256"/>
      <c r="ID246" s="256"/>
      <c r="IE246" s="256"/>
      <c r="IF246" s="256"/>
      <c r="IG246" s="256"/>
      <c r="IH246" s="256"/>
      <c r="II246" s="256"/>
      <c r="IK246" s="256"/>
      <c r="IL246" s="257"/>
      <c r="IM246" s="257"/>
      <c r="IN246" s="257"/>
      <c r="IO246" s="257"/>
      <c r="IP246" s="257"/>
      <c r="IQ246" s="257"/>
      <c r="IR246" s="257"/>
      <c r="IS246" s="257"/>
      <c r="IT246" s="257"/>
      <c r="IU246" s="257"/>
      <c r="IV246" s="257"/>
      <c r="IW246" s="257"/>
      <c r="IY246" s="256"/>
    </row>
    <row r="247" spans="16:259" ht="19.5" customHeight="1" x14ac:dyDescent="0.5">
      <c r="P247" s="400"/>
      <c r="Z247" s="256"/>
      <c r="AA247" s="256"/>
      <c r="AB247" s="256"/>
      <c r="AO247" s="400"/>
      <c r="AY247" s="256"/>
      <c r="AZ247" s="256"/>
      <c r="BA247" s="256"/>
      <c r="BB247" s="256"/>
      <c r="BC247" s="256"/>
      <c r="BD247" s="256"/>
      <c r="BE247" s="256"/>
      <c r="BF247" s="256"/>
      <c r="BG247" s="256"/>
      <c r="BH247" s="256"/>
      <c r="BI247" s="256"/>
      <c r="BK247" s="256"/>
      <c r="BL247" s="256"/>
      <c r="BM247" s="256"/>
      <c r="BN247" s="256"/>
      <c r="BO247" s="256"/>
      <c r="BP247" s="256"/>
      <c r="BQ247" s="256"/>
      <c r="BR247" s="256"/>
      <c r="BS247" s="256"/>
      <c r="BT247" s="256"/>
      <c r="BU247" s="256"/>
      <c r="BV247" s="256"/>
      <c r="BX247" s="256"/>
      <c r="BY247" s="256"/>
      <c r="BZ247" s="256"/>
      <c r="CA247" s="256"/>
      <c r="CB247" s="256"/>
      <c r="CC247" s="256"/>
      <c r="CD247" s="256"/>
      <c r="CE247" s="256"/>
      <c r="CF247" s="256"/>
      <c r="CG247" s="256"/>
      <c r="CH247" s="256"/>
      <c r="CI247" s="256"/>
      <c r="CK247" s="256"/>
      <c r="CL247" s="256"/>
      <c r="CM247" s="256"/>
      <c r="CN247" s="256"/>
      <c r="CO247" s="256"/>
      <c r="CP247" s="256"/>
      <c r="CQ247" s="256"/>
      <c r="CR247" s="256"/>
      <c r="CS247" s="256"/>
      <c r="CT247" s="256"/>
      <c r="CU247" s="256"/>
      <c r="CV247" s="256"/>
      <c r="CX247" s="256"/>
      <c r="CY247" s="256"/>
      <c r="CZ247" s="256"/>
      <c r="DA247" s="256"/>
      <c r="DB247" s="256"/>
      <c r="DC247" s="256"/>
      <c r="DD247" s="256"/>
      <c r="DE247" s="256"/>
      <c r="DF247" s="256"/>
      <c r="DG247" s="256"/>
      <c r="DH247" s="256"/>
      <c r="DI247" s="256"/>
      <c r="DK247" s="256"/>
      <c r="DL247" s="256"/>
      <c r="DM247" s="256"/>
      <c r="DN247" s="256"/>
      <c r="DO247" s="256"/>
      <c r="DP247" s="256"/>
      <c r="DQ247" s="256"/>
      <c r="DR247" s="256"/>
      <c r="DS247" s="256"/>
      <c r="DT247" s="256"/>
      <c r="DU247" s="256"/>
      <c r="DV247" s="256"/>
      <c r="DX247" s="256"/>
      <c r="DY247" s="256"/>
      <c r="DZ247" s="256"/>
      <c r="EA247" s="256"/>
      <c r="EB247" s="256"/>
      <c r="EC247" s="256"/>
      <c r="ED247" s="256"/>
      <c r="EE247" s="256"/>
      <c r="EF247" s="256"/>
      <c r="EG247" s="256"/>
      <c r="EH247" s="256"/>
      <c r="EI247" s="256"/>
      <c r="EK247" s="256"/>
      <c r="EL247" s="256"/>
      <c r="EM247" s="256"/>
      <c r="EN247" s="256"/>
      <c r="EO247" s="256"/>
      <c r="EP247" s="256"/>
      <c r="EQ247" s="256"/>
      <c r="ER247" s="256"/>
      <c r="ES247" s="256"/>
      <c r="ET247" s="256"/>
      <c r="EU247" s="256"/>
      <c r="EV247" s="256"/>
      <c r="EX247" s="256"/>
      <c r="EY247" s="256"/>
      <c r="EZ247" s="256"/>
      <c r="FA247" s="256"/>
      <c r="FB247" s="256"/>
      <c r="FC247" s="256"/>
      <c r="FD247" s="256"/>
      <c r="FE247" s="256"/>
      <c r="FF247" s="256"/>
      <c r="FG247" s="256"/>
      <c r="FH247" s="256"/>
      <c r="FI247" s="256"/>
      <c r="FK247" s="256"/>
      <c r="FL247" s="256"/>
      <c r="FM247" s="256"/>
      <c r="FN247" s="256"/>
      <c r="FO247" s="256"/>
      <c r="FP247" s="256"/>
      <c r="FQ247" s="256"/>
      <c r="FR247" s="256"/>
      <c r="FS247" s="256"/>
      <c r="FT247" s="256"/>
      <c r="FU247" s="256"/>
      <c r="FV247" s="256"/>
      <c r="FX247" s="256"/>
      <c r="FY247" s="256"/>
      <c r="FZ247" s="256"/>
      <c r="GA247" s="256"/>
      <c r="GB247" s="256"/>
      <c r="GC247" s="256"/>
      <c r="GD247" s="256"/>
      <c r="GE247" s="256"/>
      <c r="GF247" s="256"/>
      <c r="GG247" s="256"/>
      <c r="GH247" s="256"/>
      <c r="GI247" s="256"/>
      <c r="GK247" s="256"/>
      <c r="GL247" s="256"/>
      <c r="GM247" s="256"/>
      <c r="GN247" s="256"/>
      <c r="GO247" s="256"/>
      <c r="GP247" s="256"/>
      <c r="GQ247" s="256"/>
      <c r="GR247" s="256"/>
      <c r="GS247" s="256"/>
      <c r="GT247" s="256"/>
      <c r="GU247" s="256"/>
      <c r="GV247" s="256"/>
      <c r="GX247" s="256"/>
      <c r="GY247" s="256"/>
      <c r="GZ247" s="256"/>
      <c r="HA247" s="256"/>
      <c r="HB247" s="256"/>
      <c r="HC247" s="256"/>
      <c r="HD247" s="256"/>
      <c r="HE247" s="256"/>
      <c r="HF247" s="256"/>
      <c r="HG247" s="256"/>
      <c r="HH247" s="256"/>
      <c r="HI247" s="256"/>
      <c r="HK247" s="256"/>
      <c r="HL247" s="256"/>
      <c r="HM247" s="256"/>
      <c r="HN247" s="256"/>
      <c r="HO247" s="256"/>
      <c r="HP247" s="256"/>
      <c r="HQ247" s="256"/>
      <c r="HR247" s="256"/>
      <c r="HS247" s="256"/>
      <c r="HT247" s="256"/>
      <c r="HU247" s="256"/>
      <c r="HV247" s="256"/>
      <c r="HX247" s="256"/>
      <c r="HY247" s="256"/>
      <c r="HZ247" s="256"/>
      <c r="IA247" s="256"/>
      <c r="IB247" s="256"/>
      <c r="IC247" s="256"/>
      <c r="ID247" s="256"/>
      <c r="IE247" s="256"/>
      <c r="IF247" s="256"/>
      <c r="IG247" s="256"/>
      <c r="IH247" s="256"/>
      <c r="II247" s="256"/>
      <c r="IK247" s="256"/>
      <c r="IL247" s="257"/>
      <c r="IM247" s="257"/>
      <c r="IN247" s="257"/>
      <c r="IO247" s="257"/>
      <c r="IP247" s="257"/>
      <c r="IQ247" s="257"/>
      <c r="IR247" s="257"/>
      <c r="IS247" s="257"/>
      <c r="IT247" s="257"/>
      <c r="IU247" s="257"/>
      <c r="IV247" s="257"/>
      <c r="IW247" s="257"/>
      <c r="IY247" s="256"/>
    </row>
    <row r="248" spans="16:259" ht="19.5" customHeight="1" x14ac:dyDescent="0.5">
      <c r="P248" s="400"/>
      <c r="Z248" s="256"/>
      <c r="AA248" s="256"/>
      <c r="AB248" s="256"/>
      <c r="AO248" s="400"/>
      <c r="AY248" s="256"/>
      <c r="AZ248" s="256"/>
      <c r="BA248" s="256"/>
      <c r="BB248" s="256"/>
      <c r="BC248" s="256"/>
      <c r="BD248" s="256"/>
      <c r="BE248" s="256"/>
      <c r="BF248" s="256"/>
      <c r="BG248" s="256"/>
      <c r="BH248" s="256"/>
      <c r="BI248" s="256"/>
      <c r="BK248" s="256"/>
      <c r="BL248" s="256"/>
      <c r="BM248" s="256"/>
      <c r="BN248" s="256"/>
      <c r="BO248" s="256"/>
      <c r="BP248" s="256"/>
      <c r="BQ248" s="256"/>
      <c r="BR248" s="256"/>
      <c r="BS248" s="256"/>
      <c r="BT248" s="256"/>
      <c r="BU248" s="256"/>
      <c r="BV248" s="256"/>
      <c r="BX248" s="256"/>
      <c r="BY248" s="256"/>
      <c r="BZ248" s="256"/>
      <c r="CA248" s="256"/>
      <c r="CB248" s="256"/>
      <c r="CC248" s="256"/>
      <c r="CD248" s="256"/>
      <c r="CE248" s="256"/>
      <c r="CF248" s="256"/>
      <c r="CG248" s="256"/>
      <c r="CH248" s="256"/>
      <c r="CI248" s="256"/>
      <c r="CK248" s="256"/>
      <c r="CL248" s="256"/>
      <c r="CM248" s="256"/>
      <c r="CN248" s="256"/>
      <c r="CO248" s="256"/>
      <c r="CP248" s="256"/>
      <c r="CQ248" s="256"/>
      <c r="CR248" s="256"/>
      <c r="CS248" s="256"/>
      <c r="CT248" s="256"/>
      <c r="CU248" s="256"/>
      <c r="CV248" s="256"/>
      <c r="CX248" s="256"/>
      <c r="CY248" s="256"/>
      <c r="CZ248" s="256"/>
      <c r="DA248" s="256"/>
      <c r="DB248" s="256"/>
      <c r="DC248" s="256"/>
      <c r="DD248" s="256"/>
      <c r="DE248" s="256"/>
      <c r="DF248" s="256"/>
      <c r="DG248" s="256"/>
      <c r="DH248" s="256"/>
      <c r="DI248" s="256"/>
      <c r="DK248" s="256"/>
      <c r="DL248" s="256"/>
      <c r="DM248" s="256"/>
      <c r="DN248" s="256"/>
      <c r="DO248" s="256"/>
      <c r="DP248" s="256"/>
      <c r="DQ248" s="256"/>
      <c r="DR248" s="256"/>
      <c r="DS248" s="256"/>
      <c r="DT248" s="256"/>
      <c r="DU248" s="256"/>
      <c r="DV248" s="256"/>
      <c r="DX248" s="256"/>
      <c r="DY248" s="256"/>
      <c r="DZ248" s="256"/>
      <c r="EA248" s="256"/>
      <c r="EB248" s="256"/>
      <c r="EC248" s="256"/>
      <c r="ED248" s="256"/>
      <c r="EE248" s="256"/>
      <c r="EF248" s="256"/>
      <c r="EG248" s="256"/>
      <c r="EH248" s="256"/>
      <c r="EI248" s="256"/>
      <c r="EK248" s="256"/>
      <c r="EL248" s="256"/>
      <c r="EM248" s="256"/>
      <c r="EN248" s="256"/>
      <c r="EO248" s="256"/>
      <c r="EP248" s="256"/>
      <c r="EQ248" s="256"/>
      <c r="ER248" s="256"/>
      <c r="ES248" s="256"/>
      <c r="ET248" s="256"/>
      <c r="EU248" s="256"/>
      <c r="EV248" s="256"/>
      <c r="EX248" s="256"/>
      <c r="EY248" s="256"/>
      <c r="EZ248" s="256"/>
      <c r="FA248" s="256"/>
      <c r="FB248" s="256"/>
      <c r="FC248" s="256"/>
      <c r="FD248" s="256"/>
      <c r="FE248" s="256"/>
      <c r="FF248" s="256"/>
      <c r="FG248" s="256"/>
      <c r="FH248" s="256"/>
      <c r="FI248" s="256"/>
      <c r="FK248" s="256"/>
      <c r="FL248" s="256"/>
      <c r="FM248" s="256"/>
      <c r="FN248" s="256"/>
      <c r="FO248" s="256"/>
      <c r="FP248" s="256"/>
      <c r="FQ248" s="256"/>
      <c r="FR248" s="256"/>
      <c r="FS248" s="256"/>
      <c r="FT248" s="256"/>
      <c r="FU248" s="256"/>
      <c r="FV248" s="256"/>
      <c r="FX248" s="256"/>
      <c r="FY248" s="256"/>
      <c r="FZ248" s="256"/>
      <c r="GA248" s="256"/>
      <c r="GB248" s="256"/>
      <c r="GC248" s="256"/>
      <c r="GD248" s="256"/>
      <c r="GE248" s="256"/>
      <c r="GF248" s="256"/>
      <c r="GG248" s="256"/>
      <c r="GH248" s="256"/>
      <c r="GI248" s="256"/>
      <c r="GK248" s="256"/>
      <c r="GL248" s="256"/>
      <c r="GM248" s="256"/>
      <c r="GN248" s="256"/>
      <c r="GO248" s="256"/>
      <c r="GP248" s="256"/>
      <c r="GQ248" s="256"/>
      <c r="GR248" s="256"/>
      <c r="GS248" s="256"/>
      <c r="GT248" s="256"/>
      <c r="GU248" s="256"/>
      <c r="GV248" s="256"/>
      <c r="GX248" s="256"/>
      <c r="GY248" s="256"/>
      <c r="GZ248" s="256"/>
      <c r="HA248" s="256"/>
      <c r="HB248" s="256"/>
      <c r="HC248" s="256"/>
      <c r="HD248" s="256"/>
      <c r="HE248" s="256"/>
      <c r="HF248" s="256"/>
      <c r="HG248" s="256"/>
      <c r="HH248" s="256"/>
      <c r="HI248" s="256"/>
      <c r="HK248" s="256"/>
      <c r="HL248" s="256"/>
      <c r="HM248" s="256"/>
      <c r="HN248" s="256"/>
      <c r="HO248" s="256"/>
      <c r="HP248" s="256"/>
      <c r="HQ248" s="256"/>
      <c r="HR248" s="256"/>
      <c r="HS248" s="256"/>
      <c r="HT248" s="256"/>
      <c r="HU248" s="256"/>
      <c r="HV248" s="256"/>
      <c r="HX248" s="256"/>
      <c r="HY248" s="256"/>
      <c r="HZ248" s="256"/>
      <c r="IA248" s="256"/>
      <c r="IB248" s="256"/>
      <c r="IC248" s="256"/>
      <c r="ID248" s="256"/>
      <c r="IE248" s="256"/>
      <c r="IF248" s="256"/>
      <c r="IG248" s="256"/>
      <c r="IH248" s="256"/>
      <c r="II248" s="256"/>
      <c r="IK248" s="256"/>
      <c r="IL248" s="257"/>
      <c r="IM248" s="257"/>
      <c r="IN248" s="257"/>
      <c r="IO248" s="257"/>
      <c r="IP248" s="257"/>
      <c r="IQ248" s="257"/>
      <c r="IR248" s="257"/>
      <c r="IS248" s="257"/>
      <c r="IT248" s="257"/>
      <c r="IU248" s="257"/>
      <c r="IV248" s="257"/>
      <c r="IW248" s="257"/>
      <c r="IY248" s="256"/>
    </row>
    <row r="249" spans="16:259" ht="19.5" customHeight="1" x14ac:dyDescent="0.5">
      <c r="P249" s="400"/>
      <c r="Z249" s="256"/>
      <c r="AA249" s="256"/>
      <c r="AB249" s="256"/>
      <c r="AO249" s="400"/>
      <c r="AY249" s="256"/>
      <c r="AZ249" s="256"/>
      <c r="BA249" s="256"/>
      <c r="BB249" s="256"/>
      <c r="BC249" s="256"/>
      <c r="BD249" s="256"/>
      <c r="BE249" s="256"/>
      <c r="BF249" s="256"/>
      <c r="BG249" s="256"/>
      <c r="BH249" s="256"/>
      <c r="BI249" s="256"/>
      <c r="BK249" s="256"/>
      <c r="BL249" s="256"/>
      <c r="BM249" s="256"/>
      <c r="BN249" s="256"/>
      <c r="BO249" s="256"/>
      <c r="BP249" s="256"/>
      <c r="BQ249" s="256"/>
      <c r="BR249" s="256"/>
      <c r="BS249" s="256"/>
      <c r="BT249" s="256"/>
      <c r="BU249" s="256"/>
      <c r="BV249" s="256"/>
      <c r="BX249" s="256"/>
      <c r="BY249" s="256"/>
      <c r="BZ249" s="256"/>
      <c r="CA249" s="256"/>
      <c r="CB249" s="256"/>
      <c r="CC249" s="256"/>
      <c r="CD249" s="256"/>
      <c r="CE249" s="256"/>
      <c r="CF249" s="256"/>
      <c r="CG249" s="256"/>
      <c r="CH249" s="256"/>
      <c r="CI249" s="256"/>
      <c r="CK249" s="256"/>
      <c r="CL249" s="256"/>
      <c r="CM249" s="256"/>
      <c r="CN249" s="256"/>
      <c r="CO249" s="256"/>
      <c r="CP249" s="256"/>
      <c r="CQ249" s="256"/>
      <c r="CR249" s="256"/>
      <c r="CS249" s="256"/>
      <c r="CT249" s="256"/>
      <c r="CU249" s="256"/>
      <c r="CV249" s="256"/>
      <c r="CX249" s="256"/>
      <c r="CY249" s="256"/>
      <c r="CZ249" s="256"/>
      <c r="DA249" s="256"/>
      <c r="DB249" s="256"/>
      <c r="DC249" s="256"/>
      <c r="DD249" s="256"/>
      <c r="DE249" s="256"/>
      <c r="DF249" s="256"/>
      <c r="DG249" s="256"/>
      <c r="DH249" s="256"/>
      <c r="DI249" s="256"/>
      <c r="DK249" s="256"/>
      <c r="DL249" s="256"/>
      <c r="DM249" s="256"/>
      <c r="DN249" s="256"/>
      <c r="DO249" s="256"/>
      <c r="DP249" s="256"/>
      <c r="DQ249" s="256"/>
      <c r="DR249" s="256"/>
      <c r="DS249" s="256"/>
      <c r="DT249" s="256"/>
      <c r="DU249" s="256"/>
      <c r="DV249" s="256"/>
      <c r="DX249" s="256"/>
      <c r="DY249" s="256"/>
      <c r="DZ249" s="256"/>
      <c r="EA249" s="256"/>
      <c r="EB249" s="256"/>
      <c r="EC249" s="256"/>
      <c r="ED249" s="256"/>
      <c r="EE249" s="256"/>
      <c r="EF249" s="256"/>
      <c r="EG249" s="256"/>
      <c r="EH249" s="256"/>
      <c r="EI249" s="256"/>
      <c r="EK249" s="256"/>
      <c r="EL249" s="256"/>
      <c r="EM249" s="256"/>
      <c r="EN249" s="256"/>
      <c r="EO249" s="256"/>
      <c r="EP249" s="256"/>
      <c r="EQ249" s="256"/>
      <c r="ER249" s="256"/>
      <c r="ES249" s="256"/>
      <c r="ET249" s="256"/>
      <c r="EU249" s="256"/>
      <c r="EV249" s="256"/>
      <c r="EX249" s="256"/>
      <c r="EY249" s="256"/>
      <c r="EZ249" s="256"/>
      <c r="FA249" s="256"/>
      <c r="FB249" s="256"/>
      <c r="FC249" s="256"/>
      <c r="FD249" s="256"/>
      <c r="FE249" s="256"/>
      <c r="FF249" s="256"/>
      <c r="FG249" s="256"/>
      <c r="FH249" s="256"/>
      <c r="FI249" s="256"/>
      <c r="FK249" s="256"/>
      <c r="FL249" s="256"/>
      <c r="FM249" s="256"/>
      <c r="FN249" s="256"/>
      <c r="FO249" s="256"/>
      <c r="FP249" s="256"/>
      <c r="FQ249" s="256"/>
      <c r="FR249" s="256"/>
      <c r="FS249" s="256"/>
      <c r="FT249" s="256"/>
      <c r="FU249" s="256"/>
      <c r="FV249" s="256"/>
      <c r="FX249" s="256"/>
      <c r="FY249" s="256"/>
      <c r="FZ249" s="256"/>
      <c r="GA249" s="256"/>
      <c r="GB249" s="256"/>
      <c r="GC249" s="256"/>
      <c r="GD249" s="256"/>
      <c r="GE249" s="256"/>
      <c r="GF249" s="256"/>
      <c r="GG249" s="256"/>
      <c r="GH249" s="256"/>
      <c r="GI249" s="256"/>
      <c r="GK249" s="256"/>
      <c r="GL249" s="256"/>
      <c r="GM249" s="256"/>
      <c r="GN249" s="256"/>
      <c r="GO249" s="256"/>
      <c r="GP249" s="256"/>
      <c r="GQ249" s="256"/>
      <c r="GR249" s="256"/>
      <c r="GS249" s="256"/>
      <c r="GT249" s="256"/>
      <c r="GU249" s="256"/>
      <c r="GV249" s="256"/>
      <c r="GX249" s="256"/>
      <c r="GY249" s="256"/>
      <c r="GZ249" s="256"/>
      <c r="HA249" s="256"/>
      <c r="HB249" s="256"/>
      <c r="HC249" s="256"/>
      <c r="HD249" s="256"/>
      <c r="HE249" s="256"/>
      <c r="HF249" s="256"/>
      <c r="HG249" s="256"/>
      <c r="HH249" s="256"/>
      <c r="HI249" s="256"/>
      <c r="HK249" s="256"/>
      <c r="HL249" s="256"/>
      <c r="HM249" s="256"/>
      <c r="HN249" s="256"/>
      <c r="HO249" s="256"/>
      <c r="HP249" s="256"/>
      <c r="HQ249" s="256"/>
      <c r="HR249" s="256"/>
      <c r="HS249" s="256"/>
      <c r="HT249" s="256"/>
      <c r="HU249" s="256"/>
      <c r="HV249" s="256"/>
      <c r="HX249" s="256"/>
      <c r="HY249" s="256"/>
      <c r="HZ249" s="256"/>
      <c r="IA249" s="256"/>
      <c r="IB249" s="256"/>
      <c r="IC249" s="256"/>
      <c r="ID249" s="256"/>
      <c r="IE249" s="256"/>
      <c r="IF249" s="256"/>
      <c r="IG249" s="256"/>
      <c r="IH249" s="256"/>
      <c r="II249" s="256"/>
      <c r="IK249" s="256"/>
      <c r="IL249" s="257"/>
      <c r="IM249" s="257"/>
      <c r="IN249" s="257"/>
      <c r="IO249" s="257"/>
      <c r="IP249" s="257"/>
      <c r="IQ249" s="257"/>
      <c r="IR249" s="257"/>
      <c r="IS249" s="257"/>
      <c r="IT249" s="257"/>
      <c r="IU249" s="257"/>
      <c r="IV249" s="257"/>
      <c r="IW249" s="257"/>
      <c r="IY249" s="256"/>
    </row>
    <row r="250" spans="16:259" ht="19.5" customHeight="1" x14ac:dyDescent="0.5">
      <c r="P250" s="400"/>
      <c r="Z250" s="256"/>
      <c r="AA250" s="256"/>
      <c r="AB250" s="256"/>
      <c r="AO250" s="400"/>
      <c r="AY250" s="256"/>
      <c r="AZ250" s="256"/>
      <c r="BA250" s="256"/>
      <c r="BB250" s="256"/>
      <c r="BC250" s="256"/>
      <c r="BD250" s="256"/>
      <c r="BE250" s="256"/>
      <c r="BF250" s="256"/>
      <c r="BG250" s="256"/>
      <c r="BH250" s="256"/>
      <c r="BI250" s="256"/>
      <c r="BK250" s="256"/>
      <c r="BL250" s="256"/>
      <c r="BM250" s="256"/>
      <c r="BN250" s="256"/>
      <c r="BO250" s="256"/>
      <c r="BP250" s="256"/>
      <c r="BQ250" s="256"/>
      <c r="BR250" s="256"/>
      <c r="BS250" s="256"/>
      <c r="BT250" s="256"/>
      <c r="BU250" s="256"/>
      <c r="BV250" s="256"/>
      <c r="BX250" s="256"/>
      <c r="BY250" s="256"/>
      <c r="BZ250" s="256"/>
      <c r="CA250" s="256"/>
      <c r="CB250" s="256"/>
      <c r="CC250" s="256"/>
      <c r="CD250" s="256"/>
      <c r="CE250" s="256"/>
      <c r="CF250" s="256"/>
      <c r="CG250" s="256"/>
      <c r="CH250" s="256"/>
      <c r="CI250" s="256"/>
      <c r="CK250" s="256"/>
      <c r="CL250" s="256"/>
      <c r="CM250" s="256"/>
      <c r="CN250" s="256"/>
      <c r="CO250" s="256"/>
      <c r="CP250" s="256"/>
      <c r="CQ250" s="256"/>
      <c r="CR250" s="256"/>
      <c r="CS250" s="256"/>
      <c r="CT250" s="256"/>
      <c r="CU250" s="256"/>
      <c r="CV250" s="256"/>
      <c r="CX250" s="256"/>
      <c r="CY250" s="256"/>
      <c r="CZ250" s="256"/>
      <c r="DA250" s="256"/>
      <c r="DB250" s="256"/>
      <c r="DC250" s="256"/>
      <c r="DD250" s="256"/>
      <c r="DE250" s="256"/>
      <c r="DF250" s="256"/>
      <c r="DG250" s="256"/>
      <c r="DH250" s="256"/>
      <c r="DI250" s="256"/>
      <c r="DK250" s="256"/>
      <c r="DL250" s="256"/>
      <c r="DM250" s="256"/>
      <c r="DN250" s="256"/>
      <c r="DO250" s="256"/>
      <c r="DP250" s="256"/>
      <c r="DQ250" s="256"/>
      <c r="DR250" s="256"/>
      <c r="DS250" s="256"/>
      <c r="DT250" s="256"/>
      <c r="DU250" s="256"/>
      <c r="DV250" s="256"/>
      <c r="DX250" s="256"/>
      <c r="DY250" s="256"/>
      <c r="DZ250" s="256"/>
      <c r="EA250" s="256"/>
      <c r="EB250" s="256"/>
      <c r="EC250" s="256"/>
      <c r="ED250" s="256"/>
      <c r="EE250" s="256"/>
      <c r="EF250" s="256"/>
      <c r="EG250" s="256"/>
      <c r="EH250" s="256"/>
      <c r="EI250" s="256"/>
      <c r="EK250" s="256"/>
      <c r="EL250" s="256"/>
      <c r="EM250" s="256"/>
      <c r="EN250" s="256"/>
      <c r="EO250" s="256"/>
      <c r="EP250" s="256"/>
      <c r="EQ250" s="256"/>
      <c r="ER250" s="256"/>
      <c r="ES250" s="256"/>
      <c r="ET250" s="256"/>
      <c r="EU250" s="256"/>
      <c r="EV250" s="256"/>
      <c r="EX250" s="256"/>
      <c r="EY250" s="256"/>
      <c r="EZ250" s="256"/>
      <c r="FA250" s="256"/>
      <c r="FB250" s="256"/>
      <c r="FC250" s="256"/>
      <c r="FD250" s="256"/>
      <c r="FE250" s="256"/>
      <c r="FF250" s="256"/>
      <c r="FG250" s="256"/>
      <c r="FH250" s="256"/>
      <c r="FI250" s="256"/>
      <c r="FK250" s="256"/>
      <c r="FL250" s="256"/>
      <c r="FM250" s="256"/>
      <c r="FN250" s="256"/>
      <c r="FO250" s="256"/>
      <c r="FP250" s="256"/>
      <c r="FQ250" s="256"/>
      <c r="FR250" s="256"/>
      <c r="FS250" s="256"/>
      <c r="FT250" s="256"/>
      <c r="FU250" s="256"/>
      <c r="FV250" s="256"/>
      <c r="FX250" s="256"/>
      <c r="FY250" s="256"/>
      <c r="FZ250" s="256"/>
      <c r="GA250" s="256"/>
      <c r="GB250" s="256"/>
      <c r="GC250" s="256"/>
      <c r="GD250" s="256"/>
      <c r="GE250" s="256"/>
      <c r="GF250" s="256"/>
      <c r="GG250" s="256"/>
      <c r="GH250" s="256"/>
      <c r="GI250" s="256"/>
      <c r="GK250" s="256"/>
      <c r="GL250" s="256"/>
      <c r="GM250" s="256"/>
      <c r="GN250" s="256"/>
      <c r="GO250" s="256"/>
      <c r="GP250" s="256"/>
      <c r="GQ250" s="256"/>
      <c r="GR250" s="256"/>
      <c r="GS250" s="256"/>
      <c r="GT250" s="256"/>
      <c r="GU250" s="256"/>
      <c r="GV250" s="256"/>
      <c r="GX250" s="256"/>
      <c r="GY250" s="256"/>
      <c r="GZ250" s="256"/>
      <c r="HA250" s="256"/>
      <c r="HB250" s="256"/>
      <c r="HC250" s="256"/>
      <c r="HD250" s="256"/>
      <c r="HE250" s="256"/>
      <c r="HF250" s="256"/>
      <c r="HG250" s="256"/>
      <c r="HH250" s="256"/>
      <c r="HI250" s="256"/>
      <c r="HK250" s="256"/>
      <c r="HL250" s="256"/>
      <c r="HM250" s="256"/>
      <c r="HN250" s="256"/>
      <c r="HO250" s="256"/>
      <c r="HP250" s="256"/>
      <c r="HQ250" s="256"/>
      <c r="HR250" s="256"/>
      <c r="HS250" s="256"/>
      <c r="HT250" s="256"/>
      <c r="HU250" s="256"/>
      <c r="HV250" s="256"/>
      <c r="HX250" s="256"/>
      <c r="HY250" s="256"/>
      <c r="HZ250" s="256"/>
      <c r="IA250" s="256"/>
      <c r="IB250" s="256"/>
      <c r="IC250" s="256"/>
      <c r="ID250" s="256"/>
      <c r="IE250" s="256"/>
      <c r="IF250" s="256"/>
      <c r="IG250" s="256"/>
      <c r="IH250" s="256"/>
      <c r="II250" s="256"/>
      <c r="IK250" s="256"/>
      <c r="IL250" s="257"/>
      <c r="IM250" s="257"/>
      <c r="IN250" s="257"/>
      <c r="IO250" s="257"/>
      <c r="IP250" s="257"/>
      <c r="IQ250" s="257"/>
      <c r="IR250" s="257"/>
      <c r="IS250" s="257"/>
      <c r="IT250" s="257"/>
      <c r="IU250" s="257"/>
      <c r="IV250" s="257"/>
      <c r="IW250" s="257"/>
      <c r="IY250" s="256"/>
    </row>
    <row r="251" spans="16:259" ht="19.5" customHeight="1" x14ac:dyDescent="0.5">
      <c r="P251" s="400"/>
      <c r="Z251" s="256"/>
      <c r="AA251" s="256"/>
      <c r="AB251" s="256"/>
      <c r="AO251" s="400"/>
      <c r="AY251" s="256"/>
      <c r="AZ251" s="256"/>
      <c r="BA251" s="256"/>
      <c r="BB251" s="256"/>
      <c r="BC251" s="256"/>
      <c r="BD251" s="256"/>
      <c r="BE251" s="256"/>
      <c r="BF251" s="256"/>
      <c r="BG251" s="256"/>
      <c r="BH251" s="256"/>
      <c r="BI251" s="256"/>
      <c r="BK251" s="256"/>
      <c r="BL251" s="256"/>
      <c r="BM251" s="256"/>
      <c r="BN251" s="256"/>
      <c r="BO251" s="256"/>
      <c r="BP251" s="256"/>
      <c r="BQ251" s="256"/>
      <c r="BR251" s="256"/>
      <c r="BS251" s="256"/>
      <c r="BT251" s="256"/>
      <c r="BU251" s="256"/>
      <c r="BV251" s="256"/>
      <c r="BX251" s="256"/>
      <c r="BY251" s="256"/>
      <c r="BZ251" s="256"/>
      <c r="CA251" s="256"/>
      <c r="CB251" s="256"/>
      <c r="CC251" s="256"/>
      <c r="CD251" s="256"/>
      <c r="CE251" s="256"/>
      <c r="CF251" s="256"/>
      <c r="CG251" s="256"/>
      <c r="CH251" s="256"/>
      <c r="CI251" s="256"/>
      <c r="CK251" s="256"/>
      <c r="CL251" s="256"/>
      <c r="CM251" s="256"/>
      <c r="CN251" s="256"/>
      <c r="CO251" s="256"/>
      <c r="CP251" s="256"/>
      <c r="CQ251" s="256"/>
      <c r="CR251" s="256"/>
      <c r="CS251" s="256"/>
      <c r="CT251" s="256"/>
      <c r="CU251" s="256"/>
      <c r="CV251" s="256"/>
      <c r="CX251" s="256"/>
      <c r="CY251" s="256"/>
      <c r="CZ251" s="256"/>
      <c r="DA251" s="256"/>
      <c r="DB251" s="256"/>
      <c r="DC251" s="256"/>
      <c r="DD251" s="256"/>
      <c r="DE251" s="256"/>
      <c r="DF251" s="256"/>
      <c r="DG251" s="256"/>
      <c r="DH251" s="256"/>
      <c r="DI251" s="256"/>
      <c r="DK251" s="256"/>
      <c r="DL251" s="256"/>
      <c r="DM251" s="256"/>
      <c r="DN251" s="256"/>
      <c r="DO251" s="256"/>
      <c r="DP251" s="256"/>
      <c r="DQ251" s="256"/>
      <c r="DR251" s="256"/>
      <c r="DS251" s="256"/>
      <c r="DT251" s="256"/>
      <c r="DU251" s="256"/>
      <c r="DV251" s="256"/>
      <c r="DX251" s="256"/>
      <c r="DY251" s="256"/>
      <c r="DZ251" s="256"/>
      <c r="EA251" s="256"/>
      <c r="EB251" s="256"/>
      <c r="EC251" s="256"/>
      <c r="ED251" s="256"/>
      <c r="EE251" s="256"/>
      <c r="EF251" s="256"/>
      <c r="EG251" s="256"/>
      <c r="EH251" s="256"/>
      <c r="EI251" s="256"/>
      <c r="EK251" s="256"/>
      <c r="EL251" s="256"/>
      <c r="EM251" s="256"/>
      <c r="EN251" s="256"/>
      <c r="EO251" s="256"/>
      <c r="EP251" s="256"/>
      <c r="EQ251" s="256"/>
      <c r="ER251" s="256"/>
      <c r="ES251" s="256"/>
      <c r="ET251" s="256"/>
      <c r="EU251" s="256"/>
      <c r="EV251" s="256"/>
      <c r="EX251" s="256"/>
      <c r="EY251" s="256"/>
      <c r="EZ251" s="256"/>
      <c r="FA251" s="256"/>
      <c r="FB251" s="256"/>
      <c r="FC251" s="256"/>
      <c r="FD251" s="256"/>
      <c r="FE251" s="256"/>
      <c r="FF251" s="256"/>
      <c r="FG251" s="256"/>
      <c r="FH251" s="256"/>
      <c r="FI251" s="256"/>
      <c r="FK251" s="256"/>
      <c r="FL251" s="256"/>
      <c r="FM251" s="256"/>
      <c r="FN251" s="256"/>
      <c r="FO251" s="256"/>
      <c r="FP251" s="256"/>
      <c r="FQ251" s="256"/>
      <c r="FR251" s="256"/>
      <c r="FS251" s="256"/>
      <c r="FT251" s="256"/>
      <c r="FU251" s="256"/>
      <c r="FV251" s="256"/>
      <c r="FX251" s="256"/>
      <c r="FY251" s="256"/>
      <c r="FZ251" s="256"/>
      <c r="GA251" s="256"/>
      <c r="GB251" s="256"/>
      <c r="GC251" s="256"/>
      <c r="GD251" s="256"/>
      <c r="GE251" s="256"/>
      <c r="GF251" s="256"/>
      <c r="GG251" s="256"/>
      <c r="GH251" s="256"/>
      <c r="GI251" s="256"/>
      <c r="GK251" s="256"/>
      <c r="GL251" s="256"/>
      <c r="GM251" s="256"/>
      <c r="GN251" s="256"/>
      <c r="GO251" s="256"/>
      <c r="GP251" s="256"/>
      <c r="GQ251" s="256"/>
      <c r="GR251" s="256"/>
      <c r="GS251" s="256"/>
      <c r="GT251" s="256"/>
      <c r="GU251" s="256"/>
      <c r="GV251" s="256"/>
      <c r="GX251" s="256"/>
      <c r="GY251" s="256"/>
      <c r="GZ251" s="256"/>
      <c r="HA251" s="256"/>
      <c r="HB251" s="256"/>
      <c r="HC251" s="256"/>
      <c r="HD251" s="256"/>
      <c r="HE251" s="256"/>
      <c r="HF251" s="256"/>
      <c r="HG251" s="256"/>
      <c r="HH251" s="256"/>
      <c r="HI251" s="256"/>
      <c r="HK251" s="256"/>
      <c r="HL251" s="256"/>
      <c r="HM251" s="256"/>
      <c r="HN251" s="256"/>
      <c r="HO251" s="256"/>
      <c r="HP251" s="256"/>
      <c r="HQ251" s="256"/>
      <c r="HR251" s="256"/>
      <c r="HS251" s="256"/>
      <c r="HT251" s="256"/>
      <c r="HU251" s="256"/>
      <c r="HV251" s="256"/>
      <c r="HX251" s="256"/>
      <c r="HY251" s="256"/>
      <c r="HZ251" s="256"/>
      <c r="IA251" s="256"/>
      <c r="IB251" s="256"/>
      <c r="IC251" s="256"/>
      <c r="ID251" s="256"/>
      <c r="IE251" s="256"/>
      <c r="IF251" s="256"/>
      <c r="IG251" s="256"/>
      <c r="IH251" s="256"/>
      <c r="II251" s="256"/>
      <c r="IK251" s="256"/>
      <c r="IL251" s="257"/>
      <c r="IM251" s="257"/>
      <c r="IN251" s="257"/>
      <c r="IO251" s="257"/>
      <c r="IP251" s="257"/>
      <c r="IQ251" s="257"/>
      <c r="IR251" s="257"/>
      <c r="IS251" s="257"/>
      <c r="IT251" s="257"/>
      <c r="IU251" s="257"/>
      <c r="IV251" s="257"/>
      <c r="IW251" s="257"/>
      <c r="IY251" s="256"/>
    </row>
    <row r="252" spans="16:259" ht="19.5" customHeight="1" x14ac:dyDescent="0.5">
      <c r="P252" s="400"/>
      <c r="Z252" s="256"/>
      <c r="AA252" s="256"/>
      <c r="AB252" s="256"/>
      <c r="AO252" s="400"/>
      <c r="AY252" s="256"/>
      <c r="AZ252" s="256"/>
      <c r="BA252" s="256"/>
      <c r="BB252" s="256"/>
      <c r="BC252" s="256"/>
      <c r="BD252" s="256"/>
      <c r="BE252" s="256"/>
      <c r="BF252" s="256"/>
      <c r="BG252" s="256"/>
      <c r="BH252" s="256"/>
      <c r="BI252" s="256"/>
      <c r="BK252" s="256"/>
      <c r="BL252" s="256"/>
      <c r="BM252" s="256"/>
      <c r="BN252" s="256"/>
      <c r="BO252" s="256"/>
      <c r="BP252" s="256"/>
      <c r="BQ252" s="256"/>
      <c r="BR252" s="256"/>
      <c r="BS252" s="256"/>
      <c r="BT252" s="256"/>
      <c r="BU252" s="256"/>
      <c r="BV252" s="256"/>
      <c r="BX252" s="256"/>
      <c r="BY252" s="256"/>
      <c r="BZ252" s="256"/>
      <c r="CA252" s="256"/>
      <c r="CB252" s="256"/>
      <c r="CC252" s="256"/>
      <c r="CD252" s="256"/>
      <c r="CE252" s="256"/>
      <c r="CF252" s="256"/>
      <c r="CG252" s="256"/>
      <c r="CH252" s="256"/>
      <c r="CI252" s="256"/>
      <c r="CK252" s="256"/>
      <c r="CL252" s="256"/>
      <c r="CM252" s="256"/>
      <c r="CN252" s="256"/>
      <c r="CO252" s="256"/>
      <c r="CP252" s="256"/>
      <c r="CQ252" s="256"/>
      <c r="CR252" s="256"/>
      <c r="CS252" s="256"/>
      <c r="CT252" s="256"/>
      <c r="CU252" s="256"/>
      <c r="CV252" s="256"/>
      <c r="CX252" s="256"/>
      <c r="CY252" s="256"/>
      <c r="CZ252" s="256"/>
      <c r="DA252" s="256"/>
      <c r="DB252" s="256"/>
      <c r="DC252" s="256"/>
      <c r="DD252" s="256"/>
      <c r="DE252" s="256"/>
      <c r="DF252" s="256"/>
      <c r="DG252" s="256"/>
      <c r="DH252" s="256"/>
      <c r="DI252" s="256"/>
      <c r="DK252" s="256"/>
      <c r="DL252" s="256"/>
      <c r="DM252" s="256"/>
      <c r="DN252" s="256"/>
      <c r="DO252" s="256"/>
      <c r="DP252" s="256"/>
      <c r="DQ252" s="256"/>
      <c r="DR252" s="256"/>
      <c r="DS252" s="256"/>
      <c r="DT252" s="256"/>
      <c r="DU252" s="256"/>
      <c r="DV252" s="256"/>
      <c r="DX252" s="256"/>
      <c r="DY252" s="256"/>
      <c r="DZ252" s="256"/>
      <c r="EA252" s="256"/>
      <c r="EB252" s="256"/>
      <c r="EC252" s="256"/>
      <c r="ED252" s="256"/>
      <c r="EE252" s="256"/>
      <c r="EF252" s="256"/>
      <c r="EG252" s="256"/>
      <c r="EH252" s="256"/>
      <c r="EI252" s="256"/>
      <c r="EK252" s="256"/>
      <c r="EL252" s="256"/>
      <c r="EM252" s="256"/>
      <c r="EN252" s="256"/>
      <c r="EO252" s="256"/>
      <c r="EP252" s="256"/>
      <c r="EQ252" s="256"/>
      <c r="ER252" s="256"/>
      <c r="ES252" s="256"/>
      <c r="ET252" s="256"/>
      <c r="EU252" s="256"/>
      <c r="EV252" s="256"/>
      <c r="EX252" s="256"/>
      <c r="EY252" s="256"/>
      <c r="EZ252" s="256"/>
      <c r="FA252" s="256"/>
      <c r="FB252" s="256"/>
      <c r="FC252" s="256"/>
      <c r="FD252" s="256"/>
      <c r="FE252" s="256"/>
      <c r="FF252" s="256"/>
      <c r="FG252" s="256"/>
      <c r="FH252" s="256"/>
      <c r="FI252" s="256"/>
      <c r="FK252" s="256"/>
      <c r="FL252" s="256"/>
      <c r="FM252" s="256"/>
      <c r="FN252" s="256"/>
      <c r="FO252" s="256"/>
      <c r="FP252" s="256"/>
      <c r="FQ252" s="256"/>
      <c r="FR252" s="256"/>
      <c r="FS252" s="256"/>
      <c r="FT252" s="256"/>
      <c r="FU252" s="256"/>
      <c r="FV252" s="256"/>
      <c r="FX252" s="256"/>
      <c r="FY252" s="256"/>
      <c r="FZ252" s="256"/>
      <c r="GA252" s="256"/>
      <c r="GB252" s="256"/>
      <c r="GC252" s="256"/>
      <c r="GD252" s="256"/>
      <c r="GE252" s="256"/>
      <c r="GF252" s="256"/>
      <c r="GG252" s="256"/>
      <c r="GH252" s="256"/>
      <c r="GI252" s="256"/>
      <c r="GK252" s="256"/>
      <c r="GL252" s="256"/>
      <c r="GM252" s="256"/>
      <c r="GN252" s="256"/>
      <c r="GO252" s="256"/>
      <c r="GP252" s="256"/>
      <c r="GQ252" s="256"/>
      <c r="GR252" s="256"/>
      <c r="GS252" s="256"/>
      <c r="GT252" s="256"/>
      <c r="GU252" s="256"/>
      <c r="GV252" s="256"/>
      <c r="GX252" s="256"/>
      <c r="GY252" s="256"/>
      <c r="GZ252" s="256"/>
      <c r="HA252" s="256"/>
      <c r="HB252" s="256"/>
      <c r="HC252" s="256"/>
      <c r="HD252" s="256"/>
      <c r="HE252" s="256"/>
      <c r="HF252" s="256"/>
      <c r="HG252" s="256"/>
      <c r="HH252" s="256"/>
      <c r="HI252" s="256"/>
      <c r="HK252" s="256"/>
      <c r="HL252" s="256"/>
      <c r="HM252" s="256"/>
      <c r="HN252" s="256"/>
      <c r="HO252" s="256"/>
      <c r="HP252" s="256"/>
      <c r="HQ252" s="256"/>
      <c r="HR252" s="256"/>
      <c r="HS252" s="256"/>
      <c r="HT252" s="256"/>
      <c r="HU252" s="256"/>
      <c r="HV252" s="256"/>
      <c r="HX252" s="256"/>
      <c r="HY252" s="256"/>
      <c r="HZ252" s="256"/>
      <c r="IA252" s="256"/>
      <c r="IB252" s="256"/>
      <c r="IC252" s="256"/>
      <c r="ID252" s="256"/>
      <c r="IE252" s="256"/>
      <c r="IF252" s="256"/>
      <c r="IG252" s="256"/>
      <c r="IH252" s="256"/>
      <c r="II252" s="256"/>
      <c r="IK252" s="256"/>
      <c r="IL252" s="257"/>
      <c r="IM252" s="257"/>
      <c r="IN252" s="257"/>
      <c r="IO252" s="257"/>
      <c r="IP252" s="257"/>
      <c r="IQ252" s="257"/>
      <c r="IR252" s="257"/>
      <c r="IS252" s="257"/>
      <c r="IT252" s="257"/>
      <c r="IU252" s="257"/>
      <c r="IV252" s="257"/>
      <c r="IW252" s="257"/>
      <c r="IY252" s="256"/>
    </row>
    <row r="253" spans="16:259" ht="19.5" customHeight="1" x14ac:dyDescent="0.5">
      <c r="P253" s="400"/>
      <c r="Z253" s="256"/>
      <c r="AA253" s="256"/>
      <c r="AB253" s="256"/>
      <c r="AO253" s="400"/>
      <c r="AY253" s="256"/>
      <c r="AZ253" s="256"/>
      <c r="BA253" s="256"/>
      <c r="BB253" s="256"/>
      <c r="BC253" s="256"/>
      <c r="BD253" s="256"/>
      <c r="BE253" s="256"/>
      <c r="BF253" s="256"/>
      <c r="BG253" s="256"/>
      <c r="BH253" s="256"/>
      <c r="BI253" s="256"/>
      <c r="BK253" s="256"/>
      <c r="BL253" s="256"/>
      <c r="BM253" s="256"/>
      <c r="BN253" s="256"/>
      <c r="BO253" s="256"/>
      <c r="BP253" s="256"/>
      <c r="BQ253" s="256"/>
      <c r="BR253" s="256"/>
      <c r="BS253" s="256"/>
      <c r="BT253" s="256"/>
      <c r="BU253" s="256"/>
      <c r="BV253" s="256"/>
      <c r="BX253" s="256"/>
      <c r="BY253" s="256"/>
      <c r="BZ253" s="256"/>
      <c r="CA253" s="256"/>
      <c r="CB253" s="256"/>
      <c r="CC253" s="256"/>
      <c r="CD253" s="256"/>
      <c r="CE253" s="256"/>
      <c r="CF253" s="256"/>
      <c r="CG253" s="256"/>
      <c r="CH253" s="256"/>
      <c r="CI253" s="256"/>
      <c r="CK253" s="256"/>
      <c r="CL253" s="256"/>
      <c r="CM253" s="256"/>
      <c r="CN253" s="256"/>
      <c r="CO253" s="256"/>
      <c r="CP253" s="256"/>
      <c r="CQ253" s="256"/>
      <c r="CR253" s="256"/>
      <c r="CS253" s="256"/>
      <c r="CT253" s="256"/>
      <c r="CU253" s="256"/>
      <c r="CV253" s="256"/>
      <c r="CX253" s="256"/>
      <c r="CY253" s="256"/>
      <c r="CZ253" s="256"/>
      <c r="DA253" s="256"/>
      <c r="DB253" s="256"/>
      <c r="DC253" s="256"/>
      <c r="DD253" s="256"/>
      <c r="DE253" s="256"/>
      <c r="DF253" s="256"/>
      <c r="DG253" s="256"/>
      <c r="DH253" s="256"/>
      <c r="DI253" s="256"/>
      <c r="DK253" s="256"/>
      <c r="DL253" s="256"/>
      <c r="DM253" s="256"/>
      <c r="DN253" s="256"/>
      <c r="DO253" s="256"/>
      <c r="DP253" s="256"/>
      <c r="DQ253" s="256"/>
      <c r="DR253" s="256"/>
      <c r="DS253" s="256"/>
      <c r="DT253" s="256"/>
      <c r="DU253" s="256"/>
      <c r="DV253" s="256"/>
      <c r="DX253" s="256"/>
      <c r="DY253" s="256"/>
      <c r="DZ253" s="256"/>
      <c r="EA253" s="256"/>
      <c r="EB253" s="256"/>
      <c r="EC253" s="256"/>
      <c r="ED253" s="256"/>
      <c r="EE253" s="256"/>
      <c r="EF253" s="256"/>
      <c r="EG253" s="256"/>
      <c r="EH253" s="256"/>
      <c r="EI253" s="256"/>
      <c r="EK253" s="256"/>
      <c r="EL253" s="256"/>
      <c r="EM253" s="256"/>
      <c r="EN253" s="256"/>
      <c r="EO253" s="256"/>
      <c r="EP253" s="256"/>
      <c r="EQ253" s="256"/>
      <c r="ER253" s="256"/>
      <c r="ES253" s="256"/>
      <c r="ET253" s="256"/>
      <c r="EU253" s="256"/>
      <c r="EV253" s="256"/>
      <c r="EX253" s="256"/>
      <c r="EY253" s="256"/>
      <c r="EZ253" s="256"/>
      <c r="FA253" s="256"/>
      <c r="FB253" s="256"/>
      <c r="FC253" s="256"/>
      <c r="FD253" s="256"/>
      <c r="FE253" s="256"/>
      <c r="FF253" s="256"/>
      <c r="FG253" s="256"/>
      <c r="FH253" s="256"/>
      <c r="FI253" s="256"/>
      <c r="FK253" s="256"/>
      <c r="FL253" s="256"/>
      <c r="FM253" s="256"/>
      <c r="FN253" s="256"/>
      <c r="FO253" s="256"/>
      <c r="FP253" s="256"/>
      <c r="FQ253" s="256"/>
      <c r="FR253" s="256"/>
      <c r="FS253" s="256"/>
      <c r="FT253" s="256"/>
      <c r="FU253" s="256"/>
      <c r="FV253" s="256"/>
      <c r="FX253" s="256"/>
      <c r="FY253" s="256"/>
      <c r="FZ253" s="256"/>
      <c r="GA253" s="256"/>
      <c r="GB253" s="256"/>
      <c r="GC253" s="256"/>
      <c r="GD253" s="256"/>
      <c r="GE253" s="256"/>
      <c r="GF253" s="256"/>
      <c r="GG253" s="256"/>
      <c r="GH253" s="256"/>
      <c r="GI253" s="256"/>
      <c r="GK253" s="256"/>
      <c r="GL253" s="256"/>
      <c r="GM253" s="256"/>
      <c r="GN253" s="256"/>
      <c r="GO253" s="256"/>
      <c r="GP253" s="256"/>
      <c r="GQ253" s="256"/>
      <c r="GR253" s="256"/>
      <c r="GS253" s="256"/>
      <c r="GT253" s="256"/>
      <c r="GU253" s="256"/>
      <c r="GV253" s="256"/>
      <c r="GX253" s="256"/>
      <c r="GY253" s="256"/>
      <c r="GZ253" s="256"/>
      <c r="HA253" s="256"/>
      <c r="HB253" s="256"/>
      <c r="HC253" s="256"/>
      <c r="HD253" s="256"/>
      <c r="HE253" s="256"/>
      <c r="HF253" s="256"/>
      <c r="HG253" s="256"/>
      <c r="HH253" s="256"/>
      <c r="HI253" s="256"/>
      <c r="HK253" s="256"/>
      <c r="HL253" s="256"/>
      <c r="HM253" s="256"/>
      <c r="HN253" s="256"/>
      <c r="HO253" s="256"/>
      <c r="HP253" s="256"/>
      <c r="HQ253" s="256"/>
      <c r="HR253" s="256"/>
      <c r="HS253" s="256"/>
      <c r="HT253" s="256"/>
      <c r="HU253" s="256"/>
      <c r="HV253" s="256"/>
      <c r="HX253" s="256"/>
      <c r="HY253" s="256"/>
      <c r="HZ253" s="256"/>
      <c r="IA253" s="256"/>
      <c r="IB253" s="256"/>
      <c r="IC253" s="256"/>
      <c r="ID253" s="256"/>
      <c r="IE253" s="256"/>
      <c r="IF253" s="256"/>
      <c r="IG253" s="256"/>
      <c r="IH253" s="256"/>
      <c r="II253" s="256"/>
      <c r="IK253" s="256"/>
      <c r="IL253" s="257"/>
      <c r="IM253" s="257"/>
      <c r="IN253" s="257"/>
      <c r="IO253" s="257"/>
      <c r="IP253" s="257"/>
      <c r="IQ253" s="257"/>
      <c r="IR253" s="257"/>
      <c r="IS253" s="257"/>
      <c r="IT253" s="257"/>
      <c r="IU253" s="257"/>
      <c r="IV253" s="257"/>
      <c r="IW253" s="257"/>
      <c r="IY253" s="256"/>
    </row>
    <row r="254" spans="16:259" ht="19.5" customHeight="1" x14ac:dyDescent="0.5">
      <c r="P254" s="400"/>
      <c r="Z254" s="256"/>
      <c r="AA254" s="256"/>
      <c r="AB254" s="256"/>
      <c r="AO254" s="400"/>
      <c r="AY254" s="256"/>
      <c r="AZ254" s="256"/>
      <c r="BA254" s="256"/>
      <c r="BB254" s="256"/>
      <c r="BC254" s="256"/>
      <c r="BD254" s="256"/>
      <c r="BE254" s="256"/>
      <c r="BF254" s="256"/>
      <c r="BG254" s="256"/>
      <c r="BH254" s="256"/>
      <c r="BI254" s="256"/>
      <c r="BK254" s="256"/>
      <c r="BL254" s="256"/>
      <c r="BM254" s="256"/>
      <c r="BN254" s="256"/>
      <c r="BO254" s="256"/>
      <c r="BP254" s="256"/>
      <c r="BQ254" s="256"/>
      <c r="BR254" s="256"/>
      <c r="BS254" s="256"/>
      <c r="BT254" s="256"/>
      <c r="BU254" s="256"/>
      <c r="BV254" s="256"/>
      <c r="BX254" s="256"/>
      <c r="BY254" s="256"/>
      <c r="BZ254" s="256"/>
      <c r="CA254" s="256"/>
      <c r="CB254" s="256"/>
      <c r="CC254" s="256"/>
      <c r="CD254" s="256"/>
      <c r="CE254" s="256"/>
      <c r="CF254" s="256"/>
      <c r="CG254" s="256"/>
      <c r="CH254" s="256"/>
      <c r="CI254" s="256"/>
      <c r="CK254" s="256"/>
      <c r="CL254" s="256"/>
      <c r="CM254" s="256"/>
      <c r="CN254" s="256"/>
      <c r="CO254" s="256"/>
      <c r="CP254" s="256"/>
      <c r="CQ254" s="256"/>
      <c r="CR254" s="256"/>
      <c r="CS254" s="256"/>
      <c r="CT254" s="256"/>
      <c r="CU254" s="256"/>
      <c r="CV254" s="256"/>
      <c r="CX254" s="256"/>
      <c r="CY254" s="256"/>
      <c r="CZ254" s="256"/>
      <c r="DA254" s="256"/>
      <c r="DB254" s="256"/>
      <c r="DC254" s="256"/>
      <c r="DD254" s="256"/>
      <c r="DE254" s="256"/>
      <c r="DF254" s="256"/>
      <c r="DG254" s="256"/>
      <c r="DH254" s="256"/>
      <c r="DI254" s="256"/>
      <c r="DK254" s="256"/>
      <c r="DL254" s="256"/>
      <c r="DM254" s="256"/>
      <c r="DN254" s="256"/>
      <c r="DO254" s="256"/>
      <c r="DP254" s="256"/>
      <c r="DQ254" s="256"/>
      <c r="DR254" s="256"/>
      <c r="DS254" s="256"/>
      <c r="DT254" s="256"/>
      <c r="DU254" s="256"/>
      <c r="DV254" s="256"/>
      <c r="DX254" s="256"/>
      <c r="DY254" s="256"/>
      <c r="DZ254" s="256"/>
      <c r="EA254" s="256"/>
      <c r="EB254" s="256"/>
      <c r="EC254" s="256"/>
      <c r="ED254" s="256"/>
      <c r="EE254" s="256"/>
      <c r="EF254" s="256"/>
      <c r="EG254" s="256"/>
      <c r="EH254" s="256"/>
      <c r="EI254" s="256"/>
      <c r="EK254" s="256"/>
      <c r="EL254" s="256"/>
      <c r="EM254" s="256"/>
      <c r="EN254" s="256"/>
      <c r="EO254" s="256"/>
      <c r="EP254" s="256"/>
      <c r="EQ254" s="256"/>
      <c r="ER254" s="256"/>
      <c r="ES254" s="256"/>
      <c r="ET254" s="256"/>
      <c r="EU254" s="256"/>
      <c r="EV254" s="256"/>
      <c r="EX254" s="256"/>
      <c r="EY254" s="256"/>
      <c r="EZ254" s="256"/>
      <c r="FA254" s="256"/>
      <c r="FB254" s="256"/>
      <c r="FC254" s="256"/>
      <c r="FD254" s="256"/>
      <c r="FE254" s="256"/>
      <c r="FF254" s="256"/>
      <c r="FG254" s="256"/>
      <c r="FH254" s="256"/>
      <c r="FI254" s="256"/>
      <c r="FK254" s="256"/>
      <c r="FL254" s="256"/>
      <c r="FM254" s="256"/>
      <c r="FN254" s="256"/>
      <c r="FO254" s="256"/>
      <c r="FP254" s="256"/>
      <c r="FQ254" s="256"/>
      <c r="FR254" s="256"/>
      <c r="FS254" s="256"/>
      <c r="FT254" s="256"/>
      <c r="FU254" s="256"/>
      <c r="FV254" s="256"/>
      <c r="FX254" s="256"/>
      <c r="FY254" s="256"/>
      <c r="FZ254" s="256"/>
      <c r="GA254" s="256"/>
      <c r="GB254" s="256"/>
      <c r="GC254" s="256"/>
      <c r="GD254" s="256"/>
      <c r="GE254" s="256"/>
      <c r="GF254" s="256"/>
      <c r="GG254" s="256"/>
      <c r="GH254" s="256"/>
      <c r="GI254" s="256"/>
      <c r="GK254" s="256"/>
      <c r="GL254" s="256"/>
      <c r="GM254" s="256"/>
      <c r="GN254" s="256"/>
      <c r="GO254" s="256"/>
      <c r="GP254" s="256"/>
      <c r="GQ254" s="256"/>
      <c r="GR254" s="256"/>
      <c r="GS254" s="256"/>
      <c r="GT254" s="256"/>
      <c r="GU254" s="256"/>
      <c r="GV254" s="256"/>
      <c r="GX254" s="256"/>
      <c r="GY254" s="256"/>
      <c r="GZ254" s="256"/>
      <c r="HA254" s="256"/>
      <c r="HB254" s="256"/>
      <c r="HC254" s="256"/>
      <c r="HD254" s="256"/>
      <c r="HE254" s="256"/>
      <c r="HF254" s="256"/>
      <c r="HG254" s="256"/>
      <c r="HH254" s="256"/>
      <c r="HI254" s="256"/>
      <c r="HK254" s="256"/>
      <c r="HL254" s="256"/>
      <c r="HM254" s="256"/>
      <c r="HN254" s="256"/>
      <c r="HO254" s="256"/>
      <c r="HP254" s="256"/>
      <c r="HQ254" s="256"/>
      <c r="HR254" s="256"/>
      <c r="HS254" s="256"/>
      <c r="HT254" s="256"/>
      <c r="HU254" s="256"/>
      <c r="HV254" s="256"/>
      <c r="HX254" s="256"/>
      <c r="HY254" s="256"/>
      <c r="HZ254" s="256"/>
      <c r="IA254" s="256"/>
      <c r="IB254" s="256"/>
      <c r="IC254" s="256"/>
      <c r="ID254" s="256"/>
      <c r="IE254" s="256"/>
      <c r="IF254" s="256"/>
      <c r="IG254" s="256"/>
      <c r="IH254" s="256"/>
      <c r="II254" s="256"/>
      <c r="IK254" s="256"/>
      <c r="IL254" s="257"/>
      <c r="IM254" s="257"/>
      <c r="IN254" s="257"/>
      <c r="IO254" s="257"/>
      <c r="IP254" s="257"/>
      <c r="IQ254" s="257"/>
      <c r="IR254" s="257"/>
      <c r="IS254" s="257"/>
      <c r="IT254" s="257"/>
      <c r="IU254" s="257"/>
      <c r="IV254" s="257"/>
      <c r="IW254" s="257"/>
      <c r="IY254" s="256"/>
    </row>
    <row r="255" spans="16:259" ht="19.5" customHeight="1" x14ac:dyDescent="0.5">
      <c r="P255" s="400"/>
      <c r="Z255" s="256"/>
      <c r="AA255" s="256"/>
      <c r="AB255" s="256"/>
      <c r="AO255" s="400"/>
      <c r="AY255" s="256"/>
      <c r="AZ255" s="256"/>
      <c r="BA255" s="256"/>
      <c r="BB255" s="256"/>
      <c r="BC255" s="256"/>
      <c r="BD255" s="256"/>
      <c r="BE255" s="256"/>
      <c r="BF255" s="256"/>
      <c r="BG255" s="256"/>
      <c r="BH255" s="256"/>
      <c r="BI255" s="256"/>
      <c r="BK255" s="256"/>
      <c r="BL255" s="256"/>
      <c r="BM255" s="256"/>
      <c r="BN255" s="256"/>
      <c r="BO255" s="256"/>
      <c r="BP255" s="256"/>
      <c r="BQ255" s="256"/>
      <c r="BR255" s="256"/>
      <c r="BS255" s="256"/>
      <c r="BT255" s="256"/>
      <c r="BU255" s="256"/>
      <c r="BV255" s="256"/>
      <c r="BX255" s="256"/>
      <c r="BY255" s="256"/>
      <c r="BZ255" s="256"/>
      <c r="CA255" s="256"/>
      <c r="CB255" s="256"/>
      <c r="CC255" s="256"/>
      <c r="CD255" s="256"/>
      <c r="CE255" s="256"/>
      <c r="CF255" s="256"/>
      <c r="CG255" s="256"/>
      <c r="CH255" s="256"/>
      <c r="CI255" s="256"/>
      <c r="CK255" s="256"/>
      <c r="CL255" s="256"/>
      <c r="CM255" s="256"/>
      <c r="CN255" s="256"/>
      <c r="CO255" s="256"/>
      <c r="CP255" s="256"/>
      <c r="CQ255" s="256"/>
      <c r="CR255" s="256"/>
      <c r="CS255" s="256"/>
      <c r="CT255" s="256"/>
      <c r="CU255" s="256"/>
      <c r="CV255" s="256"/>
      <c r="CX255" s="256"/>
      <c r="CY255" s="256"/>
      <c r="CZ255" s="256"/>
      <c r="DA255" s="256"/>
      <c r="DB255" s="256"/>
      <c r="DC255" s="256"/>
      <c r="DD255" s="256"/>
      <c r="DE255" s="256"/>
      <c r="DF255" s="256"/>
      <c r="DG255" s="256"/>
      <c r="DH255" s="256"/>
      <c r="DI255" s="256"/>
      <c r="DK255" s="256"/>
      <c r="DL255" s="256"/>
      <c r="DM255" s="256"/>
      <c r="DN255" s="256"/>
      <c r="DO255" s="256"/>
      <c r="DP255" s="256"/>
      <c r="DQ255" s="256"/>
      <c r="DR255" s="256"/>
      <c r="DS255" s="256"/>
      <c r="DT255" s="256"/>
      <c r="DU255" s="256"/>
      <c r="DV255" s="256"/>
      <c r="DX255" s="256"/>
      <c r="DY255" s="256"/>
      <c r="DZ255" s="256"/>
      <c r="EA255" s="256"/>
      <c r="EB255" s="256"/>
      <c r="EC255" s="256"/>
      <c r="ED255" s="256"/>
      <c r="EE255" s="256"/>
      <c r="EF255" s="256"/>
      <c r="EG255" s="256"/>
      <c r="EH255" s="256"/>
      <c r="EI255" s="256"/>
      <c r="EK255" s="256"/>
      <c r="EL255" s="256"/>
      <c r="EM255" s="256"/>
      <c r="EN255" s="256"/>
      <c r="EO255" s="256"/>
      <c r="EP255" s="256"/>
      <c r="EQ255" s="256"/>
      <c r="ER255" s="256"/>
      <c r="ES255" s="256"/>
      <c r="ET255" s="256"/>
      <c r="EU255" s="256"/>
      <c r="EV255" s="256"/>
      <c r="EX255" s="256"/>
      <c r="EY255" s="256"/>
      <c r="EZ255" s="256"/>
      <c r="FA255" s="256"/>
      <c r="FB255" s="256"/>
      <c r="FC255" s="256"/>
      <c r="FD255" s="256"/>
      <c r="FE255" s="256"/>
      <c r="FF255" s="256"/>
      <c r="FG255" s="256"/>
      <c r="FH255" s="256"/>
      <c r="FI255" s="256"/>
      <c r="FK255" s="256"/>
      <c r="FL255" s="256"/>
      <c r="FM255" s="256"/>
      <c r="FN255" s="256"/>
      <c r="FO255" s="256"/>
      <c r="FP255" s="256"/>
      <c r="FQ255" s="256"/>
      <c r="FR255" s="256"/>
      <c r="FS255" s="256"/>
      <c r="FT255" s="256"/>
      <c r="FU255" s="256"/>
      <c r="FV255" s="256"/>
      <c r="FX255" s="256"/>
      <c r="FY255" s="256"/>
      <c r="FZ255" s="256"/>
      <c r="GA255" s="256"/>
      <c r="GB255" s="256"/>
      <c r="GC255" s="256"/>
      <c r="GD255" s="256"/>
      <c r="GE255" s="256"/>
      <c r="GF255" s="256"/>
      <c r="GG255" s="256"/>
      <c r="GH255" s="256"/>
      <c r="GI255" s="256"/>
      <c r="GK255" s="256"/>
      <c r="GL255" s="256"/>
      <c r="GM255" s="256"/>
      <c r="GN255" s="256"/>
      <c r="GO255" s="256"/>
      <c r="GP255" s="256"/>
      <c r="GQ255" s="256"/>
      <c r="GR255" s="256"/>
      <c r="GS255" s="256"/>
      <c r="GT255" s="256"/>
      <c r="GU255" s="256"/>
      <c r="GV255" s="256"/>
      <c r="GX255" s="256"/>
      <c r="GY255" s="256"/>
      <c r="GZ255" s="256"/>
      <c r="HA255" s="256"/>
      <c r="HB255" s="256"/>
      <c r="HC255" s="256"/>
      <c r="HD255" s="256"/>
      <c r="HE255" s="256"/>
      <c r="HF255" s="256"/>
      <c r="HG255" s="256"/>
      <c r="HH255" s="256"/>
      <c r="HI255" s="256"/>
      <c r="HK255" s="256"/>
      <c r="HL255" s="256"/>
      <c r="HM255" s="256"/>
      <c r="HN255" s="256"/>
      <c r="HO255" s="256"/>
      <c r="HP255" s="256"/>
      <c r="HQ255" s="256"/>
      <c r="HR255" s="256"/>
      <c r="HS255" s="256"/>
      <c r="HT255" s="256"/>
      <c r="HU255" s="256"/>
      <c r="HV255" s="256"/>
      <c r="HX255" s="256"/>
      <c r="HY255" s="256"/>
      <c r="HZ255" s="256"/>
      <c r="IA255" s="256"/>
      <c r="IB255" s="256"/>
      <c r="IC255" s="256"/>
      <c r="ID255" s="256"/>
      <c r="IE255" s="256"/>
      <c r="IF255" s="256"/>
      <c r="IG255" s="256"/>
      <c r="IH255" s="256"/>
      <c r="II255" s="256"/>
      <c r="IK255" s="256"/>
      <c r="IL255" s="257"/>
      <c r="IM255" s="257"/>
      <c r="IN255" s="257"/>
      <c r="IO255" s="257"/>
      <c r="IP255" s="257"/>
      <c r="IQ255" s="257"/>
      <c r="IR255" s="257"/>
      <c r="IS255" s="257"/>
      <c r="IT255" s="257"/>
      <c r="IU255" s="257"/>
      <c r="IV255" s="257"/>
      <c r="IW255" s="257"/>
      <c r="IY255" s="256"/>
    </row>
    <row r="256" spans="16:259" ht="19.5" customHeight="1" x14ac:dyDescent="0.5">
      <c r="P256" s="400"/>
      <c r="Z256" s="256"/>
      <c r="AA256" s="256"/>
      <c r="AB256" s="256"/>
      <c r="AO256" s="400"/>
      <c r="AY256" s="256"/>
      <c r="AZ256" s="256"/>
      <c r="BA256" s="256"/>
      <c r="BB256" s="256"/>
      <c r="BC256" s="256"/>
      <c r="BD256" s="256"/>
      <c r="BE256" s="256"/>
      <c r="BF256" s="256"/>
      <c r="BG256" s="256"/>
      <c r="BH256" s="256"/>
      <c r="BI256" s="256"/>
      <c r="BK256" s="256"/>
      <c r="BL256" s="256"/>
      <c r="BM256" s="256"/>
      <c r="BN256" s="256"/>
      <c r="BO256" s="256"/>
      <c r="BP256" s="256"/>
      <c r="BQ256" s="256"/>
      <c r="BR256" s="256"/>
      <c r="BS256" s="256"/>
      <c r="BT256" s="256"/>
      <c r="BU256" s="256"/>
      <c r="BV256" s="256"/>
      <c r="BX256" s="256"/>
      <c r="BY256" s="256"/>
      <c r="BZ256" s="256"/>
      <c r="CA256" s="256"/>
      <c r="CB256" s="256"/>
      <c r="CC256" s="256"/>
      <c r="CD256" s="256"/>
      <c r="CE256" s="256"/>
      <c r="CF256" s="256"/>
      <c r="CG256" s="256"/>
      <c r="CH256" s="256"/>
      <c r="CI256" s="256"/>
      <c r="CK256" s="256"/>
      <c r="CL256" s="256"/>
      <c r="CM256" s="256"/>
      <c r="CN256" s="256"/>
      <c r="CO256" s="256"/>
      <c r="CP256" s="256"/>
      <c r="CQ256" s="256"/>
      <c r="CR256" s="256"/>
      <c r="CS256" s="256"/>
      <c r="CT256" s="256"/>
      <c r="CU256" s="256"/>
      <c r="CV256" s="256"/>
      <c r="CX256" s="256"/>
      <c r="CY256" s="256"/>
      <c r="CZ256" s="256"/>
      <c r="DA256" s="256"/>
      <c r="DB256" s="256"/>
      <c r="DC256" s="256"/>
      <c r="DD256" s="256"/>
      <c r="DE256" s="256"/>
      <c r="DF256" s="256"/>
      <c r="DG256" s="256"/>
      <c r="DH256" s="256"/>
      <c r="DI256" s="256"/>
      <c r="DK256" s="256"/>
      <c r="DL256" s="256"/>
      <c r="DM256" s="256"/>
      <c r="DN256" s="256"/>
      <c r="DO256" s="256"/>
      <c r="DP256" s="256"/>
      <c r="DQ256" s="256"/>
      <c r="DR256" s="256"/>
      <c r="DS256" s="256"/>
      <c r="DT256" s="256"/>
      <c r="DU256" s="256"/>
      <c r="DV256" s="256"/>
      <c r="DX256" s="256"/>
      <c r="DY256" s="256"/>
      <c r="DZ256" s="256"/>
      <c r="EA256" s="256"/>
      <c r="EB256" s="256"/>
      <c r="EC256" s="256"/>
      <c r="ED256" s="256"/>
      <c r="EE256" s="256"/>
      <c r="EF256" s="256"/>
      <c r="EG256" s="256"/>
      <c r="EH256" s="256"/>
      <c r="EI256" s="256"/>
      <c r="EK256" s="256"/>
      <c r="EL256" s="256"/>
      <c r="EM256" s="256"/>
      <c r="EN256" s="256"/>
      <c r="EO256" s="256"/>
      <c r="EP256" s="256"/>
      <c r="EQ256" s="256"/>
      <c r="ER256" s="256"/>
      <c r="ES256" s="256"/>
      <c r="ET256" s="256"/>
      <c r="EU256" s="256"/>
      <c r="EV256" s="256"/>
      <c r="EX256" s="256"/>
      <c r="EY256" s="256"/>
      <c r="EZ256" s="256"/>
      <c r="FA256" s="256"/>
      <c r="FB256" s="256"/>
      <c r="FC256" s="256"/>
      <c r="FD256" s="256"/>
      <c r="FE256" s="256"/>
      <c r="FF256" s="256"/>
      <c r="FG256" s="256"/>
      <c r="FH256" s="256"/>
      <c r="FI256" s="256"/>
      <c r="FK256" s="256"/>
      <c r="FL256" s="256"/>
      <c r="FM256" s="256"/>
      <c r="FN256" s="256"/>
      <c r="FO256" s="256"/>
      <c r="FP256" s="256"/>
      <c r="FQ256" s="256"/>
      <c r="FR256" s="256"/>
      <c r="FS256" s="256"/>
      <c r="FT256" s="256"/>
      <c r="FU256" s="256"/>
      <c r="FV256" s="256"/>
      <c r="FX256" s="256"/>
      <c r="FY256" s="256"/>
      <c r="FZ256" s="256"/>
      <c r="GA256" s="256"/>
      <c r="GB256" s="256"/>
      <c r="GC256" s="256"/>
      <c r="GD256" s="256"/>
      <c r="GE256" s="256"/>
      <c r="GF256" s="256"/>
      <c r="GG256" s="256"/>
      <c r="GH256" s="256"/>
      <c r="GI256" s="256"/>
      <c r="GK256" s="256"/>
      <c r="GL256" s="256"/>
      <c r="GM256" s="256"/>
      <c r="GN256" s="256"/>
      <c r="GO256" s="256"/>
      <c r="GP256" s="256"/>
      <c r="GQ256" s="256"/>
      <c r="GR256" s="256"/>
      <c r="GS256" s="256"/>
      <c r="GT256" s="256"/>
      <c r="GU256" s="256"/>
      <c r="GV256" s="256"/>
      <c r="GX256" s="256"/>
      <c r="GY256" s="256"/>
      <c r="GZ256" s="256"/>
      <c r="HA256" s="256"/>
      <c r="HB256" s="256"/>
      <c r="HC256" s="256"/>
      <c r="HD256" s="256"/>
      <c r="HE256" s="256"/>
      <c r="HF256" s="256"/>
      <c r="HG256" s="256"/>
      <c r="HH256" s="256"/>
      <c r="HI256" s="256"/>
      <c r="HK256" s="256"/>
      <c r="HL256" s="256"/>
      <c r="HM256" s="256"/>
      <c r="HN256" s="256"/>
      <c r="HO256" s="256"/>
      <c r="HP256" s="256"/>
      <c r="HQ256" s="256"/>
      <c r="HR256" s="256"/>
      <c r="HS256" s="256"/>
      <c r="HT256" s="256"/>
      <c r="HU256" s="256"/>
      <c r="HV256" s="256"/>
      <c r="HX256" s="256"/>
      <c r="HY256" s="256"/>
      <c r="HZ256" s="256"/>
      <c r="IA256" s="256"/>
      <c r="IB256" s="256"/>
      <c r="IC256" s="256"/>
      <c r="ID256" s="256"/>
      <c r="IE256" s="256"/>
      <c r="IF256" s="256"/>
      <c r="IG256" s="256"/>
      <c r="IH256" s="256"/>
      <c r="II256" s="256"/>
      <c r="IK256" s="256"/>
      <c r="IL256" s="257"/>
      <c r="IM256" s="257"/>
      <c r="IN256" s="257"/>
      <c r="IO256" s="257"/>
      <c r="IP256" s="257"/>
      <c r="IQ256" s="257"/>
      <c r="IR256" s="257"/>
      <c r="IS256" s="257"/>
      <c r="IT256" s="257"/>
      <c r="IU256" s="257"/>
      <c r="IV256" s="257"/>
      <c r="IW256" s="257"/>
      <c r="IY256" s="256"/>
    </row>
    <row r="257" spans="16:259" ht="19.5" customHeight="1" x14ac:dyDescent="0.5">
      <c r="P257" s="400"/>
      <c r="Z257" s="256"/>
      <c r="AA257" s="256"/>
      <c r="AB257" s="256"/>
      <c r="AO257" s="400"/>
      <c r="AY257" s="256"/>
      <c r="AZ257" s="256"/>
      <c r="BA257" s="256"/>
      <c r="BB257" s="256"/>
      <c r="BC257" s="256"/>
      <c r="BD257" s="256"/>
      <c r="BE257" s="256"/>
      <c r="BF257" s="256"/>
      <c r="BG257" s="256"/>
      <c r="BH257" s="256"/>
      <c r="BI257" s="256"/>
      <c r="BK257" s="256"/>
      <c r="BL257" s="256"/>
      <c r="BM257" s="256"/>
      <c r="BN257" s="256"/>
      <c r="BO257" s="256"/>
      <c r="BP257" s="256"/>
      <c r="BQ257" s="256"/>
      <c r="BR257" s="256"/>
      <c r="BS257" s="256"/>
      <c r="BT257" s="256"/>
      <c r="BU257" s="256"/>
      <c r="BV257" s="256"/>
      <c r="BX257" s="256"/>
      <c r="BY257" s="256"/>
      <c r="BZ257" s="256"/>
      <c r="CA257" s="256"/>
      <c r="CB257" s="256"/>
      <c r="CC257" s="256"/>
      <c r="CD257" s="256"/>
      <c r="CE257" s="256"/>
      <c r="CF257" s="256"/>
      <c r="CG257" s="256"/>
      <c r="CH257" s="256"/>
      <c r="CI257" s="256"/>
      <c r="CK257" s="256"/>
      <c r="CL257" s="256"/>
      <c r="CM257" s="256"/>
      <c r="CN257" s="256"/>
      <c r="CO257" s="256"/>
      <c r="CP257" s="256"/>
      <c r="CQ257" s="256"/>
      <c r="CR257" s="256"/>
      <c r="CS257" s="256"/>
      <c r="CT257" s="256"/>
      <c r="CU257" s="256"/>
      <c r="CV257" s="256"/>
      <c r="CX257" s="256"/>
      <c r="CY257" s="256"/>
      <c r="CZ257" s="256"/>
      <c r="DA257" s="256"/>
      <c r="DB257" s="256"/>
      <c r="DC257" s="256"/>
      <c r="DD257" s="256"/>
      <c r="DE257" s="256"/>
      <c r="DF257" s="256"/>
      <c r="DG257" s="256"/>
      <c r="DH257" s="256"/>
      <c r="DI257" s="256"/>
      <c r="DK257" s="256"/>
      <c r="DL257" s="256"/>
      <c r="DM257" s="256"/>
      <c r="DN257" s="256"/>
      <c r="DO257" s="256"/>
      <c r="DP257" s="256"/>
      <c r="DQ257" s="256"/>
      <c r="DR257" s="256"/>
      <c r="DS257" s="256"/>
      <c r="DT257" s="256"/>
      <c r="DU257" s="256"/>
      <c r="DV257" s="256"/>
      <c r="DX257" s="256"/>
      <c r="DY257" s="256"/>
      <c r="DZ257" s="256"/>
      <c r="EA257" s="256"/>
      <c r="EB257" s="256"/>
      <c r="EC257" s="256"/>
      <c r="ED257" s="256"/>
      <c r="EE257" s="256"/>
      <c r="EF257" s="256"/>
      <c r="EG257" s="256"/>
      <c r="EH257" s="256"/>
      <c r="EI257" s="256"/>
      <c r="EK257" s="256"/>
      <c r="EL257" s="256"/>
      <c r="EM257" s="256"/>
      <c r="EN257" s="256"/>
      <c r="EO257" s="256"/>
      <c r="EP257" s="256"/>
      <c r="EQ257" s="256"/>
      <c r="ER257" s="256"/>
      <c r="ES257" s="256"/>
      <c r="ET257" s="256"/>
      <c r="EU257" s="256"/>
      <c r="EV257" s="256"/>
      <c r="EX257" s="256"/>
      <c r="EY257" s="256"/>
      <c r="EZ257" s="256"/>
      <c r="FA257" s="256"/>
      <c r="FB257" s="256"/>
      <c r="FC257" s="256"/>
      <c r="FD257" s="256"/>
      <c r="FE257" s="256"/>
      <c r="FF257" s="256"/>
      <c r="FG257" s="256"/>
      <c r="FH257" s="256"/>
      <c r="FI257" s="256"/>
      <c r="FK257" s="256"/>
      <c r="FL257" s="256"/>
      <c r="FM257" s="256"/>
      <c r="FN257" s="256"/>
      <c r="FO257" s="256"/>
      <c r="FP257" s="256"/>
      <c r="FQ257" s="256"/>
      <c r="FR257" s="256"/>
      <c r="FS257" s="256"/>
      <c r="FT257" s="256"/>
      <c r="FU257" s="256"/>
      <c r="FV257" s="256"/>
      <c r="FX257" s="256"/>
      <c r="FY257" s="256"/>
      <c r="FZ257" s="256"/>
      <c r="GA257" s="256"/>
      <c r="GB257" s="256"/>
      <c r="GC257" s="256"/>
      <c r="GD257" s="256"/>
      <c r="GE257" s="256"/>
      <c r="GF257" s="256"/>
      <c r="GG257" s="256"/>
      <c r="GH257" s="256"/>
      <c r="GI257" s="256"/>
      <c r="GK257" s="256"/>
      <c r="GL257" s="256"/>
      <c r="GM257" s="256"/>
      <c r="GN257" s="256"/>
      <c r="GO257" s="256"/>
      <c r="GP257" s="256"/>
      <c r="GQ257" s="256"/>
      <c r="GR257" s="256"/>
      <c r="GS257" s="256"/>
      <c r="GT257" s="256"/>
      <c r="GU257" s="256"/>
      <c r="GV257" s="256"/>
      <c r="GX257" s="256"/>
      <c r="GY257" s="256"/>
      <c r="GZ257" s="256"/>
      <c r="HA257" s="256"/>
      <c r="HB257" s="256"/>
      <c r="HC257" s="256"/>
      <c r="HD257" s="256"/>
      <c r="HE257" s="256"/>
      <c r="HF257" s="256"/>
      <c r="HG257" s="256"/>
      <c r="HH257" s="256"/>
      <c r="HI257" s="256"/>
      <c r="HK257" s="256"/>
      <c r="HL257" s="256"/>
      <c r="HM257" s="256"/>
      <c r="HN257" s="256"/>
      <c r="HO257" s="256"/>
      <c r="HP257" s="256"/>
      <c r="HQ257" s="256"/>
      <c r="HR257" s="256"/>
      <c r="HS257" s="256"/>
      <c r="HT257" s="256"/>
      <c r="HU257" s="256"/>
      <c r="HV257" s="256"/>
      <c r="HX257" s="256"/>
      <c r="HY257" s="256"/>
      <c r="HZ257" s="256"/>
      <c r="IA257" s="256"/>
      <c r="IB257" s="256"/>
      <c r="IC257" s="256"/>
      <c r="ID257" s="256"/>
      <c r="IE257" s="256"/>
      <c r="IF257" s="256"/>
      <c r="IG257" s="256"/>
      <c r="IH257" s="256"/>
      <c r="II257" s="256"/>
      <c r="IK257" s="256"/>
      <c r="IL257" s="257"/>
      <c r="IM257" s="257"/>
      <c r="IN257" s="257"/>
      <c r="IO257" s="257"/>
      <c r="IP257" s="257"/>
      <c r="IQ257" s="257"/>
      <c r="IR257" s="257"/>
      <c r="IS257" s="257"/>
      <c r="IT257" s="257"/>
      <c r="IU257" s="257"/>
      <c r="IV257" s="257"/>
      <c r="IW257" s="257"/>
      <c r="IY257" s="256"/>
    </row>
    <row r="258" spans="16:259" ht="19.5" customHeight="1" x14ac:dyDescent="0.5">
      <c r="P258" s="400"/>
      <c r="Z258" s="256"/>
      <c r="AA258" s="256"/>
      <c r="AB258" s="256"/>
      <c r="AO258" s="400"/>
      <c r="AY258" s="256"/>
      <c r="AZ258" s="256"/>
      <c r="BA258" s="256"/>
      <c r="BB258" s="256"/>
      <c r="BC258" s="256"/>
      <c r="BD258" s="256"/>
      <c r="BE258" s="256"/>
      <c r="BF258" s="256"/>
      <c r="BG258" s="256"/>
      <c r="BH258" s="256"/>
      <c r="BI258" s="256"/>
      <c r="BK258" s="256"/>
      <c r="BL258" s="256"/>
      <c r="BM258" s="256"/>
      <c r="BN258" s="256"/>
      <c r="BO258" s="256"/>
      <c r="BP258" s="256"/>
      <c r="BQ258" s="256"/>
      <c r="BR258" s="256"/>
      <c r="BS258" s="256"/>
      <c r="BT258" s="256"/>
      <c r="BU258" s="256"/>
      <c r="BV258" s="256"/>
      <c r="BX258" s="256"/>
      <c r="BY258" s="256"/>
      <c r="BZ258" s="256"/>
      <c r="CA258" s="256"/>
      <c r="CB258" s="256"/>
      <c r="CC258" s="256"/>
      <c r="CD258" s="256"/>
      <c r="CE258" s="256"/>
      <c r="CF258" s="256"/>
      <c r="CG258" s="256"/>
      <c r="CH258" s="256"/>
      <c r="CI258" s="256"/>
      <c r="CK258" s="256"/>
      <c r="CL258" s="256"/>
      <c r="CM258" s="256"/>
      <c r="CN258" s="256"/>
      <c r="CO258" s="256"/>
      <c r="CP258" s="256"/>
      <c r="CQ258" s="256"/>
      <c r="CR258" s="256"/>
      <c r="CS258" s="256"/>
      <c r="CT258" s="256"/>
      <c r="CU258" s="256"/>
      <c r="CV258" s="256"/>
      <c r="CX258" s="256"/>
      <c r="CY258" s="256"/>
      <c r="CZ258" s="256"/>
      <c r="DA258" s="256"/>
      <c r="DB258" s="256"/>
      <c r="DC258" s="256"/>
      <c r="DD258" s="256"/>
      <c r="DE258" s="256"/>
      <c r="DF258" s="256"/>
      <c r="DG258" s="256"/>
      <c r="DH258" s="256"/>
      <c r="DI258" s="256"/>
      <c r="DK258" s="256"/>
      <c r="DL258" s="256"/>
      <c r="DM258" s="256"/>
      <c r="DN258" s="256"/>
      <c r="DO258" s="256"/>
      <c r="DP258" s="256"/>
      <c r="DQ258" s="256"/>
      <c r="DR258" s="256"/>
      <c r="DS258" s="256"/>
      <c r="DT258" s="256"/>
      <c r="DU258" s="256"/>
      <c r="DV258" s="256"/>
      <c r="DX258" s="256"/>
      <c r="DY258" s="256"/>
      <c r="DZ258" s="256"/>
      <c r="EA258" s="256"/>
      <c r="EB258" s="256"/>
      <c r="EC258" s="256"/>
      <c r="ED258" s="256"/>
      <c r="EE258" s="256"/>
      <c r="EF258" s="256"/>
      <c r="EG258" s="256"/>
      <c r="EH258" s="256"/>
      <c r="EI258" s="256"/>
      <c r="EK258" s="256"/>
      <c r="EL258" s="256"/>
      <c r="EM258" s="256"/>
      <c r="EN258" s="256"/>
      <c r="EO258" s="256"/>
      <c r="EP258" s="256"/>
      <c r="EQ258" s="256"/>
      <c r="ER258" s="256"/>
      <c r="ES258" s="256"/>
      <c r="ET258" s="256"/>
      <c r="EU258" s="256"/>
      <c r="EV258" s="256"/>
      <c r="EX258" s="256"/>
      <c r="EY258" s="256"/>
      <c r="EZ258" s="256"/>
      <c r="FA258" s="256"/>
      <c r="FB258" s="256"/>
      <c r="FC258" s="256"/>
      <c r="FD258" s="256"/>
      <c r="FE258" s="256"/>
      <c r="FF258" s="256"/>
      <c r="FG258" s="256"/>
      <c r="FH258" s="256"/>
      <c r="FI258" s="256"/>
      <c r="FK258" s="256"/>
      <c r="FL258" s="256"/>
      <c r="FM258" s="256"/>
      <c r="FN258" s="256"/>
      <c r="FO258" s="256"/>
      <c r="FP258" s="256"/>
      <c r="FQ258" s="256"/>
      <c r="FR258" s="256"/>
      <c r="FS258" s="256"/>
      <c r="FT258" s="256"/>
      <c r="FU258" s="256"/>
      <c r="FV258" s="256"/>
      <c r="FX258" s="256"/>
      <c r="FY258" s="256"/>
      <c r="FZ258" s="256"/>
      <c r="GA258" s="256"/>
      <c r="GB258" s="256"/>
      <c r="GC258" s="256"/>
      <c r="GD258" s="256"/>
      <c r="GE258" s="256"/>
      <c r="GF258" s="256"/>
      <c r="GG258" s="256"/>
      <c r="GH258" s="256"/>
      <c r="GI258" s="256"/>
      <c r="GK258" s="256"/>
      <c r="GL258" s="256"/>
      <c r="GM258" s="256"/>
      <c r="GN258" s="256"/>
      <c r="GO258" s="256"/>
      <c r="GP258" s="256"/>
      <c r="GQ258" s="256"/>
      <c r="GR258" s="256"/>
      <c r="GS258" s="256"/>
      <c r="GT258" s="256"/>
      <c r="GU258" s="256"/>
      <c r="GV258" s="256"/>
      <c r="GX258" s="256"/>
      <c r="GY258" s="256"/>
      <c r="GZ258" s="256"/>
      <c r="HA258" s="256"/>
      <c r="HB258" s="256"/>
      <c r="HC258" s="256"/>
      <c r="HD258" s="256"/>
      <c r="HE258" s="256"/>
      <c r="HF258" s="256"/>
      <c r="HG258" s="256"/>
      <c r="HH258" s="256"/>
      <c r="HI258" s="256"/>
      <c r="HK258" s="256"/>
      <c r="HL258" s="256"/>
      <c r="HM258" s="256"/>
      <c r="HN258" s="256"/>
      <c r="HO258" s="256"/>
      <c r="HP258" s="256"/>
      <c r="HQ258" s="256"/>
      <c r="HR258" s="256"/>
      <c r="HS258" s="256"/>
      <c r="HT258" s="256"/>
      <c r="HU258" s="256"/>
      <c r="HV258" s="256"/>
      <c r="HX258" s="256"/>
      <c r="HY258" s="256"/>
      <c r="HZ258" s="256"/>
      <c r="IA258" s="256"/>
      <c r="IB258" s="256"/>
      <c r="IC258" s="256"/>
      <c r="ID258" s="256"/>
      <c r="IE258" s="256"/>
      <c r="IF258" s="256"/>
      <c r="IG258" s="256"/>
      <c r="IH258" s="256"/>
      <c r="II258" s="256"/>
      <c r="IK258" s="256"/>
      <c r="IL258" s="257"/>
      <c r="IM258" s="257"/>
      <c r="IN258" s="257"/>
      <c r="IO258" s="257"/>
      <c r="IP258" s="257"/>
      <c r="IQ258" s="257"/>
      <c r="IR258" s="257"/>
      <c r="IS258" s="257"/>
      <c r="IT258" s="257"/>
      <c r="IU258" s="257"/>
      <c r="IV258" s="257"/>
      <c r="IW258" s="257"/>
      <c r="IY258" s="256"/>
    </row>
    <row r="259" spans="16:259" ht="19.5" customHeight="1" x14ac:dyDescent="0.5">
      <c r="P259" s="400"/>
      <c r="Z259" s="256"/>
      <c r="AA259" s="256"/>
      <c r="AB259" s="256"/>
      <c r="AO259" s="400"/>
      <c r="AY259" s="256"/>
      <c r="AZ259" s="256"/>
      <c r="BA259" s="256"/>
      <c r="BB259" s="256"/>
      <c r="BC259" s="256"/>
      <c r="BD259" s="256"/>
      <c r="BE259" s="256"/>
      <c r="BF259" s="256"/>
      <c r="BG259" s="256"/>
      <c r="BH259" s="256"/>
      <c r="BI259" s="256"/>
      <c r="BK259" s="256"/>
      <c r="BL259" s="256"/>
      <c r="BM259" s="256"/>
      <c r="BN259" s="256"/>
      <c r="BO259" s="256"/>
      <c r="BP259" s="256"/>
      <c r="BQ259" s="256"/>
      <c r="BR259" s="256"/>
      <c r="BS259" s="256"/>
      <c r="BT259" s="256"/>
      <c r="BU259" s="256"/>
      <c r="BV259" s="256"/>
      <c r="BX259" s="256"/>
      <c r="BY259" s="256"/>
      <c r="BZ259" s="256"/>
      <c r="CA259" s="256"/>
      <c r="CB259" s="256"/>
      <c r="CC259" s="256"/>
      <c r="CD259" s="256"/>
      <c r="CE259" s="256"/>
      <c r="CF259" s="256"/>
      <c r="CG259" s="256"/>
      <c r="CH259" s="256"/>
      <c r="CI259" s="256"/>
      <c r="CK259" s="256"/>
      <c r="CL259" s="256"/>
      <c r="CM259" s="256"/>
      <c r="CN259" s="256"/>
      <c r="CO259" s="256"/>
      <c r="CP259" s="256"/>
      <c r="CQ259" s="256"/>
      <c r="CR259" s="256"/>
      <c r="CS259" s="256"/>
      <c r="CT259" s="256"/>
      <c r="CU259" s="256"/>
      <c r="CV259" s="256"/>
      <c r="CX259" s="256"/>
      <c r="CY259" s="256"/>
      <c r="CZ259" s="256"/>
      <c r="DA259" s="256"/>
      <c r="DB259" s="256"/>
      <c r="DC259" s="256"/>
      <c r="DD259" s="256"/>
      <c r="DE259" s="256"/>
      <c r="DF259" s="256"/>
      <c r="DG259" s="256"/>
      <c r="DH259" s="256"/>
      <c r="DI259" s="256"/>
      <c r="DK259" s="256"/>
      <c r="DL259" s="256"/>
      <c r="DM259" s="256"/>
      <c r="DN259" s="256"/>
      <c r="DO259" s="256"/>
      <c r="DP259" s="256"/>
      <c r="DQ259" s="256"/>
      <c r="DR259" s="256"/>
      <c r="DS259" s="256"/>
      <c r="DT259" s="256"/>
      <c r="DU259" s="256"/>
      <c r="DV259" s="256"/>
      <c r="DX259" s="256"/>
      <c r="DY259" s="256"/>
      <c r="DZ259" s="256"/>
      <c r="EA259" s="256"/>
      <c r="EB259" s="256"/>
      <c r="EC259" s="256"/>
      <c r="ED259" s="256"/>
      <c r="EE259" s="256"/>
      <c r="EF259" s="256"/>
      <c r="EG259" s="256"/>
      <c r="EH259" s="256"/>
      <c r="EI259" s="256"/>
      <c r="EK259" s="256"/>
      <c r="EL259" s="256"/>
      <c r="EM259" s="256"/>
      <c r="EN259" s="256"/>
      <c r="EO259" s="256"/>
      <c r="EP259" s="256"/>
      <c r="EQ259" s="256"/>
      <c r="ER259" s="256"/>
      <c r="ES259" s="256"/>
      <c r="ET259" s="256"/>
      <c r="EU259" s="256"/>
      <c r="EV259" s="256"/>
      <c r="EX259" s="256"/>
      <c r="EY259" s="256"/>
      <c r="EZ259" s="256"/>
      <c r="FA259" s="256"/>
      <c r="FB259" s="256"/>
      <c r="FC259" s="256"/>
      <c r="FD259" s="256"/>
      <c r="FE259" s="256"/>
      <c r="FF259" s="256"/>
      <c r="FG259" s="256"/>
      <c r="FH259" s="256"/>
      <c r="FI259" s="256"/>
      <c r="FK259" s="256"/>
      <c r="FL259" s="256"/>
      <c r="FM259" s="256"/>
      <c r="FN259" s="256"/>
      <c r="FO259" s="256"/>
      <c r="FP259" s="256"/>
      <c r="FQ259" s="256"/>
      <c r="FR259" s="256"/>
      <c r="FS259" s="256"/>
      <c r="FT259" s="256"/>
      <c r="FU259" s="256"/>
      <c r="FV259" s="256"/>
      <c r="FX259" s="256"/>
      <c r="FY259" s="256"/>
      <c r="FZ259" s="256"/>
      <c r="GA259" s="256"/>
      <c r="GB259" s="256"/>
      <c r="GC259" s="256"/>
      <c r="GD259" s="256"/>
      <c r="GE259" s="256"/>
      <c r="GF259" s="256"/>
      <c r="GG259" s="256"/>
      <c r="GH259" s="256"/>
      <c r="GI259" s="256"/>
      <c r="GK259" s="256"/>
      <c r="GL259" s="256"/>
      <c r="GM259" s="256"/>
      <c r="GN259" s="256"/>
      <c r="GO259" s="256"/>
      <c r="GP259" s="256"/>
      <c r="GQ259" s="256"/>
      <c r="GR259" s="256"/>
      <c r="GS259" s="256"/>
      <c r="GT259" s="256"/>
      <c r="GU259" s="256"/>
      <c r="GV259" s="256"/>
      <c r="GX259" s="256"/>
      <c r="GY259" s="256"/>
      <c r="GZ259" s="256"/>
      <c r="HA259" s="256"/>
      <c r="HB259" s="256"/>
      <c r="HC259" s="256"/>
      <c r="HD259" s="256"/>
      <c r="HE259" s="256"/>
      <c r="HF259" s="256"/>
      <c r="HG259" s="256"/>
      <c r="HH259" s="256"/>
      <c r="HI259" s="256"/>
      <c r="HK259" s="256"/>
      <c r="HL259" s="256"/>
      <c r="HM259" s="256"/>
      <c r="HN259" s="256"/>
      <c r="HO259" s="256"/>
      <c r="HP259" s="256"/>
      <c r="HQ259" s="256"/>
      <c r="HR259" s="256"/>
      <c r="HS259" s="256"/>
      <c r="HT259" s="256"/>
      <c r="HU259" s="256"/>
      <c r="HV259" s="256"/>
      <c r="HX259" s="256"/>
      <c r="HY259" s="256"/>
      <c r="HZ259" s="256"/>
      <c r="IA259" s="256"/>
      <c r="IB259" s="256"/>
      <c r="IC259" s="256"/>
      <c r="ID259" s="256"/>
      <c r="IE259" s="256"/>
      <c r="IF259" s="256"/>
      <c r="IG259" s="256"/>
      <c r="IH259" s="256"/>
      <c r="II259" s="256"/>
      <c r="IK259" s="256"/>
      <c r="IL259" s="257"/>
      <c r="IM259" s="257"/>
      <c r="IN259" s="257"/>
      <c r="IO259" s="257"/>
      <c r="IP259" s="257"/>
      <c r="IQ259" s="257"/>
      <c r="IR259" s="257"/>
      <c r="IS259" s="257"/>
      <c r="IT259" s="257"/>
      <c r="IU259" s="257"/>
      <c r="IV259" s="257"/>
      <c r="IW259" s="257"/>
      <c r="IY259" s="256"/>
    </row>
    <row r="260" spans="16:259" ht="19.5" customHeight="1" x14ac:dyDescent="0.5">
      <c r="P260" s="400"/>
      <c r="Z260" s="256"/>
      <c r="AA260" s="256"/>
      <c r="AB260" s="256"/>
      <c r="AO260" s="400"/>
      <c r="AY260" s="256"/>
      <c r="AZ260" s="256"/>
      <c r="BA260" s="256"/>
      <c r="BB260" s="256"/>
      <c r="BC260" s="256"/>
      <c r="BD260" s="256"/>
      <c r="BE260" s="256"/>
      <c r="BF260" s="256"/>
      <c r="BG260" s="256"/>
      <c r="BH260" s="256"/>
      <c r="BI260" s="256"/>
      <c r="BK260" s="256"/>
      <c r="BL260" s="256"/>
      <c r="BM260" s="256"/>
      <c r="BN260" s="256"/>
      <c r="BO260" s="256"/>
      <c r="BP260" s="256"/>
      <c r="BQ260" s="256"/>
      <c r="BR260" s="256"/>
      <c r="BS260" s="256"/>
      <c r="BT260" s="256"/>
      <c r="BU260" s="256"/>
      <c r="BV260" s="256"/>
      <c r="BX260" s="256"/>
      <c r="BY260" s="256"/>
      <c r="BZ260" s="256"/>
      <c r="CA260" s="256"/>
      <c r="CB260" s="256"/>
      <c r="CC260" s="256"/>
      <c r="CD260" s="256"/>
      <c r="CE260" s="256"/>
      <c r="CF260" s="256"/>
      <c r="CG260" s="256"/>
      <c r="CH260" s="256"/>
      <c r="CI260" s="256"/>
      <c r="CK260" s="256"/>
      <c r="CL260" s="256"/>
      <c r="CM260" s="256"/>
      <c r="CN260" s="256"/>
      <c r="CO260" s="256"/>
      <c r="CP260" s="256"/>
      <c r="CQ260" s="256"/>
      <c r="CR260" s="256"/>
      <c r="CS260" s="256"/>
      <c r="CT260" s="256"/>
      <c r="CU260" s="256"/>
      <c r="CV260" s="256"/>
      <c r="CX260" s="256"/>
      <c r="CY260" s="256"/>
      <c r="CZ260" s="256"/>
      <c r="DA260" s="256"/>
      <c r="DB260" s="256"/>
      <c r="DC260" s="256"/>
      <c r="DD260" s="256"/>
      <c r="DE260" s="256"/>
      <c r="DF260" s="256"/>
      <c r="DG260" s="256"/>
      <c r="DH260" s="256"/>
      <c r="DI260" s="256"/>
      <c r="DK260" s="256"/>
      <c r="DL260" s="256"/>
      <c r="DM260" s="256"/>
      <c r="DN260" s="256"/>
      <c r="DO260" s="256"/>
      <c r="DP260" s="256"/>
      <c r="DQ260" s="256"/>
      <c r="DR260" s="256"/>
      <c r="DS260" s="256"/>
      <c r="DT260" s="256"/>
      <c r="DU260" s="256"/>
      <c r="DV260" s="256"/>
      <c r="DX260" s="256"/>
      <c r="DY260" s="256"/>
      <c r="DZ260" s="256"/>
      <c r="EA260" s="256"/>
      <c r="EB260" s="256"/>
      <c r="EC260" s="256"/>
      <c r="ED260" s="256"/>
      <c r="EE260" s="256"/>
      <c r="EF260" s="256"/>
      <c r="EG260" s="256"/>
      <c r="EH260" s="256"/>
      <c r="EI260" s="256"/>
      <c r="EK260" s="256"/>
      <c r="EL260" s="256"/>
      <c r="EM260" s="256"/>
      <c r="EN260" s="256"/>
      <c r="EO260" s="256"/>
      <c r="EP260" s="256"/>
      <c r="EQ260" s="256"/>
      <c r="ER260" s="256"/>
      <c r="ES260" s="256"/>
      <c r="ET260" s="256"/>
      <c r="EU260" s="256"/>
      <c r="EV260" s="256"/>
      <c r="EX260" s="256"/>
      <c r="EY260" s="256"/>
      <c r="EZ260" s="256"/>
      <c r="FA260" s="256"/>
      <c r="FB260" s="256"/>
      <c r="FC260" s="256"/>
      <c r="FD260" s="256"/>
      <c r="FE260" s="256"/>
      <c r="FF260" s="256"/>
      <c r="FG260" s="256"/>
      <c r="FH260" s="256"/>
      <c r="FI260" s="256"/>
      <c r="FK260" s="256"/>
      <c r="FL260" s="256"/>
      <c r="FM260" s="256"/>
      <c r="FN260" s="256"/>
      <c r="FO260" s="256"/>
      <c r="FP260" s="256"/>
      <c r="FQ260" s="256"/>
      <c r="FR260" s="256"/>
      <c r="FS260" s="256"/>
      <c r="FT260" s="256"/>
      <c r="FU260" s="256"/>
      <c r="FV260" s="256"/>
      <c r="FX260" s="256"/>
      <c r="FY260" s="256"/>
      <c r="FZ260" s="256"/>
      <c r="GA260" s="256"/>
      <c r="GB260" s="256"/>
      <c r="GC260" s="256"/>
      <c r="GD260" s="256"/>
      <c r="GE260" s="256"/>
      <c r="GF260" s="256"/>
      <c r="GG260" s="256"/>
      <c r="GH260" s="256"/>
      <c r="GI260" s="256"/>
      <c r="GK260" s="256"/>
      <c r="GL260" s="256"/>
      <c r="GM260" s="256"/>
      <c r="GN260" s="256"/>
      <c r="GO260" s="256"/>
      <c r="GP260" s="256"/>
      <c r="GQ260" s="256"/>
      <c r="GR260" s="256"/>
      <c r="GS260" s="256"/>
      <c r="GT260" s="256"/>
      <c r="GU260" s="256"/>
      <c r="GV260" s="256"/>
      <c r="GX260" s="256"/>
      <c r="GY260" s="256"/>
      <c r="GZ260" s="256"/>
      <c r="HA260" s="256"/>
      <c r="HB260" s="256"/>
      <c r="HC260" s="256"/>
      <c r="HD260" s="256"/>
      <c r="HE260" s="256"/>
      <c r="HF260" s="256"/>
      <c r="HG260" s="256"/>
      <c r="HH260" s="256"/>
      <c r="HI260" s="256"/>
      <c r="HK260" s="256"/>
      <c r="HL260" s="256"/>
      <c r="HM260" s="256"/>
      <c r="HN260" s="256"/>
      <c r="HO260" s="256"/>
      <c r="HP260" s="256"/>
      <c r="HQ260" s="256"/>
      <c r="HR260" s="256"/>
      <c r="HS260" s="256"/>
      <c r="HT260" s="256"/>
      <c r="HU260" s="256"/>
      <c r="HV260" s="256"/>
      <c r="HX260" s="256"/>
      <c r="HY260" s="256"/>
      <c r="HZ260" s="256"/>
      <c r="IA260" s="256"/>
      <c r="IB260" s="256"/>
      <c r="IC260" s="256"/>
      <c r="ID260" s="256"/>
      <c r="IE260" s="256"/>
      <c r="IF260" s="256"/>
      <c r="IG260" s="256"/>
      <c r="IH260" s="256"/>
      <c r="II260" s="256"/>
      <c r="IK260" s="256"/>
      <c r="IL260" s="257"/>
      <c r="IM260" s="257"/>
      <c r="IN260" s="257"/>
      <c r="IO260" s="257"/>
      <c r="IP260" s="257"/>
      <c r="IQ260" s="257"/>
      <c r="IR260" s="257"/>
      <c r="IS260" s="257"/>
      <c r="IT260" s="257"/>
      <c r="IU260" s="257"/>
      <c r="IV260" s="257"/>
      <c r="IW260" s="257"/>
      <c r="IY260" s="256"/>
    </row>
    <row r="261" spans="16:259" ht="19.5" customHeight="1" x14ac:dyDescent="0.5">
      <c r="P261" s="400"/>
      <c r="Z261" s="256"/>
      <c r="AA261" s="256"/>
      <c r="AB261" s="256"/>
      <c r="AO261" s="400"/>
      <c r="AY261" s="256"/>
      <c r="AZ261" s="256"/>
      <c r="BA261" s="256"/>
      <c r="BB261" s="256"/>
      <c r="BC261" s="256"/>
      <c r="BD261" s="256"/>
      <c r="BE261" s="256"/>
      <c r="BF261" s="256"/>
      <c r="BG261" s="256"/>
      <c r="BH261" s="256"/>
      <c r="BI261" s="256"/>
      <c r="BK261" s="256"/>
      <c r="BL261" s="256"/>
      <c r="BM261" s="256"/>
      <c r="BN261" s="256"/>
      <c r="BO261" s="256"/>
      <c r="BP261" s="256"/>
      <c r="BQ261" s="256"/>
      <c r="BR261" s="256"/>
      <c r="BS261" s="256"/>
      <c r="BT261" s="256"/>
      <c r="BU261" s="256"/>
      <c r="BV261" s="256"/>
      <c r="BX261" s="256"/>
      <c r="BY261" s="256"/>
      <c r="BZ261" s="256"/>
      <c r="CA261" s="256"/>
      <c r="CB261" s="256"/>
      <c r="CC261" s="256"/>
      <c r="CD261" s="256"/>
      <c r="CE261" s="256"/>
      <c r="CF261" s="256"/>
      <c r="CG261" s="256"/>
      <c r="CH261" s="256"/>
      <c r="CI261" s="256"/>
      <c r="CK261" s="256"/>
      <c r="CL261" s="256"/>
      <c r="CM261" s="256"/>
      <c r="CN261" s="256"/>
      <c r="CO261" s="256"/>
      <c r="CP261" s="256"/>
      <c r="CQ261" s="256"/>
      <c r="CR261" s="256"/>
      <c r="CS261" s="256"/>
      <c r="CT261" s="256"/>
      <c r="CU261" s="256"/>
      <c r="CV261" s="256"/>
      <c r="CX261" s="256"/>
      <c r="CY261" s="256"/>
      <c r="CZ261" s="256"/>
      <c r="DA261" s="256"/>
      <c r="DB261" s="256"/>
      <c r="DC261" s="256"/>
      <c r="DD261" s="256"/>
      <c r="DE261" s="256"/>
      <c r="DF261" s="256"/>
      <c r="DG261" s="256"/>
      <c r="DH261" s="256"/>
      <c r="DI261" s="256"/>
      <c r="DK261" s="256"/>
      <c r="DL261" s="256"/>
      <c r="DM261" s="256"/>
      <c r="DN261" s="256"/>
      <c r="DO261" s="256"/>
      <c r="DP261" s="256"/>
      <c r="DQ261" s="256"/>
      <c r="DR261" s="256"/>
      <c r="DS261" s="256"/>
      <c r="DT261" s="256"/>
      <c r="DU261" s="256"/>
      <c r="DV261" s="256"/>
      <c r="DX261" s="256"/>
      <c r="DY261" s="256"/>
      <c r="DZ261" s="256"/>
      <c r="EA261" s="256"/>
      <c r="EB261" s="256"/>
      <c r="EC261" s="256"/>
      <c r="ED261" s="256"/>
      <c r="EE261" s="256"/>
      <c r="EF261" s="256"/>
      <c r="EG261" s="256"/>
      <c r="EH261" s="256"/>
      <c r="EI261" s="256"/>
      <c r="EK261" s="256"/>
      <c r="EL261" s="256"/>
      <c r="EM261" s="256"/>
      <c r="EN261" s="256"/>
      <c r="EO261" s="256"/>
      <c r="EP261" s="256"/>
      <c r="EQ261" s="256"/>
      <c r="ER261" s="256"/>
      <c r="ES261" s="256"/>
      <c r="ET261" s="256"/>
      <c r="EU261" s="256"/>
      <c r="EV261" s="256"/>
      <c r="EX261" s="256"/>
      <c r="EY261" s="256"/>
      <c r="EZ261" s="256"/>
      <c r="FA261" s="256"/>
      <c r="FB261" s="256"/>
      <c r="FC261" s="256"/>
      <c r="FD261" s="256"/>
      <c r="FE261" s="256"/>
      <c r="FF261" s="256"/>
      <c r="FG261" s="256"/>
      <c r="FH261" s="256"/>
      <c r="FI261" s="256"/>
      <c r="FK261" s="256"/>
      <c r="FL261" s="256"/>
      <c r="FM261" s="256"/>
      <c r="FN261" s="256"/>
      <c r="FO261" s="256"/>
      <c r="FP261" s="256"/>
      <c r="FQ261" s="256"/>
      <c r="FR261" s="256"/>
      <c r="FS261" s="256"/>
      <c r="FT261" s="256"/>
      <c r="FU261" s="256"/>
      <c r="FV261" s="256"/>
      <c r="FX261" s="256"/>
      <c r="FY261" s="256"/>
      <c r="FZ261" s="256"/>
      <c r="GA261" s="256"/>
      <c r="GB261" s="256"/>
      <c r="GC261" s="256"/>
      <c r="GD261" s="256"/>
      <c r="GE261" s="256"/>
      <c r="GF261" s="256"/>
      <c r="GG261" s="256"/>
      <c r="GH261" s="256"/>
      <c r="GI261" s="256"/>
      <c r="GK261" s="256"/>
      <c r="GL261" s="256"/>
      <c r="GM261" s="256"/>
      <c r="GN261" s="256"/>
      <c r="GO261" s="256"/>
      <c r="GP261" s="256"/>
      <c r="GQ261" s="256"/>
      <c r="GR261" s="256"/>
      <c r="GS261" s="256"/>
      <c r="GT261" s="256"/>
      <c r="GU261" s="256"/>
      <c r="GV261" s="256"/>
      <c r="GX261" s="256"/>
      <c r="GY261" s="256"/>
      <c r="GZ261" s="256"/>
      <c r="HA261" s="256"/>
      <c r="HB261" s="256"/>
      <c r="HC261" s="256"/>
      <c r="HD261" s="256"/>
      <c r="HE261" s="256"/>
      <c r="HF261" s="256"/>
      <c r="HG261" s="256"/>
      <c r="HH261" s="256"/>
      <c r="HI261" s="256"/>
      <c r="HK261" s="256"/>
      <c r="HL261" s="256"/>
      <c r="HM261" s="256"/>
      <c r="HN261" s="256"/>
      <c r="HO261" s="256"/>
      <c r="HP261" s="256"/>
      <c r="HQ261" s="256"/>
      <c r="HR261" s="256"/>
      <c r="HS261" s="256"/>
      <c r="HT261" s="256"/>
      <c r="HU261" s="256"/>
      <c r="HV261" s="256"/>
      <c r="HX261" s="256"/>
      <c r="HY261" s="256"/>
      <c r="HZ261" s="256"/>
      <c r="IA261" s="256"/>
      <c r="IB261" s="256"/>
      <c r="IC261" s="256"/>
      <c r="ID261" s="256"/>
      <c r="IE261" s="256"/>
      <c r="IF261" s="256"/>
      <c r="IG261" s="256"/>
      <c r="IH261" s="256"/>
      <c r="II261" s="256"/>
      <c r="IK261" s="256"/>
      <c r="IL261" s="257"/>
      <c r="IM261" s="257"/>
      <c r="IN261" s="257"/>
      <c r="IO261" s="257"/>
      <c r="IP261" s="257"/>
      <c r="IQ261" s="257"/>
      <c r="IR261" s="257"/>
      <c r="IS261" s="257"/>
      <c r="IT261" s="257"/>
      <c r="IU261" s="257"/>
      <c r="IV261" s="257"/>
      <c r="IW261" s="257"/>
      <c r="IY261" s="256"/>
    </row>
    <row r="262" spans="16:259" ht="19.5" customHeight="1" x14ac:dyDescent="0.5">
      <c r="P262" s="400"/>
      <c r="Z262" s="256"/>
      <c r="AA262" s="256"/>
      <c r="AB262" s="256"/>
      <c r="AO262" s="400"/>
      <c r="AY262" s="256"/>
      <c r="AZ262" s="256"/>
      <c r="BA262" s="256"/>
      <c r="BB262" s="256"/>
      <c r="BC262" s="256"/>
      <c r="BD262" s="256"/>
      <c r="BE262" s="256"/>
      <c r="BF262" s="256"/>
      <c r="BG262" s="256"/>
      <c r="BH262" s="256"/>
      <c r="BI262" s="256"/>
      <c r="BK262" s="256"/>
      <c r="BL262" s="256"/>
      <c r="BM262" s="256"/>
      <c r="BN262" s="256"/>
      <c r="BO262" s="256"/>
      <c r="BP262" s="256"/>
      <c r="BQ262" s="256"/>
      <c r="BR262" s="256"/>
      <c r="BS262" s="256"/>
      <c r="BT262" s="256"/>
      <c r="BU262" s="256"/>
      <c r="BV262" s="256"/>
      <c r="BX262" s="256"/>
      <c r="BY262" s="256"/>
      <c r="BZ262" s="256"/>
      <c r="CA262" s="256"/>
      <c r="CB262" s="256"/>
      <c r="CC262" s="256"/>
      <c r="CD262" s="256"/>
      <c r="CE262" s="256"/>
      <c r="CF262" s="256"/>
      <c r="CG262" s="256"/>
      <c r="CH262" s="256"/>
      <c r="CI262" s="256"/>
      <c r="CK262" s="256"/>
      <c r="CL262" s="256"/>
      <c r="CM262" s="256"/>
      <c r="CN262" s="256"/>
      <c r="CO262" s="256"/>
      <c r="CP262" s="256"/>
      <c r="CQ262" s="256"/>
      <c r="CR262" s="256"/>
      <c r="CS262" s="256"/>
      <c r="CT262" s="256"/>
      <c r="CU262" s="256"/>
      <c r="CV262" s="256"/>
      <c r="CX262" s="256"/>
      <c r="CY262" s="256"/>
      <c r="CZ262" s="256"/>
      <c r="DA262" s="256"/>
      <c r="DB262" s="256"/>
      <c r="DC262" s="256"/>
      <c r="DD262" s="256"/>
      <c r="DE262" s="256"/>
      <c r="DF262" s="256"/>
      <c r="DG262" s="256"/>
      <c r="DH262" s="256"/>
      <c r="DI262" s="256"/>
      <c r="DK262" s="256"/>
      <c r="DL262" s="256"/>
      <c r="DM262" s="256"/>
      <c r="DN262" s="256"/>
      <c r="DO262" s="256"/>
      <c r="DP262" s="256"/>
      <c r="DQ262" s="256"/>
      <c r="DR262" s="256"/>
      <c r="DS262" s="256"/>
      <c r="DT262" s="256"/>
      <c r="DU262" s="256"/>
      <c r="DV262" s="256"/>
      <c r="DX262" s="256"/>
      <c r="DY262" s="256"/>
      <c r="DZ262" s="256"/>
      <c r="EA262" s="256"/>
      <c r="EB262" s="256"/>
      <c r="EC262" s="256"/>
      <c r="ED262" s="256"/>
      <c r="EE262" s="256"/>
      <c r="EF262" s="256"/>
      <c r="EG262" s="256"/>
      <c r="EH262" s="256"/>
      <c r="EI262" s="256"/>
      <c r="EK262" s="256"/>
      <c r="EL262" s="256"/>
      <c r="EM262" s="256"/>
      <c r="EN262" s="256"/>
      <c r="EO262" s="256"/>
      <c r="EP262" s="256"/>
      <c r="EQ262" s="256"/>
      <c r="ER262" s="256"/>
      <c r="ES262" s="256"/>
      <c r="ET262" s="256"/>
      <c r="EU262" s="256"/>
      <c r="EV262" s="256"/>
      <c r="EX262" s="256"/>
      <c r="EY262" s="256"/>
      <c r="EZ262" s="256"/>
      <c r="FA262" s="256"/>
      <c r="FB262" s="256"/>
      <c r="FC262" s="256"/>
      <c r="FD262" s="256"/>
      <c r="FE262" s="256"/>
      <c r="FF262" s="256"/>
      <c r="FG262" s="256"/>
      <c r="FH262" s="256"/>
      <c r="FI262" s="256"/>
      <c r="FK262" s="256"/>
      <c r="FL262" s="256"/>
      <c r="FM262" s="256"/>
      <c r="FN262" s="256"/>
      <c r="FO262" s="256"/>
      <c r="FP262" s="256"/>
      <c r="FQ262" s="256"/>
      <c r="FR262" s="256"/>
      <c r="FS262" s="256"/>
      <c r="FT262" s="256"/>
      <c r="FU262" s="256"/>
      <c r="FV262" s="256"/>
      <c r="FX262" s="256"/>
      <c r="FY262" s="256"/>
      <c r="FZ262" s="256"/>
      <c r="GA262" s="256"/>
      <c r="GB262" s="256"/>
      <c r="GC262" s="256"/>
      <c r="GD262" s="256"/>
      <c r="GE262" s="256"/>
      <c r="GF262" s="256"/>
      <c r="GG262" s="256"/>
      <c r="GH262" s="256"/>
      <c r="GI262" s="256"/>
      <c r="GK262" s="256"/>
      <c r="GL262" s="256"/>
      <c r="GM262" s="256"/>
      <c r="GN262" s="256"/>
      <c r="GO262" s="256"/>
      <c r="GP262" s="256"/>
      <c r="GQ262" s="256"/>
      <c r="GR262" s="256"/>
      <c r="GS262" s="256"/>
      <c r="GT262" s="256"/>
      <c r="GU262" s="256"/>
      <c r="GV262" s="256"/>
      <c r="GX262" s="256"/>
      <c r="GY262" s="256"/>
      <c r="GZ262" s="256"/>
      <c r="HA262" s="256"/>
      <c r="HB262" s="256"/>
      <c r="HC262" s="256"/>
      <c r="HD262" s="256"/>
      <c r="HE262" s="256"/>
      <c r="HF262" s="256"/>
      <c r="HG262" s="256"/>
      <c r="HH262" s="256"/>
      <c r="HI262" s="256"/>
      <c r="HK262" s="256"/>
      <c r="HL262" s="256"/>
      <c r="HM262" s="256"/>
      <c r="HN262" s="256"/>
      <c r="HO262" s="256"/>
      <c r="HP262" s="256"/>
      <c r="HQ262" s="256"/>
      <c r="HR262" s="256"/>
      <c r="HS262" s="256"/>
      <c r="HT262" s="256"/>
      <c r="HU262" s="256"/>
      <c r="HV262" s="256"/>
      <c r="HX262" s="256"/>
      <c r="HY262" s="256"/>
      <c r="HZ262" s="256"/>
      <c r="IA262" s="256"/>
      <c r="IB262" s="256"/>
      <c r="IC262" s="256"/>
      <c r="ID262" s="256"/>
      <c r="IE262" s="256"/>
      <c r="IF262" s="256"/>
      <c r="IG262" s="256"/>
      <c r="IH262" s="256"/>
      <c r="II262" s="256"/>
      <c r="IK262" s="256"/>
      <c r="IL262" s="257"/>
      <c r="IM262" s="257"/>
      <c r="IN262" s="257"/>
      <c r="IO262" s="257"/>
      <c r="IP262" s="257"/>
      <c r="IQ262" s="257"/>
      <c r="IR262" s="257"/>
      <c r="IS262" s="257"/>
      <c r="IT262" s="257"/>
      <c r="IU262" s="257"/>
      <c r="IV262" s="257"/>
      <c r="IW262" s="257"/>
      <c r="IY262" s="256"/>
    </row>
    <row r="263" spans="16:259" ht="19.5" customHeight="1" x14ac:dyDescent="0.5">
      <c r="P263" s="400"/>
      <c r="Z263" s="256"/>
      <c r="AA263" s="256"/>
      <c r="AB263" s="256"/>
      <c r="AO263" s="400"/>
      <c r="AY263" s="256"/>
      <c r="AZ263" s="256"/>
      <c r="BA263" s="256"/>
      <c r="BB263" s="256"/>
      <c r="BC263" s="256"/>
      <c r="BD263" s="256"/>
      <c r="BE263" s="256"/>
      <c r="BF263" s="256"/>
      <c r="BG263" s="256"/>
      <c r="BH263" s="256"/>
      <c r="BI263" s="256"/>
      <c r="BK263" s="256"/>
      <c r="BL263" s="256"/>
      <c r="BM263" s="256"/>
      <c r="BN263" s="256"/>
      <c r="BO263" s="256"/>
      <c r="BP263" s="256"/>
      <c r="BQ263" s="256"/>
      <c r="BR263" s="256"/>
      <c r="BS263" s="256"/>
      <c r="BT263" s="256"/>
      <c r="BU263" s="256"/>
      <c r="BV263" s="256"/>
      <c r="BX263" s="256"/>
      <c r="BY263" s="256"/>
      <c r="BZ263" s="256"/>
      <c r="CA263" s="256"/>
      <c r="CB263" s="256"/>
      <c r="CC263" s="256"/>
      <c r="CD263" s="256"/>
      <c r="CE263" s="256"/>
      <c r="CF263" s="256"/>
      <c r="CG263" s="256"/>
      <c r="CH263" s="256"/>
      <c r="CI263" s="256"/>
      <c r="CK263" s="256"/>
      <c r="CL263" s="256"/>
      <c r="CM263" s="256"/>
      <c r="CN263" s="256"/>
      <c r="CO263" s="256"/>
      <c r="CP263" s="256"/>
      <c r="CQ263" s="256"/>
      <c r="CR263" s="256"/>
      <c r="CS263" s="256"/>
      <c r="CT263" s="256"/>
      <c r="CU263" s="256"/>
      <c r="CV263" s="256"/>
      <c r="CX263" s="256"/>
      <c r="CY263" s="256"/>
      <c r="CZ263" s="256"/>
      <c r="DA263" s="256"/>
      <c r="DB263" s="256"/>
      <c r="DC263" s="256"/>
      <c r="DD263" s="256"/>
      <c r="DE263" s="256"/>
      <c r="DF263" s="256"/>
      <c r="DG263" s="256"/>
      <c r="DH263" s="256"/>
      <c r="DI263" s="256"/>
      <c r="DK263" s="256"/>
      <c r="DL263" s="256"/>
      <c r="DM263" s="256"/>
      <c r="DN263" s="256"/>
      <c r="DO263" s="256"/>
      <c r="DP263" s="256"/>
      <c r="DQ263" s="256"/>
      <c r="DR263" s="256"/>
      <c r="DS263" s="256"/>
      <c r="DT263" s="256"/>
      <c r="DU263" s="256"/>
      <c r="DV263" s="256"/>
      <c r="DX263" s="256"/>
      <c r="DY263" s="256"/>
      <c r="DZ263" s="256"/>
      <c r="EA263" s="256"/>
      <c r="EB263" s="256"/>
      <c r="EC263" s="256"/>
      <c r="ED263" s="256"/>
      <c r="EE263" s="256"/>
      <c r="EF263" s="256"/>
      <c r="EG263" s="256"/>
      <c r="EH263" s="256"/>
      <c r="EI263" s="256"/>
      <c r="EK263" s="256"/>
      <c r="EL263" s="256"/>
      <c r="EM263" s="256"/>
      <c r="EN263" s="256"/>
      <c r="EO263" s="256"/>
      <c r="EP263" s="256"/>
      <c r="EQ263" s="256"/>
      <c r="ER263" s="256"/>
      <c r="ES263" s="256"/>
      <c r="ET263" s="256"/>
      <c r="EU263" s="256"/>
      <c r="EV263" s="256"/>
      <c r="EX263" s="256"/>
      <c r="EY263" s="256"/>
      <c r="EZ263" s="256"/>
      <c r="FA263" s="256"/>
      <c r="FB263" s="256"/>
      <c r="FC263" s="256"/>
      <c r="FD263" s="256"/>
      <c r="FE263" s="256"/>
      <c r="FF263" s="256"/>
      <c r="FG263" s="256"/>
      <c r="FH263" s="256"/>
      <c r="FI263" s="256"/>
      <c r="FK263" s="256"/>
      <c r="FL263" s="256"/>
      <c r="FM263" s="256"/>
      <c r="FN263" s="256"/>
      <c r="FO263" s="256"/>
      <c r="FP263" s="256"/>
      <c r="FQ263" s="256"/>
      <c r="FR263" s="256"/>
      <c r="FS263" s="256"/>
      <c r="FT263" s="256"/>
      <c r="FU263" s="256"/>
      <c r="FV263" s="256"/>
      <c r="FX263" s="256"/>
      <c r="FY263" s="256"/>
      <c r="FZ263" s="256"/>
      <c r="GA263" s="256"/>
      <c r="GB263" s="256"/>
      <c r="GC263" s="256"/>
      <c r="GD263" s="256"/>
      <c r="GE263" s="256"/>
      <c r="GF263" s="256"/>
      <c r="GG263" s="256"/>
      <c r="GH263" s="256"/>
      <c r="GI263" s="256"/>
      <c r="GK263" s="256"/>
      <c r="GL263" s="256"/>
      <c r="GM263" s="256"/>
      <c r="GN263" s="256"/>
      <c r="GO263" s="256"/>
      <c r="GP263" s="256"/>
      <c r="GQ263" s="256"/>
      <c r="GR263" s="256"/>
      <c r="GS263" s="256"/>
      <c r="GT263" s="256"/>
      <c r="GU263" s="256"/>
      <c r="GV263" s="256"/>
      <c r="GX263" s="256"/>
      <c r="GY263" s="256"/>
      <c r="GZ263" s="256"/>
      <c r="HA263" s="256"/>
      <c r="HB263" s="256"/>
      <c r="HC263" s="256"/>
      <c r="HD263" s="256"/>
      <c r="HE263" s="256"/>
      <c r="HF263" s="256"/>
      <c r="HG263" s="256"/>
      <c r="HH263" s="256"/>
      <c r="HI263" s="256"/>
      <c r="HK263" s="256"/>
      <c r="HL263" s="256"/>
      <c r="HM263" s="256"/>
      <c r="HN263" s="256"/>
      <c r="HO263" s="256"/>
      <c r="HP263" s="256"/>
      <c r="HQ263" s="256"/>
      <c r="HR263" s="256"/>
      <c r="HS263" s="256"/>
      <c r="HT263" s="256"/>
      <c r="HU263" s="256"/>
      <c r="HV263" s="256"/>
      <c r="HX263" s="256"/>
      <c r="HY263" s="256"/>
      <c r="HZ263" s="256"/>
      <c r="IA263" s="256"/>
      <c r="IB263" s="256"/>
      <c r="IC263" s="256"/>
      <c r="ID263" s="256"/>
      <c r="IE263" s="256"/>
      <c r="IF263" s="256"/>
      <c r="IG263" s="256"/>
      <c r="IH263" s="256"/>
      <c r="II263" s="256"/>
      <c r="IK263" s="256"/>
      <c r="IL263" s="257"/>
      <c r="IM263" s="257"/>
      <c r="IN263" s="257"/>
      <c r="IO263" s="257"/>
      <c r="IP263" s="257"/>
      <c r="IQ263" s="257"/>
      <c r="IR263" s="257"/>
      <c r="IS263" s="257"/>
      <c r="IT263" s="257"/>
      <c r="IU263" s="257"/>
      <c r="IV263" s="257"/>
      <c r="IW263" s="257"/>
      <c r="IY263" s="256"/>
    </row>
    <row r="264" spans="16:259" ht="19.5" customHeight="1" x14ac:dyDescent="0.5">
      <c r="P264" s="400"/>
      <c r="Z264" s="256"/>
      <c r="AA264" s="256"/>
      <c r="AB264" s="256"/>
      <c r="AO264" s="400"/>
      <c r="AY264" s="256"/>
      <c r="AZ264" s="256"/>
      <c r="BA264" s="256"/>
      <c r="BB264" s="256"/>
      <c r="BC264" s="256"/>
      <c r="BD264" s="256"/>
      <c r="BE264" s="256"/>
      <c r="BF264" s="256"/>
      <c r="BG264" s="256"/>
      <c r="BH264" s="256"/>
      <c r="BI264" s="256"/>
      <c r="BK264" s="256"/>
      <c r="BL264" s="256"/>
      <c r="BM264" s="256"/>
      <c r="BN264" s="256"/>
      <c r="BO264" s="256"/>
      <c r="BP264" s="256"/>
      <c r="BQ264" s="256"/>
      <c r="BR264" s="256"/>
      <c r="BS264" s="256"/>
      <c r="BT264" s="256"/>
      <c r="BU264" s="256"/>
      <c r="BV264" s="256"/>
      <c r="BX264" s="256"/>
      <c r="BY264" s="256"/>
      <c r="BZ264" s="256"/>
      <c r="CA264" s="256"/>
      <c r="CB264" s="256"/>
      <c r="CC264" s="256"/>
      <c r="CD264" s="256"/>
      <c r="CE264" s="256"/>
      <c r="CF264" s="256"/>
      <c r="CG264" s="256"/>
      <c r="CH264" s="256"/>
      <c r="CI264" s="256"/>
      <c r="CK264" s="256"/>
      <c r="CL264" s="256"/>
      <c r="CM264" s="256"/>
      <c r="CN264" s="256"/>
      <c r="CO264" s="256"/>
      <c r="CP264" s="256"/>
      <c r="CQ264" s="256"/>
      <c r="CR264" s="256"/>
      <c r="CS264" s="256"/>
      <c r="CT264" s="256"/>
      <c r="CU264" s="256"/>
      <c r="CV264" s="256"/>
      <c r="CX264" s="256"/>
      <c r="CY264" s="256"/>
      <c r="CZ264" s="256"/>
      <c r="DA264" s="256"/>
      <c r="DB264" s="256"/>
      <c r="DC264" s="256"/>
      <c r="DD264" s="256"/>
      <c r="DE264" s="256"/>
      <c r="DF264" s="256"/>
      <c r="DG264" s="256"/>
      <c r="DH264" s="256"/>
      <c r="DI264" s="256"/>
      <c r="DK264" s="256"/>
      <c r="DL264" s="256"/>
      <c r="DM264" s="256"/>
      <c r="DN264" s="256"/>
      <c r="DO264" s="256"/>
      <c r="DP264" s="256"/>
      <c r="DQ264" s="256"/>
      <c r="DR264" s="256"/>
      <c r="DS264" s="256"/>
      <c r="DT264" s="256"/>
      <c r="DU264" s="256"/>
      <c r="DV264" s="256"/>
      <c r="DX264" s="256"/>
      <c r="DY264" s="256"/>
      <c r="DZ264" s="256"/>
      <c r="EA264" s="256"/>
      <c r="EB264" s="256"/>
      <c r="EC264" s="256"/>
      <c r="ED264" s="256"/>
      <c r="EE264" s="256"/>
      <c r="EF264" s="256"/>
      <c r="EG264" s="256"/>
      <c r="EH264" s="256"/>
      <c r="EI264" s="256"/>
      <c r="EK264" s="256"/>
      <c r="EL264" s="256"/>
      <c r="EM264" s="256"/>
      <c r="EN264" s="256"/>
      <c r="EO264" s="256"/>
      <c r="EP264" s="256"/>
      <c r="EQ264" s="256"/>
      <c r="ER264" s="256"/>
      <c r="ES264" s="256"/>
      <c r="ET264" s="256"/>
      <c r="EU264" s="256"/>
      <c r="EV264" s="256"/>
      <c r="EX264" s="256"/>
      <c r="EY264" s="256"/>
      <c r="EZ264" s="256"/>
      <c r="FA264" s="256"/>
      <c r="FB264" s="256"/>
      <c r="FC264" s="256"/>
      <c r="FD264" s="256"/>
      <c r="FE264" s="256"/>
      <c r="FF264" s="256"/>
      <c r="FG264" s="256"/>
      <c r="FH264" s="256"/>
      <c r="FI264" s="256"/>
      <c r="FK264" s="256"/>
      <c r="FL264" s="256"/>
      <c r="FM264" s="256"/>
      <c r="FN264" s="256"/>
      <c r="FO264" s="256"/>
      <c r="FP264" s="256"/>
      <c r="FQ264" s="256"/>
      <c r="FR264" s="256"/>
      <c r="FS264" s="256"/>
      <c r="FT264" s="256"/>
      <c r="FU264" s="256"/>
      <c r="FV264" s="256"/>
      <c r="FX264" s="256"/>
      <c r="FY264" s="256"/>
      <c r="FZ264" s="256"/>
      <c r="GA264" s="256"/>
      <c r="GB264" s="256"/>
      <c r="GC264" s="256"/>
      <c r="GD264" s="256"/>
      <c r="GE264" s="256"/>
      <c r="GF264" s="256"/>
      <c r="GG264" s="256"/>
      <c r="GH264" s="256"/>
      <c r="GI264" s="256"/>
      <c r="GK264" s="256"/>
      <c r="GL264" s="256"/>
      <c r="GM264" s="256"/>
      <c r="GN264" s="256"/>
      <c r="GO264" s="256"/>
      <c r="GP264" s="256"/>
      <c r="GQ264" s="256"/>
      <c r="GR264" s="256"/>
      <c r="GS264" s="256"/>
      <c r="GT264" s="256"/>
      <c r="GU264" s="256"/>
      <c r="GV264" s="256"/>
      <c r="GX264" s="256"/>
      <c r="GY264" s="256"/>
      <c r="GZ264" s="256"/>
      <c r="HA264" s="256"/>
      <c r="HB264" s="256"/>
      <c r="HC264" s="256"/>
      <c r="HD264" s="256"/>
      <c r="HE264" s="256"/>
      <c r="HF264" s="256"/>
      <c r="HG264" s="256"/>
      <c r="HH264" s="256"/>
      <c r="HI264" s="256"/>
      <c r="HK264" s="256"/>
      <c r="HL264" s="256"/>
      <c r="HM264" s="256"/>
      <c r="HN264" s="256"/>
      <c r="HO264" s="256"/>
      <c r="HP264" s="256"/>
      <c r="HQ264" s="256"/>
      <c r="HR264" s="256"/>
      <c r="HS264" s="256"/>
      <c r="HT264" s="256"/>
      <c r="HU264" s="256"/>
      <c r="HV264" s="256"/>
      <c r="HX264" s="256"/>
      <c r="HY264" s="256"/>
      <c r="HZ264" s="256"/>
      <c r="IA264" s="256"/>
      <c r="IB264" s="256"/>
      <c r="IC264" s="256"/>
      <c r="ID264" s="256"/>
      <c r="IE264" s="256"/>
      <c r="IF264" s="256"/>
      <c r="IG264" s="256"/>
      <c r="IH264" s="256"/>
      <c r="II264" s="256"/>
      <c r="IK264" s="256"/>
      <c r="IL264" s="257"/>
      <c r="IM264" s="257"/>
      <c r="IN264" s="257"/>
      <c r="IO264" s="257"/>
      <c r="IP264" s="257"/>
      <c r="IQ264" s="257"/>
      <c r="IR264" s="257"/>
      <c r="IS264" s="257"/>
      <c r="IT264" s="257"/>
      <c r="IU264" s="257"/>
      <c r="IV264" s="257"/>
      <c r="IW264" s="257"/>
      <c r="IY264" s="256"/>
    </row>
    <row r="265" spans="16:259" ht="19.5" customHeight="1" x14ac:dyDescent="0.5">
      <c r="P265" s="400"/>
      <c r="Z265" s="256"/>
      <c r="AA265" s="256"/>
      <c r="AB265" s="256"/>
      <c r="AO265" s="400"/>
      <c r="AY265" s="256"/>
      <c r="AZ265" s="256"/>
      <c r="BA265" s="256"/>
      <c r="BB265" s="256"/>
      <c r="BC265" s="256"/>
      <c r="BD265" s="256"/>
      <c r="BE265" s="256"/>
      <c r="BF265" s="256"/>
      <c r="BG265" s="256"/>
      <c r="BH265" s="256"/>
      <c r="BI265" s="256"/>
      <c r="BK265" s="256"/>
      <c r="BL265" s="256"/>
      <c r="BM265" s="256"/>
      <c r="BN265" s="256"/>
      <c r="BO265" s="256"/>
      <c r="BP265" s="256"/>
      <c r="BQ265" s="256"/>
      <c r="BR265" s="256"/>
      <c r="BS265" s="256"/>
      <c r="BT265" s="256"/>
      <c r="BU265" s="256"/>
      <c r="BV265" s="256"/>
      <c r="BX265" s="256"/>
      <c r="BY265" s="256"/>
      <c r="BZ265" s="256"/>
      <c r="CA265" s="256"/>
      <c r="CB265" s="256"/>
      <c r="CC265" s="256"/>
      <c r="CD265" s="256"/>
      <c r="CE265" s="256"/>
      <c r="CF265" s="256"/>
      <c r="CG265" s="256"/>
      <c r="CH265" s="256"/>
      <c r="CI265" s="256"/>
      <c r="CK265" s="256"/>
      <c r="CL265" s="256"/>
      <c r="CM265" s="256"/>
      <c r="CN265" s="256"/>
      <c r="CO265" s="256"/>
      <c r="CP265" s="256"/>
      <c r="CQ265" s="256"/>
      <c r="CR265" s="256"/>
      <c r="CS265" s="256"/>
      <c r="CT265" s="256"/>
      <c r="CU265" s="256"/>
      <c r="CV265" s="256"/>
      <c r="CX265" s="256"/>
      <c r="CY265" s="256"/>
      <c r="CZ265" s="256"/>
      <c r="DA265" s="256"/>
      <c r="DB265" s="256"/>
      <c r="DC265" s="256"/>
      <c r="DD265" s="256"/>
      <c r="DE265" s="256"/>
      <c r="DF265" s="256"/>
      <c r="DG265" s="256"/>
      <c r="DH265" s="256"/>
      <c r="DI265" s="256"/>
      <c r="DK265" s="256"/>
      <c r="DL265" s="256"/>
      <c r="DM265" s="256"/>
      <c r="DN265" s="256"/>
      <c r="DO265" s="256"/>
      <c r="DP265" s="256"/>
      <c r="DQ265" s="256"/>
      <c r="DR265" s="256"/>
      <c r="DS265" s="256"/>
      <c r="DT265" s="256"/>
      <c r="DU265" s="256"/>
      <c r="DV265" s="256"/>
      <c r="DX265" s="256"/>
      <c r="DY265" s="256"/>
      <c r="DZ265" s="256"/>
      <c r="EA265" s="256"/>
      <c r="EB265" s="256"/>
      <c r="EC265" s="256"/>
      <c r="ED265" s="256"/>
      <c r="EE265" s="256"/>
      <c r="EF265" s="256"/>
      <c r="EG265" s="256"/>
      <c r="EH265" s="256"/>
      <c r="EI265" s="256"/>
      <c r="EK265" s="256"/>
      <c r="EL265" s="256"/>
      <c r="EM265" s="256"/>
      <c r="EN265" s="256"/>
      <c r="EO265" s="256"/>
      <c r="EP265" s="256"/>
      <c r="EQ265" s="256"/>
      <c r="ER265" s="256"/>
      <c r="ES265" s="256"/>
      <c r="ET265" s="256"/>
      <c r="EU265" s="256"/>
      <c r="EV265" s="256"/>
      <c r="EX265" s="256"/>
      <c r="EY265" s="256"/>
      <c r="EZ265" s="256"/>
      <c r="FA265" s="256"/>
      <c r="FB265" s="256"/>
      <c r="FC265" s="256"/>
      <c r="FD265" s="256"/>
      <c r="FE265" s="256"/>
      <c r="FF265" s="256"/>
      <c r="FG265" s="256"/>
      <c r="FH265" s="256"/>
      <c r="FI265" s="256"/>
      <c r="FK265" s="256"/>
      <c r="FL265" s="256"/>
      <c r="FM265" s="256"/>
      <c r="FN265" s="256"/>
      <c r="FO265" s="256"/>
      <c r="FP265" s="256"/>
      <c r="FQ265" s="256"/>
      <c r="FR265" s="256"/>
      <c r="FS265" s="256"/>
      <c r="FT265" s="256"/>
      <c r="FU265" s="256"/>
      <c r="FV265" s="256"/>
      <c r="FX265" s="256"/>
      <c r="FY265" s="256"/>
      <c r="FZ265" s="256"/>
      <c r="GA265" s="256"/>
      <c r="GB265" s="256"/>
      <c r="GC265" s="256"/>
      <c r="GD265" s="256"/>
      <c r="GE265" s="256"/>
      <c r="GF265" s="256"/>
      <c r="GG265" s="256"/>
      <c r="GH265" s="256"/>
      <c r="GI265" s="256"/>
      <c r="GK265" s="256"/>
      <c r="GL265" s="256"/>
      <c r="GM265" s="256"/>
      <c r="GN265" s="256"/>
      <c r="GO265" s="256"/>
      <c r="GP265" s="256"/>
      <c r="GQ265" s="256"/>
      <c r="GR265" s="256"/>
      <c r="GS265" s="256"/>
      <c r="GT265" s="256"/>
      <c r="GU265" s="256"/>
      <c r="GV265" s="256"/>
      <c r="GX265" s="256"/>
      <c r="GY265" s="256"/>
      <c r="GZ265" s="256"/>
      <c r="HA265" s="256"/>
      <c r="HB265" s="256"/>
      <c r="HC265" s="256"/>
      <c r="HD265" s="256"/>
      <c r="HE265" s="256"/>
      <c r="HF265" s="256"/>
      <c r="HG265" s="256"/>
      <c r="HH265" s="256"/>
      <c r="HI265" s="256"/>
      <c r="HK265" s="256"/>
      <c r="HL265" s="256"/>
      <c r="HM265" s="256"/>
      <c r="HN265" s="256"/>
      <c r="HO265" s="256"/>
      <c r="HP265" s="256"/>
      <c r="HQ265" s="256"/>
      <c r="HR265" s="256"/>
      <c r="HS265" s="256"/>
      <c r="HT265" s="256"/>
      <c r="HU265" s="256"/>
      <c r="HV265" s="256"/>
      <c r="HX265" s="256"/>
      <c r="HY265" s="256"/>
      <c r="HZ265" s="256"/>
      <c r="IA265" s="256"/>
      <c r="IB265" s="256"/>
      <c r="IC265" s="256"/>
      <c r="ID265" s="256"/>
      <c r="IE265" s="256"/>
      <c r="IF265" s="256"/>
      <c r="IG265" s="256"/>
      <c r="IH265" s="256"/>
      <c r="II265" s="256"/>
      <c r="IK265" s="256"/>
      <c r="IL265" s="257"/>
      <c r="IM265" s="257"/>
      <c r="IN265" s="257"/>
      <c r="IO265" s="257"/>
      <c r="IP265" s="257"/>
      <c r="IQ265" s="257"/>
      <c r="IR265" s="257"/>
      <c r="IS265" s="257"/>
      <c r="IT265" s="257"/>
      <c r="IU265" s="257"/>
      <c r="IV265" s="257"/>
      <c r="IW265" s="257"/>
      <c r="IY265" s="256"/>
    </row>
    <row r="266" spans="16:259" ht="19.5" customHeight="1" x14ac:dyDescent="0.5">
      <c r="P266" s="400"/>
      <c r="Z266" s="256"/>
      <c r="AA266" s="256"/>
      <c r="AB266" s="256"/>
      <c r="AO266" s="400"/>
      <c r="AY266" s="256"/>
      <c r="AZ266" s="256"/>
      <c r="BA266" s="256"/>
      <c r="BB266" s="256"/>
      <c r="BC266" s="256"/>
      <c r="BD266" s="256"/>
      <c r="BE266" s="256"/>
      <c r="BF266" s="256"/>
      <c r="BG266" s="256"/>
      <c r="BH266" s="256"/>
      <c r="BI266" s="256"/>
      <c r="BK266" s="256"/>
      <c r="BL266" s="256"/>
      <c r="BM266" s="256"/>
      <c r="BN266" s="256"/>
      <c r="BO266" s="256"/>
      <c r="BP266" s="256"/>
      <c r="BQ266" s="256"/>
      <c r="BR266" s="256"/>
      <c r="BS266" s="256"/>
      <c r="BT266" s="256"/>
      <c r="BU266" s="256"/>
      <c r="BV266" s="256"/>
      <c r="BX266" s="256"/>
      <c r="BY266" s="256"/>
      <c r="BZ266" s="256"/>
      <c r="CA266" s="256"/>
      <c r="CB266" s="256"/>
      <c r="CC266" s="256"/>
      <c r="CD266" s="256"/>
      <c r="CE266" s="256"/>
      <c r="CF266" s="256"/>
      <c r="CG266" s="256"/>
      <c r="CH266" s="256"/>
      <c r="CI266" s="256"/>
      <c r="CK266" s="256"/>
      <c r="CL266" s="256"/>
      <c r="CM266" s="256"/>
      <c r="CN266" s="256"/>
      <c r="CO266" s="256"/>
      <c r="CP266" s="256"/>
      <c r="CQ266" s="256"/>
      <c r="CR266" s="256"/>
      <c r="CS266" s="256"/>
      <c r="CT266" s="256"/>
      <c r="CU266" s="256"/>
      <c r="CV266" s="256"/>
      <c r="CX266" s="256"/>
      <c r="CY266" s="256"/>
      <c r="CZ266" s="256"/>
      <c r="DA266" s="256"/>
      <c r="DB266" s="256"/>
      <c r="DC266" s="256"/>
      <c r="DD266" s="256"/>
      <c r="DE266" s="256"/>
      <c r="DF266" s="256"/>
      <c r="DG266" s="256"/>
      <c r="DH266" s="256"/>
      <c r="DI266" s="256"/>
      <c r="DK266" s="256"/>
      <c r="DL266" s="256"/>
      <c r="DM266" s="256"/>
      <c r="DN266" s="256"/>
      <c r="DO266" s="256"/>
      <c r="DP266" s="256"/>
      <c r="DQ266" s="256"/>
      <c r="DR266" s="256"/>
      <c r="DS266" s="256"/>
      <c r="DT266" s="256"/>
      <c r="DU266" s="256"/>
      <c r="DV266" s="256"/>
      <c r="DX266" s="256"/>
      <c r="DY266" s="256"/>
      <c r="DZ266" s="256"/>
      <c r="EA266" s="256"/>
      <c r="EB266" s="256"/>
      <c r="EC266" s="256"/>
      <c r="ED266" s="256"/>
      <c r="EE266" s="256"/>
      <c r="EF266" s="256"/>
      <c r="EG266" s="256"/>
      <c r="EH266" s="256"/>
      <c r="EI266" s="256"/>
      <c r="EK266" s="256"/>
      <c r="EL266" s="256"/>
      <c r="EM266" s="256"/>
      <c r="EN266" s="256"/>
      <c r="EO266" s="256"/>
      <c r="EP266" s="256"/>
      <c r="EQ266" s="256"/>
      <c r="ER266" s="256"/>
      <c r="ES266" s="256"/>
      <c r="ET266" s="256"/>
      <c r="EU266" s="256"/>
      <c r="EV266" s="256"/>
      <c r="EX266" s="256"/>
      <c r="EY266" s="256"/>
      <c r="EZ266" s="256"/>
      <c r="FA266" s="256"/>
      <c r="FB266" s="256"/>
      <c r="FC266" s="256"/>
      <c r="FD266" s="256"/>
      <c r="FE266" s="256"/>
      <c r="FF266" s="256"/>
      <c r="FG266" s="256"/>
      <c r="FH266" s="256"/>
      <c r="FI266" s="256"/>
      <c r="FK266" s="256"/>
      <c r="FL266" s="256"/>
      <c r="FM266" s="256"/>
      <c r="FN266" s="256"/>
      <c r="FO266" s="256"/>
      <c r="FP266" s="256"/>
      <c r="FQ266" s="256"/>
      <c r="FR266" s="256"/>
      <c r="FS266" s="256"/>
      <c r="FT266" s="256"/>
      <c r="FU266" s="256"/>
      <c r="FV266" s="256"/>
      <c r="FX266" s="256"/>
      <c r="FY266" s="256"/>
      <c r="FZ266" s="256"/>
      <c r="GA266" s="256"/>
      <c r="GB266" s="256"/>
      <c r="GC266" s="256"/>
      <c r="GD266" s="256"/>
      <c r="GE266" s="256"/>
      <c r="GF266" s="256"/>
      <c r="GG266" s="256"/>
      <c r="GH266" s="256"/>
      <c r="GI266" s="256"/>
      <c r="GK266" s="256"/>
      <c r="GL266" s="256"/>
      <c r="GM266" s="256"/>
      <c r="GN266" s="256"/>
      <c r="GO266" s="256"/>
      <c r="GP266" s="256"/>
      <c r="GQ266" s="256"/>
      <c r="GR266" s="256"/>
      <c r="GS266" s="256"/>
      <c r="GT266" s="256"/>
      <c r="GU266" s="256"/>
      <c r="GV266" s="256"/>
      <c r="GX266" s="256"/>
      <c r="GY266" s="256"/>
      <c r="GZ266" s="256"/>
      <c r="HA266" s="256"/>
      <c r="HB266" s="256"/>
      <c r="HC266" s="256"/>
      <c r="HD266" s="256"/>
      <c r="HE266" s="256"/>
      <c r="HF266" s="256"/>
      <c r="HG266" s="256"/>
      <c r="HH266" s="256"/>
      <c r="HI266" s="256"/>
      <c r="HK266" s="256"/>
      <c r="HL266" s="256"/>
      <c r="HM266" s="256"/>
      <c r="HN266" s="256"/>
      <c r="HO266" s="256"/>
      <c r="HP266" s="256"/>
      <c r="HQ266" s="256"/>
      <c r="HR266" s="256"/>
      <c r="HS266" s="256"/>
      <c r="HT266" s="256"/>
      <c r="HU266" s="256"/>
      <c r="HV266" s="256"/>
      <c r="HX266" s="256"/>
      <c r="HY266" s="256"/>
      <c r="HZ266" s="256"/>
      <c r="IA266" s="256"/>
      <c r="IB266" s="256"/>
      <c r="IC266" s="256"/>
      <c r="ID266" s="256"/>
      <c r="IE266" s="256"/>
      <c r="IF266" s="256"/>
      <c r="IG266" s="256"/>
      <c r="IH266" s="256"/>
      <c r="II266" s="256"/>
      <c r="IK266" s="256"/>
      <c r="IL266" s="257"/>
      <c r="IM266" s="257"/>
      <c r="IN266" s="257"/>
      <c r="IO266" s="257"/>
      <c r="IP266" s="257"/>
      <c r="IQ266" s="257"/>
      <c r="IR266" s="257"/>
      <c r="IS266" s="257"/>
      <c r="IT266" s="257"/>
      <c r="IU266" s="257"/>
      <c r="IV266" s="257"/>
      <c r="IW266" s="257"/>
      <c r="IY266" s="256"/>
    </row>
    <row r="267" spans="16:259" ht="19.5" customHeight="1" x14ac:dyDescent="0.5">
      <c r="P267" s="400"/>
      <c r="Z267" s="256"/>
      <c r="AA267" s="256"/>
      <c r="AB267" s="256"/>
      <c r="AO267" s="400"/>
      <c r="AY267" s="256"/>
      <c r="AZ267" s="256"/>
      <c r="BA267" s="256"/>
      <c r="BB267" s="256"/>
      <c r="BC267" s="256"/>
      <c r="BD267" s="256"/>
      <c r="BE267" s="256"/>
      <c r="BF267" s="256"/>
      <c r="BG267" s="256"/>
      <c r="BH267" s="256"/>
      <c r="BI267" s="256"/>
      <c r="BK267" s="256"/>
      <c r="BL267" s="256"/>
      <c r="BM267" s="256"/>
      <c r="BN267" s="256"/>
      <c r="BO267" s="256"/>
      <c r="BP267" s="256"/>
      <c r="BQ267" s="256"/>
      <c r="BR267" s="256"/>
      <c r="BS267" s="256"/>
      <c r="BT267" s="256"/>
      <c r="BU267" s="256"/>
      <c r="BV267" s="256"/>
      <c r="BX267" s="256"/>
      <c r="BY267" s="256"/>
      <c r="BZ267" s="256"/>
      <c r="CA267" s="256"/>
      <c r="CB267" s="256"/>
      <c r="CC267" s="256"/>
      <c r="CD267" s="256"/>
      <c r="CE267" s="256"/>
      <c r="CF267" s="256"/>
      <c r="CG267" s="256"/>
      <c r="CH267" s="256"/>
      <c r="CI267" s="256"/>
      <c r="CK267" s="256"/>
      <c r="CL267" s="256"/>
      <c r="CM267" s="256"/>
      <c r="CN267" s="256"/>
      <c r="CO267" s="256"/>
      <c r="CP267" s="256"/>
      <c r="CQ267" s="256"/>
      <c r="CR267" s="256"/>
      <c r="CS267" s="256"/>
      <c r="CT267" s="256"/>
      <c r="CU267" s="256"/>
      <c r="CV267" s="256"/>
      <c r="CX267" s="256"/>
      <c r="CY267" s="256"/>
      <c r="CZ267" s="256"/>
      <c r="DA267" s="256"/>
      <c r="DB267" s="256"/>
      <c r="DC267" s="256"/>
      <c r="DD267" s="256"/>
      <c r="DE267" s="256"/>
      <c r="DF267" s="256"/>
      <c r="DG267" s="256"/>
      <c r="DH267" s="256"/>
      <c r="DI267" s="256"/>
      <c r="DK267" s="256"/>
      <c r="DL267" s="256"/>
      <c r="DM267" s="256"/>
      <c r="DN267" s="256"/>
      <c r="DO267" s="256"/>
      <c r="DP267" s="256"/>
      <c r="DQ267" s="256"/>
      <c r="DR267" s="256"/>
      <c r="DS267" s="256"/>
      <c r="DT267" s="256"/>
      <c r="DU267" s="256"/>
      <c r="DV267" s="256"/>
      <c r="DX267" s="256"/>
      <c r="DY267" s="256"/>
      <c r="DZ267" s="256"/>
      <c r="EA267" s="256"/>
      <c r="EB267" s="256"/>
      <c r="EC267" s="256"/>
      <c r="ED267" s="256"/>
      <c r="EE267" s="256"/>
      <c r="EF267" s="256"/>
      <c r="EG267" s="256"/>
      <c r="EH267" s="256"/>
      <c r="EI267" s="256"/>
      <c r="EK267" s="256"/>
      <c r="EL267" s="256"/>
      <c r="EM267" s="256"/>
      <c r="EN267" s="256"/>
      <c r="EO267" s="256"/>
      <c r="EP267" s="256"/>
      <c r="EQ267" s="256"/>
      <c r="ER267" s="256"/>
      <c r="ES267" s="256"/>
      <c r="ET267" s="256"/>
      <c r="EU267" s="256"/>
      <c r="EV267" s="256"/>
      <c r="EX267" s="256"/>
      <c r="EY267" s="256"/>
      <c r="EZ267" s="256"/>
      <c r="FA267" s="256"/>
      <c r="FB267" s="256"/>
      <c r="FC267" s="256"/>
      <c r="FD267" s="256"/>
      <c r="FE267" s="256"/>
      <c r="FF267" s="256"/>
      <c r="FG267" s="256"/>
      <c r="FH267" s="256"/>
      <c r="FI267" s="256"/>
      <c r="FK267" s="256"/>
      <c r="FL267" s="256"/>
      <c r="FM267" s="256"/>
      <c r="FN267" s="256"/>
      <c r="FO267" s="256"/>
      <c r="FP267" s="256"/>
      <c r="FQ267" s="256"/>
      <c r="FR267" s="256"/>
      <c r="FS267" s="256"/>
      <c r="FT267" s="256"/>
      <c r="FU267" s="256"/>
      <c r="FV267" s="256"/>
      <c r="FX267" s="256"/>
      <c r="FY267" s="256"/>
      <c r="FZ267" s="256"/>
      <c r="GA267" s="256"/>
      <c r="GB267" s="256"/>
      <c r="GC267" s="256"/>
      <c r="GD267" s="256"/>
      <c r="GE267" s="256"/>
      <c r="GF267" s="256"/>
      <c r="GG267" s="256"/>
      <c r="GH267" s="256"/>
      <c r="GI267" s="256"/>
      <c r="GK267" s="256"/>
      <c r="GL267" s="256"/>
      <c r="GM267" s="256"/>
      <c r="GN267" s="256"/>
      <c r="GO267" s="256"/>
      <c r="GP267" s="256"/>
      <c r="GQ267" s="256"/>
      <c r="GR267" s="256"/>
      <c r="GS267" s="256"/>
      <c r="GT267" s="256"/>
      <c r="GU267" s="256"/>
      <c r="GV267" s="256"/>
      <c r="GX267" s="256"/>
      <c r="GY267" s="256"/>
      <c r="GZ267" s="256"/>
      <c r="HA267" s="256"/>
      <c r="HB267" s="256"/>
      <c r="HC267" s="256"/>
      <c r="HD267" s="256"/>
      <c r="HE267" s="256"/>
      <c r="HF267" s="256"/>
      <c r="HG267" s="256"/>
      <c r="HH267" s="256"/>
      <c r="HI267" s="256"/>
      <c r="HK267" s="256"/>
      <c r="HL267" s="256"/>
      <c r="HM267" s="256"/>
      <c r="HN267" s="256"/>
      <c r="HO267" s="256"/>
      <c r="HP267" s="256"/>
      <c r="HQ267" s="256"/>
      <c r="HR267" s="256"/>
      <c r="HS267" s="256"/>
      <c r="HT267" s="256"/>
      <c r="HU267" s="256"/>
      <c r="HV267" s="256"/>
      <c r="HX267" s="256"/>
      <c r="HY267" s="256"/>
      <c r="HZ267" s="256"/>
      <c r="IA267" s="256"/>
      <c r="IB267" s="256"/>
      <c r="IC267" s="256"/>
      <c r="ID267" s="256"/>
      <c r="IE267" s="256"/>
      <c r="IF267" s="256"/>
      <c r="IG267" s="256"/>
      <c r="IH267" s="256"/>
      <c r="II267" s="256"/>
      <c r="IK267" s="256"/>
      <c r="IL267" s="257"/>
      <c r="IM267" s="257"/>
      <c r="IN267" s="257"/>
      <c r="IO267" s="257"/>
      <c r="IP267" s="257"/>
      <c r="IQ267" s="257"/>
      <c r="IR267" s="257"/>
      <c r="IS267" s="257"/>
      <c r="IT267" s="257"/>
      <c r="IU267" s="257"/>
      <c r="IV267" s="257"/>
      <c r="IW267" s="257"/>
      <c r="IY267" s="256"/>
    </row>
    <row r="268" spans="16:259" ht="19.5" customHeight="1" x14ac:dyDescent="0.5">
      <c r="P268" s="400"/>
      <c r="Z268" s="256"/>
      <c r="AA268" s="256"/>
      <c r="AB268" s="256"/>
      <c r="AO268" s="400"/>
      <c r="AY268" s="256"/>
      <c r="AZ268" s="256"/>
      <c r="BA268" s="256"/>
      <c r="BB268" s="256"/>
      <c r="BC268" s="256"/>
      <c r="BD268" s="256"/>
      <c r="BE268" s="256"/>
      <c r="BF268" s="256"/>
      <c r="BG268" s="256"/>
      <c r="BH268" s="256"/>
      <c r="BI268" s="256"/>
      <c r="BK268" s="256"/>
      <c r="BL268" s="256"/>
      <c r="BM268" s="256"/>
      <c r="BN268" s="256"/>
      <c r="BO268" s="256"/>
      <c r="BP268" s="256"/>
      <c r="BQ268" s="256"/>
      <c r="BR268" s="256"/>
      <c r="BS268" s="256"/>
      <c r="BT268" s="256"/>
      <c r="BU268" s="256"/>
      <c r="BV268" s="256"/>
      <c r="BX268" s="256"/>
      <c r="BY268" s="256"/>
      <c r="BZ268" s="256"/>
      <c r="CA268" s="256"/>
      <c r="CB268" s="256"/>
      <c r="CC268" s="256"/>
      <c r="CD268" s="256"/>
      <c r="CE268" s="256"/>
      <c r="CF268" s="256"/>
      <c r="CG268" s="256"/>
      <c r="CH268" s="256"/>
      <c r="CI268" s="256"/>
      <c r="CK268" s="256"/>
      <c r="CL268" s="256"/>
      <c r="CM268" s="256"/>
      <c r="CN268" s="256"/>
      <c r="CO268" s="256"/>
      <c r="CP268" s="256"/>
      <c r="CQ268" s="256"/>
      <c r="CR268" s="256"/>
      <c r="CS268" s="256"/>
      <c r="CT268" s="256"/>
      <c r="CU268" s="256"/>
      <c r="CV268" s="256"/>
      <c r="CX268" s="256"/>
      <c r="CY268" s="256"/>
      <c r="CZ268" s="256"/>
      <c r="DA268" s="256"/>
      <c r="DB268" s="256"/>
      <c r="DC268" s="256"/>
      <c r="DD268" s="256"/>
      <c r="DE268" s="256"/>
      <c r="DF268" s="256"/>
      <c r="DG268" s="256"/>
      <c r="DH268" s="256"/>
      <c r="DI268" s="256"/>
      <c r="DK268" s="256"/>
      <c r="DL268" s="256"/>
      <c r="DM268" s="256"/>
      <c r="DN268" s="256"/>
      <c r="DO268" s="256"/>
      <c r="DP268" s="256"/>
      <c r="DQ268" s="256"/>
      <c r="DR268" s="256"/>
      <c r="DS268" s="256"/>
      <c r="DT268" s="256"/>
      <c r="DU268" s="256"/>
      <c r="DV268" s="256"/>
      <c r="DX268" s="256"/>
      <c r="DY268" s="256"/>
      <c r="DZ268" s="256"/>
      <c r="EA268" s="256"/>
      <c r="EB268" s="256"/>
      <c r="EC268" s="256"/>
      <c r="ED268" s="256"/>
      <c r="EE268" s="256"/>
      <c r="EF268" s="256"/>
      <c r="EG268" s="256"/>
      <c r="EH268" s="256"/>
      <c r="EI268" s="256"/>
      <c r="EK268" s="256"/>
      <c r="EL268" s="256"/>
      <c r="EM268" s="256"/>
      <c r="EN268" s="256"/>
      <c r="EO268" s="256"/>
      <c r="EP268" s="256"/>
      <c r="EQ268" s="256"/>
      <c r="ER268" s="256"/>
      <c r="ES268" s="256"/>
      <c r="ET268" s="256"/>
      <c r="EU268" s="256"/>
      <c r="EV268" s="256"/>
      <c r="EX268" s="256"/>
      <c r="EY268" s="256"/>
      <c r="EZ268" s="256"/>
      <c r="FA268" s="256"/>
      <c r="FB268" s="256"/>
      <c r="FC268" s="256"/>
      <c r="FD268" s="256"/>
      <c r="FE268" s="256"/>
      <c r="FF268" s="256"/>
      <c r="FG268" s="256"/>
      <c r="FH268" s="256"/>
      <c r="FI268" s="256"/>
      <c r="FK268" s="256"/>
      <c r="FL268" s="256"/>
      <c r="FM268" s="256"/>
      <c r="FN268" s="256"/>
      <c r="FO268" s="256"/>
      <c r="FP268" s="256"/>
      <c r="FQ268" s="256"/>
      <c r="FR268" s="256"/>
      <c r="FS268" s="256"/>
      <c r="FT268" s="256"/>
      <c r="FU268" s="256"/>
      <c r="FV268" s="256"/>
      <c r="FX268" s="256"/>
      <c r="FY268" s="256"/>
      <c r="FZ268" s="256"/>
      <c r="GA268" s="256"/>
      <c r="GB268" s="256"/>
      <c r="GC268" s="256"/>
      <c r="GD268" s="256"/>
      <c r="GE268" s="256"/>
      <c r="GF268" s="256"/>
      <c r="GG268" s="256"/>
      <c r="GH268" s="256"/>
      <c r="GI268" s="256"/>
      <c r="GK268" s="256"/>
      <c r="GL268" s="256"/>
      <c r="GM268" s="256"/>
      <c r="GN268" s="256"/>
      <c r="GO268" s="256"/>
      <c r="GP268" s="256"/>
      <c r="GQ268" s="256"/>
      <c r="GR268" s="256"/>
      <c r="GS268" s="256"/>
      <c r="GT268" s="256"/>
      <c r="GU268" s="256"/>
      <c r="GV268" s="256"/>
      <c r="GX268" s="256"/>
      <c r="GY268" s="256"/>
      <c r="GZ268" s="256"/>
      <c r="HA268" s="256"/>
      <c r="HB268" s="256"/>
      <c r="HC268" s="256"/>
      <c r="HD268" s="256"/>
      <c r="HE268" s="256"/>
      <c r="HF268" s="256"/>
      <c r="HG268" s="256"/>
      <c r="HH268" s="256"/>
      <c r="HI268" s="256"/>
      <c r="HK268" s="256"/>
      <c r="HL268" s="256"/>
      <c r="HM268" s="256"/>
      <c r="HN268" s="256"/>
      <c r="HO268" s="256"/>
      <c r="HP268" s="256"/>
      <c r="HQ268" s="256"/>
      <c r="HR268" s="256"/>
      <c r="HS268" s="256"/>
      <c r="HT268" s="256"/>
      <c r="HU268" s="256"/>
      <c r="HV268" s="256"/>
      <c r="HX268" s="256"/>
      <c r="HY268" s="256"/>
      <c r="HZ268" s="256"/>
      <c r="IA268" s="256"/>
      <c r="IB268" s="256"/>
      <c r="IC268" s="256"/>
      <c r="ID268" s="256"/>
      <c r="IE268" s="256"/>
      <c r="IF268" s="256"/>
      <c r="IG268" s="256"/>
      <c r="IH268" s="256"/>
      <c r="II268" s="256"/>
      <c r="IK268" s="256"/>
      <c r="IL268" s="257"/>
      <c r="IM268" s="257"/>
      <c r="IN268" s="257"/>
      <c r="IO268" s="257"/>
      <c r="IP268" s="257"/>
      <c r="IQ268" s="257"/>
      <c r="IR268" s="257"/>
      <c r="IS268" s="257"/>
      <c r="IT268" s="257"/>
      <c r="IU268" s="257"/>
      <c r="IV268" s="257"/>
      <c r="IW268" s="257"/>
      <c r="IY268" s="256"/>
    </row>
    <row r="269" spans="16:259" ht="19.5" customHeight="1" x14ac:dyDescent="0.5">
      <c r="P269" s="400"/>
      <c r="Z269" s="256"/>
      <c r="AA269" s="256"/>
      <c r="AB269" s="256"/>
      <c r="AO269" s="400"/>
      <c r="AY269" s="256"/>
      <c r="AZ269" s="256"/>
      <c r="BA269" s="256"/>
      <c r="BB269" s="256"/>
      <c r="BC269" s="256"/>
      <c r="BD269" s="256"/>
      <c r="BE269" s="256"/>
      <c r="BF269" s="256"/>
      <c r="BG269" s="256"/>
      <c r="BH269" s="256"/>
      <c r="BI269" s="256"/>
      <c r="BK269" s="256"/>
      <c r="BL269" s="256"/>
      <c r="BM269" s="256"/>
      <c r="BN269" s="256"/>
      <c r="BO269" s="256"/>
      <c r="BP269" s="256"/>
      <c r="BQ269" s="256"/>
      <c r="BR269" s="256"/>
      <c r="BS269" s="256"/>
      <c r="BT269" s="256"/>
      <c r="BU269" s="256"/>
      <c r="BV269" s="256"/>
      <c r="BX269" s="256"/>
      <c r="BY269" s="256"/>
      <c r="BZ269" s="256"/>
      <c r="CA269" s="256"/>
      <c r="CB269" s="256"/>
      <c r="CC269" s="256"/>
      <c r="CD269" s="256"/>
      <c r="CE269" s="256"/>
      <c r="CF269" s="256"/>
      <c r="CG269" s="256"/>
      <c r="CH269" s="256"/>
      <c r="CI269" s="256"/>
      <c r="CK269" s="256"/>
      <c r="CL269" s="256"/>
      <c r="CM269" s="256"/>
      <c r="CN269" s="256"/>
      <c r="CO269" s="256"/>
      <c r="CP269" s="256"/>
      <c r="CQ269" s="256"/>
      <c r="CR269" s="256"/>
      <c r="CS269" s="256"/>
      <c r="CT269" s="256"/>
      <c r="CU269" s="256"/>
      <c r="CV269" s="256"/>
      <c r="CX269" s="256"/>
      <c r="CY269" s="256"/>
      <c r="CZ269" s="256"/>
      <c r="DA269" s="256"/>
      <c r="DB269" s="256"/>
      <c r="DC269" s="256"/>
      <c r="DD269" s="256"/>
      <c r="DE269" s="256"/>
      <c r="DF269" s="256"/>
      <c r="DG269" s="256"/>
      <c r="DH269" s="256"/>
      <c r="DI269" s="256"/>
      <c r="DK269" s="256"/>
      <c r="DL269" s="256"/>
      <c r="DM269" s="256"/>
      <c r="DN269" s="256"/>
      <c r="DO269" s="256"/>
      <c r="DP269" s="256"/>
      <c r="DQ269" s="256"/>
      <c r="DR269" s="256"/>
      <c r="DS269" s="256"/>
      <c r="DT269" s="256"/>
      <c r="DU269" s="256"/>
      <c r="DV269" s="256"/>
      <c r="DX269" s="256"/>
      <c r="DY269" s="256"/>
      <c r="DZ269" s="256"/>
      <c r="EA269" s="256"/>
      <c r="EB269" s="256"/>
      <c r="EC269" s="256"/>
      <c r="ED269" s="256"/>
      <c r="EE269" s="256"/>
      <c r="EF269" s="256"/>
      <c r="EG269" s="256"/>
      <c r="EH269" s="256"/>
      <c r="EI269" s="256"/>
      <c r="EK269" s="256"/>
      <c r="EL269" s="256"/>
      <c r="EM269" s="256"/>
      <c r="EN269" s="256"/>
      <c r="EO269" s="256"/>
      <c r="EP269" s="256"/>
      <c r="EQ269" s="256"/>
      <c r="ER269" s="256"/>
      <c r="ES269" s="256"/>
      <c r="ET269" s="256"/>
      <c r="EU269" s="256"/>
      <c r="EV269" s="256"/>
      <c r="EX269" s="256"/>
      <c r="EY269" s="256"/>
      <c r="EZ269" s="256"/>
      <c r="FA269" s="256"/>
      <c r="FB269" s="256"/>
      <c r="FC269" s="256"/>
      <c r="FD269" s="256"/>
      <c r="FE269" s="256"/>
      <c r="FF269" s="256"/>
      <c r="FG269" s="256"/>
      <c r="FH269" s="256"/>
      <c r="FI269" s="256"/>
      <c r="FK269" s="256"/>
      <c r="FL269" s="256"/>
      <c r="FM269" s="256"/>
      <c r="FN269" s="256"/>
      <c r="FO269" s="256"/>
      <c r="FP269" s="256"/>
      <c r="FQ269" s="256"/>
      <c r="FR269" s="256"/>
      <c r="FS269" s="256"/>
      <c r="FT269" s="256"/>
      <c r="FU269" s="256"/>
      <c r="FV269" s="256"/>
      <c r="FX269" s="256"/>
      <c r="FY269" s="256"/>
      <c r="FZ269" s="256"/>
      <c r="GA269" s="256"/>
      <c r="GB269" s="256"/>
      <c r="GC269" s="256"/>
      <c r="GD269" s="256"/>
      <c r="GE269" s="256"/>
      <c r="GF269" s="256"/>
      <c r="GG269" s="256"/>
      <c r="GH269" s="256"/>
      <c r="GI269" s="256"/>
      <c r="GK269" s="256"/>
      <c r="GL269" s="256"/>
      <c r="GM269" s="256"/>
      <c r="GN269" s="256"/>
      <c r="GO269" s="256"/>
      <c r="GP269" s="256"/>
      <c r="GQ269" s="256"/>
      <c r="GR269" s="256"/>
      <c r="GS269" s="256"/>
      <c r="GT269" s="256"/>
      <c r="GU269" s="256"/>
      <c r="GV269" s="256"/>
      <c r="GX269" s="256"/>
      <c r="GY269" s="256"/>
      <c r="GZ269" s="256"/>
      <c r="HA269" s="256"/>
      <c r="HB269" s="256"/>
      <c r="HC269" s="256"/>
      <c r="HD269" s="256"/>
      <c r="HE269" s="256"/>
      <c r="HF269" s="256"/>
      <c r="HG269" s="256"/>
      <c r="HH269" s="256"/>
      <c r="HI269" s="256"/>
      <c r="HK269" s="256"/>
      <c r="HL269" s="256"/>
      <c r="HM269" s="256"/>
      <c r="HN269" s="256"/>
      <c r="HO269" s="256"/>
      <c r="HP269" s="256"/>
      <c r="HQ269" s="256"/>
      <c r="HR269" s="256"/>
      <c r="HS269" s="256"/>
      <c r="HT269" s="256"/>
      <c r="HU269" s="256"/>
      <c r="HV269" s="256"/>
      <c r="HX269" s="256"/>
      <c r="HY269" s="256"/>
      <c r="HZ269" s="256"/>
      <c r="IA269" s="256"/>
      <c r="IB269" s="256"/>
      <c r="IC269" s="256"/>
      <c r="ID269" s="256"/>
      <c r="IE269" s="256"/>
      <c r="IF269" s="256"/>
      <c r="IG269" s="256"/>
      <c r="IH269" s="256"/>
      <c r="II269" s="256"/>
      <c r="IK269" s="256"/>
      <c r="IL269" s="257"/>
      <c r="IM269" s="257"/>
      <c r="IN269" s="257"/>
      <c r="IO269" s="257"/>
      <c r="IP269" s="257"/>
      <c r="IQ269" s="257"/>
      <c r="IR269" s="257"/>
      <c r="IS269" s="257"/>
      <c r="IT269" s="257"/>
      <c r="IU269" s="257"/>
      <c r="IV269" s="257"/>
      <c r="IW269" s="257"/>
      <c r="IY269" s="256"/>
    </row>
    <row r="270" spans="16:259" ht="19.5" customHeight="1" x14ac:dyDescent="0.5">
      <c r="P270" s="400"/>
      <c r="Z270" s="256"/>
      <c r="AA270" s="256"/>
      <c r="AB270" s="256"/>
      <c r="AO270" s="400"/>
      <c r="AY270" s="256"/>
      <c r="AZ270" s="256"/>
      <c r="BA270" s="256"/>
      <c r="BB270" s="256"/>
      <c r="BC270" s="256"/>
      <c r="BD270" s="256"/>
      <c r="BE270" s="256"/>
      <c r="BF270" s="256"/>
      <c r="BG270" s="256"/>
      <c r="BH270" s="256"/>
      <c r="BI270" s="256"/>
      <c r="BK270" s="256"/>
      <c r="BL270" s="256"/>
      <c r="BM270" s="256"/>
      <c r="BN270" s="256"/>
      <c r="BO270" s="256"/>
      <c r="BP270" s="256"/>
      <c r="BQ270" s="256"/>
      <c r="BR270" s="256"/>
      <c r="BS270" s="256"/>
      <c r="BT270" s="256"/>
      <c r="BU270" s="256"/>
      <c r="BV270" s="256"/>
      <c r="BX270" s="256"/>
      <c r="BY270" s="256"/>
      <c r="BZ270" s="256"/>
      <c r="CA270" s="256"/>
      <c r="CB270" s="256"/>
      <c r="CC270" s="256"/>
      <c r="CD270" s="256"/>
      <c r="CE270" s="256"/>
      <c r="CF270" s="256"/>
      <c r="CG270" s="256"/>
      <c r="CH270" s="256"/>
      <c r="CI270" s="256"/>
      <c r="CK270" s="256"/>
      <c r="CL270" s="256"/>
      <c r="CM270" s="256"/>
      <c r="CN270" s="256"/>
      <c r="CO270" s="256"/>
      <c r="CP270" s="256"/>
      <c r="CQ270" s="256"/>
      <c r="CR270" s="256"/>
      <c r="CS270" s="256"/>
      <c r="CT270" s="256"/>
      <c r="CU270" s="256"/>
      <c r="CV270" s="256"/>
      <c r="CX270" s="256"/>
      <c r="CY270" s="256"/>
      <c r="CZ270" s="256"/>
      <c r="DA270" s="256"/>
      <c r="DB270" s="256"/>
      <c r="DC270" s="256"/>
      <c r="DD270" s="256"/>
      <c r="DE270" s="256"/>
      <c r="DF270" s="256"/>
      <c r="DG270" s="256"/>
      <c r="DH270" s="256"/>
      <c r="DI270" s="256"/>
      <c r="DK270" s="256"/>
      <c r="DL270" s="256"/>
      <c r="DM270" s="256"/>
      <c r="DN270" s="256"/>
      <c r="DO270" s="256"/>
      <c r="DP270" s="256"/>
      <c r="DQ270" s="256"/>
      <c r="DR270" s="256"/>
      <c r="DS270" s="256"/>
      <c r="DT270" s="256"/>
      <c r="DU270" s="256"/>
      <c r="DV270" s="256"/>
      <c r="DX270" s="256"/>
      <c r="DY270" s="256"/>
      <c r="DZ270" s="256"/>
      <c r="EA270" s="256"/>
      <c r="EB270" s="256"/>
      <c r="EC270" s="256"/>
      <c r="ED270" s="256"/>
      <c r="EE270" s="256"/>
      <c r="EF270" s="256"/>
      <c r="EG270" s="256"/>
      <c r="EH270" s="256"/>
      <c r="EI270" s="256"/>
      <c r="EK270" s="256"/>
      <c r="EL270" s="256"/>
      <c r="EM270" s="256"/>
      <c r="EN270" s="256"/>
      <c r="EO270" s="256"/>
      <c r="EP270" s="256"/>
      <c r="EQ270" s="256"/>
      <c r="ER270" s="256"/>
      <c r="ES270" s="256"/>
      <c r="ET270" s="256"/>
      <c r="EU270" s="256"/>
      <c r="EV270" s="256"/>
      <c r="EX270" s="256"/>
      <c r="EY270" s="256"/>
      <c r="EZ270" s="256"/>
      <c r="FA270" s="256"/>
      <c r="FB270" s="256"/>
      <c r="FC270" s="256"/>
      <c r="FD270" s="256"/>
      <c r="FE270" s="256"/>
      <c r="FF270" s="256"/>
      <c r="FG270" s="256"/>
      <c r="FH270" s="256"/>
      <c r="FI270" s="256"/>
      <c r="FK270" s="256"/>
      <c r="FL270" s="256"/>
      <c r="FM270" s="256"/>
      <c r="FN270" s="256"/>
      <c r="FO270" s="256"/>
      <c r="FP270" s="256"/>
      <c r="FQ270" s="256"/>
      <c r="FR270" s="256"/>
      <c r="FS270" s="256"/>
      <c r="FT270" s="256"/>
      <c r="FU270" s="256"/>
      <c r="FV270" s="256"/>
      <c r="FX270" s="256"/>
      <c r="FY270" s="256"/>
      <c r="FZ270" s="256"/>
      <c r="GA270" s="256"/>
      <c r="GB270" s="256"/>
      <c r="GC270" s="256"/>
      <c r="GD270" s="256"/>
      <c r="GE270" s="256"/>
      <c r="GF270" s="256"/>
      <c r="GG270" s="256"/>
      <c r="GH270" s="256"/>
      <c r="GI270" s="256"/>
      <c r="GK270" s="256"/>
      <c r="GL270" s="256"/>
      <c r="GM270" s="256"/>
      <c r="GN270" s="256"/>
      <c r="GO270" s="256"/>
      <c r="GP270" s="256"/>
      <c r="GQ270" s="256"/>
      <c r="GR270" s="256"/>
      <c r="GS270" s="256"/>
      <c r="GT270" s="256"/>
      <c r="GU270" s="256"/>
      <c r="GV270" s="256"/>
      <c r="GX270" s="256"/>
      <c r="GY270" s="256"/>
      <c r="GZ270" s="256"/>
      <c r="HA270" s="256"/>
      <c r="HB270" s="256"/>
      <c r="HC270" s="256"/>
      <c r="HD270" s="256"/>
      <c r="HE270" s="256"/>
      <c r="HF270" s="256"/>
      <c r="HG270" s="256"/>
      <c r="HH270" s="256"/>
      <c r="HI270" s="256"/>
      <c r="HK270" s="256"/>
      <c r="HL270" s="256"/>
      <c r="HM270" s="256"/>
      <c r="HN270" s="256"/>
      <c r="HO270" s="256"/>
      <c r="HP270" s="256"/>
      <c r="HQ270" s="256"/>
      <c r="HR270" s="256"/>
      <c r="HS270" s="256"/>
      <c r="HT270" s="256"/>
      <c r="HU270" s="256"/>
      <c r="HV270" s="256"/>
      <c r="HX270" s="256"/>
      <c r="HY270" s="256"/>
      <c r="HZ270" s="256"/>
      <c r="IA270" s="256"/>
      <c r="IB270" s="256"/>
      <c r="IC270" s="256"/>
      <c r="ID270" s="256"/>
      <c r="IE270" s="256"/>
      <c r="IF270" s="256"/>
      <c r="IG270" s="256"/>
      <c r="IH270" s="256"/>
      <c r="II270" s="256"/>
      <c r="IK270" s="256"/>
      <c r="IL270" s="257"/>
      <c r="IM270" s="257"/>
      <c r="IN270" s="257"/>
      <c r="IO270" s="257"/>
      <c r="IP270" s="257"/>
      <c r="IQ270" s="257"/>
      <c r="IR270" s="257"/>
      <c r="IS270" s="257"/>
      <c r="IT270" s="257"/>
      <c r="IU270" s="257"/>
      <c r="IV270" s="257"/>
      <c r="IW270" s="257"/>
      <c r="IY270" s="256"/>
    </row>
    <row r="271" spans="16:259" ht="19.5" customHeight="1" x14ac:dyDescent="0.5">
      <c r="P271" s="400"/>
      <c r="Z271" s="256"/>
      <c r="AA271" s="256"/>
      <c r="AB271" s="256"/>
      <c r="AO271" s="400"/>
      <c r="AY271" s="256"/>
      <c r="AZ271" s="256"/>
      <c r="BA271" s="256"/>
      <c r="BB271" s="256"/>
      <c r="BC271" s="256"/>
      <c r="BD271" s="256"/>
      <c r="BE271" s="256"/>
      <c r="BF271" s="256"/>
      <c r="BG271" s="256"/>
      <c r="BH271" s="256"/>
      <c r="BI271" s="256"/>
      <c r="BK271" s="256"/>
      <c r="BL271" s="256"/>
      <c r="BM271" s="256"/>
      <c r="BN271" s="256"/>
      <c r="BO271" s="256"/>
      <c r="BP271" s="256"/>
      <c r="BQ271" s="256"/>
      <c r="BR271" s="256"/>
      <c r="BS271" s="256"/>
      <c r="BT271" s="256"/>
      <c r="BU271" s="256"/>
      <c r="BV271" s="256"/>
      <c r="BX271" s="256"/>
      <c r="BY271" s="256"/>
      <c r="BZ271" s="256"/>
      <c r="CA271" s="256"/>
      <c r="CB271" s="256"/>
      <c r="CC271" s="256"/>
      <c r="CD271" s="256"/>
      <c r="CE271" s="256"/>
      <c r="CF271" s="256"/>
      <c r="CG271" s="256"/>
      <c r="CH271" s="256"/>
      <c r="CI271" s="256"/>
      <c r="CK271" s="256"/>
      <c r="CL271" s="256"/>
      <c r="CM271" s="256"/>
      <c r="CN271" s="256"/>
      <c r="CO271" s="256"/>
      <c r="CP271" s="256"/>
      <c r="CQ271" s="256"/>
      <c r="CR271" s="256"/>
      <c r="CS271" s="256"/>
      <c r="CT271" s="256"/>
      <c r="CU271" s="256"/>
      <c r="CV271" s="256"/>
      <c r="CX271" s="256"/>
      <c r="CY271" s="256"/>
      <c r="CZ271" s="256"/>
      <c r="DA271" s="256"/>
      <c r="DB271" s="256"/>
      <c r="DC271" s="256"/>
      <c r="DD271" s="256"/>
      <c r="DE271" s="256"/>
      <c r="DF271" s="256"/>
      <c r="DG271" s="256"/>
      <c r="DH271" s="256"/>
      <c r="DI271" s="256"/>
      <c r="DK271" s="256"/>
      <c r="DL271" s="256"/>
      <c r="DM271" s="256"/>
      <c r="DN271" s="256"/>
      <c r="DO271" s="256"/>
      <c r="DP271" s="256"/>
      <c r="DQ271" s="256"/>
      <c r="DR271" s="256"/>
      <c r="DS271" s="256"/>
      <c r="DT271" s="256"/>
      <c r="DU271" s="256"/>
      <c r="DV271" s="256"/>
      <c r="DX271" s="256"/>
      <c r="DY271" s="256"/>
      <c r="DZ271" s="256"/>
      <c r="EA271" s="256"/>
      <c r="EB271" s="256"/>
      <c r="EC271" s="256"/>
      <c r="ED271" s="256"/>
      <c r="EE271" s="256"/>
      <c r="EF271" s="256"/>
      <c r="EG271" s="256"/>
      <c r="EH271" s="256"/>
      <c r="EI271" s="256"/>
      <c r="EK271" s="256"/>
      <c r="EL271" s="256"/>
      <c r="EM271" s="256"/>
      <c r="EN271" s="256"/>
      <c r="EO271" s="256"/>
      <c r="EP271" s="256"/>
      <c r="EQ271" s="256"/>
      <c r="ER271" s="256"/>
      <c r="ES271" s="256"/>
      <c r="ET271" s="256"/>
      <c r="EU271" s="256"/>
      <c r="EV271" s="256"/>
      <c r="EX271" s="256"/>
      <c r="EY271" s="256"/>
      <c r="EZ271" s="256"/>
      <c r="FA271" s="256"/>
      <c r="FB271" s="256"/>
      <c r="FC271" s="256"/>
      <c r="FD271" s="256"/>
      <c r="FE271" s="256"/>
      <c r="FF271" s="256"/>
      <c r="FG271" s="256"/>
      <c r="FH271" s="256"/>
      <c r="FI271" s="256"/>
      <c r="FK271" s="256"/>
      <c r="FL271" s="256"/>
      <c r="FM271" s="256"/>
      <c r="FN271" s="256"/>
      <c r="FO271" s="256"/>
      <c r="FP271" s="256"/>
      <c r="FQ271" s="256"/>
      <c r="FR271" s="256"/>
      <c r="FS271" s="256"/>
      <c r="FT271" s="256"/>
      <c r="FU271" s="256"/>
      <c r="FV271" s="256"/>
      <c r="FX271" s="256"/>
      <c r="FY271" s="256"/>
      <c r="FZ271" s="256"/>
      <c r="GA271" s="256"/>
      <c r="GB271" s="256"/>
      <c r="GC271" s="256"/>
      <c r="GD271" s="256"/>
      <c r="GE271" s="256"/>
      <c r="GF271" s="256"/>
      <c r="GG271" s="256"/>
      <c r="GH271" s="256"/>
      <c r="GI271" s="256"/>
      <c r="GK271" s="256"/>
      <c r="GL271" s="256"/>
      <c r="GM271" s="256"/>
      <c r="GN271" s="256"/>
      <c r="GO271" s="256"/>
      <c r="GP271" s="256"/>
      <c r="GQ271" s="256"/>
      <c r="GR271" s="256"/>
      <c r="GS271" s="256"/>
      <c r="GT271" s="256"/>
      <c r="GU271" s="256"/>
      <c r="GV271" s="256"/>
      <c r="GX271" s="256"/>
      <c r="GY271" s="256"/>
      <c r="GZ271" s="256"/>
      <c r="HA271" s="256"/>
      <c r="HB271" s="256"/>
      <c r="HC271" s="256"/>
      <c r="HD271" s="256"/>
      <c r="HE271" s="256"/>
      <c r="HF271" s="256"/>
      <c r="HG271" s="256"/>
      <c r="HH271" s="256"/>
      <c r="HI271" s="256"/>
      <c r="HK271" s="256"/>
      <c r="HL271" s="256"/>
      <c r="HM271" s="256"/>
      <c r="HN271" s="256"/>
      <c r="HO271" s="256"/>
      <c r="HP271" s="256"/>
      <c r="HQ271" s="256"/>
      <c r="HR271" s="256"/>
      <c r="HS271" s="256"/>
      <c r="HT271" s="256"/>
      <c r="HU271" s="256"/>
      <c r="HV271" s="256"/>
      <c r="HX271" s="256"/>
      <c r="HY271" s="256"/>
      <c r="HZ271" s="256"/>
      <c r="IA271" s="256"/>
      <c r="IB271" s="256"/>
      <c r="IC271" s="256"/>
      <c r="ID271" s="256"/>
      <c r="IE271" s="256"/>
      <c r="IF271" s="256"/>
      <c r="IG271" s="256"/>
      <c r="IH271" s="256"/>
      <c r="II271" s="256"/>
      <c r="IK271" s="256"/>
      <c r="IL271" s="257"/>
      <c r="IM271" s="257"/>
      <c r="IN271" s="257"/>
      <c r="IO271" s="257"/>
      <c r="IP271" s="257"/>
      <c r="IQ271" s="257"/>
      <c r="IR271" s="257"/>
      <c r="IS271" s="257"/>
      <c r="IT271" s="257"/>
      <c r="IU271" s="257"/>
      <c r="IV271" s="257"/>
      <c r="IW271" s="257"/>
      <c r="IY271" s="256"/>
    </row>
    <row r="272" spans="16:259" ht="19.5" customHeight="1" x14ac:dyDescent="0.5">
      <c r="P272" s="400"/>
      <c r="Z272" s="256"/>
      <c r="AA272" s="256"/>
      <c r="AB272" s="256"/>
      <c r="AO272" s="400"/>
      <c r="AY272" s="256"/>
      <c r="AZ272" s="256"/>
      <c r="BA272" s="256"/>
      <c r="BB272" s="256"/>
      <c r="BC272" s="256"/>
      <c r="BD272" s="256"/>
      <c r="BE272" s="256"/>
      <c r="BF272" s="256"/>
      <c r="BG272" s="256"/>
      <c r="BH272" s="256"/>
      <c r="BI272" s="256"/>
      <c r="BK272" s="256"/>
      <c r="BL272" s="256"/>
      <c r="BM272" s="256"/>
      <c r="BN272" s="256"/>
      <c r="BO272" s="256"/>
      <c r="BP272" s="256"/>
      <c r="BQ272" s="256"/>
      <c r="BR272" s="256"/>
      <c r="BS272" s="256"/>
      <c r="BT272" s="256"/>
      <c r="BU272" s="256"/>
      <c r="BV272" s="256"/>
      <c r="BX272" s="256"/>
      <c r="BY272" s="256"/>
      <c r="BZ272" s="256"/>
      <c r="CA272" s="256"/>
      <c r="CB272" s="256"/>
      <c r="CC272" s="256"/>
      <c r="CD272" s="256"/>
      <c r="CE272" s="256"/>
      <c r="CF272" s="256"/>
      <c r="CG272" s="256"/>
      <c r="CH272" s="256"/>
      <c r="CI272" s="256"/>
      <c r="CK272" s="256"/>
      <c r="CL272" s="256"/>
      <c r="CM272" s="256"/>
      <c r="CN272" s="256"/>
      <c r="CO272" s="256"/>
      <c r="CP272" s="256"/>
      <c r="CQ272" s="256"/>
      <c r="CR272" s="256"/>
      <c r="CS272" s="256"/>
      <c r="CT272" s="256"/>
      <c r="CU272" s="256"/>
      <c r="CV272" s="256"/>
      <c r="CX272" s="256"/>
      <c r="CY272" s="256"/>
      <c r="CZ272" s="256"/>
      <c r="DA272" s="256"/>
      <c r="DB272" s="256"/>
      <c r="DC272" s="256"/>
      <c r="DD272" s="256"/>
      <c r="DE272" s="256"/>
      <c r="DF272" s="256"/>
      <c r="DG272" s="256"/>
      <c r="DH272" s="256"/>
      <c r="DI272" s="256"/>
      <c r="DK272" s="256"/>
      <c r="DL272" s="256"/>
      <c r="DM272" s="256"/>
      <c r="DN272" s="256"/>
      <c r="DO272" s="256"/>
      <c r="DP272" s="256"/>
      <c r="DQ272" s="256"/>
      <c r="DR272" s="256"/>
      <c r="DS272" s="256"/>
      <c r="DT272" s="256"/>
      <c r="DU272" s="256"/>
      <c r="DV272" s="256"/>
      <c r="DX272" s="256"/>
      <c r="DY272" s="256"/>
      <c r="DZ272" s="256"/>
      <c r="EA272" s="256"/>
      <c r="EB272" s="256"/>
      <c r="EC272" s="256"/>
      <c r="ED272" s="256"/>
      <c r="EE272" s="256"/>
      <c r="EF272" s="256"/>
      <c r="EG272" s="256"/>
      <c r="EH272" s="256"/>
      <c r="EI272" s="256"/>
      <c r="EK272" s="256"/>
      <c r="EL272" s="256"/>
      <c r="EM272" s="256"/>
      <c r="EN272" s="256"/>
      <c r="EO272" s="256"/>
      <c r="EP272" s="256"/>
      <c r="EQ272" s="256"/>
      <c r="ER272" s="256"/>
      <c r="ES272" s="256"/>
      <c r="ET272" s="256"/>
      <c r="EU272" s="256"/>
      <c r="EV272" s="256"/>
      <c r="EX272" s="256"/>
      <c r="EY272" s="256"/>
      <c r="EZ272" s="256"/>
      <c r="FA272" s="256"/>
      <c r="FB272" s="256"/>
      <c r="FC272" s="256"/>
      <c r="FD272" s="256"/>
      <c r="FE272" s="256"/>
      <c r="FF272" s="256"/>
      <c r="FG272" s="256"/>
      <c r="FH272" s="256"/>
      <c r="FI272" s="256"/>
      <c r="FK272" s="256"/>
      <c r="FL272" s="256"/>
      <c r="FM272" s="256"/>
      <c r="FN272" s="256"/>
      <c r="FO272" s="256"/>
      <c r="FP272" s="256"/>
      <c r="FQ272" s="256"/>
      <c r="FR272" s="256"/>
      <c r="FS272" s="256"/>
      <c r="FT272" s="256"/>
      <c r="FU272" s="256"/>
      <c r="FV272" s="256"/>
      <c r="FX272" s="256"/>
      <c r="FY272" s="256"/>
      <c r="FZ272" s="256"/>
      <c r="GA272" s="256"/>
      <c r="GB272" s="256"/>
      <c r="GC272" s="256"/>
      <c r="GD272" s="256"/>
      <c r="GE272" s="256"/>
      <c r="GF272" s="256"/>
      <c r="GG272" s="256"/>
      <c r="GH272" s="256"/>
      <c r="GI272" s="256"/>
      <c r="GK272" s="256"/>
      <c r="GL272" s="256"/>
      <c r="GM272" s="256"/>
      <c r="GN272" s="256"/>
      <c r="GO272" s="256"/>
      <c r="GP272" s="256"/>
      <c r="GQ272" s="256"/>
      <c r="GR272" s="256"/>
      <c r="GS272" s="256"/>
      <c r="GT272" s="256"/>
      <c r="GU272" s="256"/>
      <c r="GV272" s="256"/>
      <c r="GX272" s="256"/>
      <c r="GY272" s="256"/>
      <c r="GZ272" s="256"/>
      <c r="HA272" s="256"/>
      <c r="HB272" s="256"/>
      <c r="HC272" s="256"/>
      <c r="HD272" s="256"/>
      <c r="HE272" s="256"/>
      <c r="HF272" s="256"/>
      <c r="HG272" s="256"/>
      <c r="HH272" s="256"/>
      <c r="HI272" s="256"/>
      <c r="HK272" s="256"/>
      <c r="HL272" s="256"/>
      <c r="HM272" s="256"/>
      <c r="HN272" s="256"/>
      <c r="HO272" s="256"/>
      <c r="HP272" s="256"/>
      <c r="HQ272" s="256"/>
      <c r="HR272" s="256"/>
      <c r="HS272" s="256"/>
      <c r="HT272" s="256"/>
      <c r="HU272" s="256"/>
      <c r="HV272" s="256"/>
      <c r="HX272" s="256"/>
      <c r="HY272" s="256"/>
      <c r="HZ272" s="256"/>
      <c r="IA272" s="256"/>
      <c r="IB272" s="256"/>
      <c r="IC272" s="256"/>
      <c r="ID272" s="256"/>
      <c r="IE272" s="256"/>
      <c r="IF272" s="256"/>
      <c r="IG272" s="256"/>
      <c r="IH272" s="256"/>
      <c r="II272" s="256"/>
      <c r="IK272" s="256"/>
      <c r="IL272" s="257"/>
      <c r="IM272" s="257"/>
      <c r="IN272" s="257"/>
      <c r="IO272" s="257"/>
      <c r="IP272" s="257"/>
      <c r="IQ272" s="257"/>
      <c r="IR272" s="257"/>
      <c r="IS272" s="257"/>
      <c r="IT272" s="257"/>
      <c r="IU272" s="257"/>
      <c r="IV272" s="257"/>
      <c r="IW272" s="257"/>
      <c r="IY272" s="256"/>
    </row>
    <row r="273" spans="16:259" ht="19.5" customHeight="1" x14ac:dyDescent="0.5">
      <c r="P273" s="400"/>
      <c r="Z273" s="256"/>
      <c r="AA273" s="256"/>
      <c r="AB273" s="256"/>
      <c r="AO273" s="400"/>
      <c r="AY273" s="256"/>
      <c r="AZ273" s="256"/>
      <c r="BA273" s="256"/>
      <c r="BB273" s="256"/>
      <c r="BC273" s="256"/>
      <c r="BD273" s="256"/>
      <c r="BE273" s="256"/>
      <c r="BF273" s="256"/>
      <c r="BG273" s="256"/>
      <c r="BH273" s="256"/>
      <c r="BI273" s="256"/>
      <c r="BK273" s="256"/>
      <c r="BL273" s="256"/>
      <c r="BM273" s="256"/>
      <c r="BN273" s="256"/>
      <c r="BO273" s="256"/>
      <c r="BP273" s="256"/>
      <c r="BQ273" s="256"/>
      <c r="BR273" s="256"/>
      <c r="BS273" s="256"/>
      <c r="BT273" s="256"/>
      <c r="BU273" s="256"/>
      <c r="BV273" s="256"/>
      <c r="BX273" s="256"/>
      <c r="BY273" s="256"/>
      <c r="BZ273" s="256"/>
      <c r="CA273" s="256"/>
      <c r="CB273" s="256"/>
      <c r="CC273" s="256"/>
      <c r="CD273" s="256"/>
      <c r="CE273" s="256"/>
      <c r="CF273" s="256"/>
      <c r="CG273" s="256"/>
      <c r="CH273" s="256"/>
      <c r="CI273" s="256"/>
      <c r="CK273" s="256"/>
      <c r="CL273" s="256"/>
      <c r="CM273" s="256"/>
      <c r="CN273" s="256"/>
      <c r="CO273" s="256"/>
      <c r="CP273" s="256"/>
      <c r="CQ273" s="256"/>
      <c r="CR273" s="256"/>
      <c r="CS273" s="256"/>
      <c r="CT273" s="256"/>
      <c r="CU273" s="256"/>
      <c r="CV273" s="256"/>
      <c r="CX273" s="256"/>
      <c r="CY273" s="256"/>
      <c r="CZ273" s="256"/>
      <c r="DA273" s="256"/>
      <c r="DB273" s="256"/>
      <c r="DC273" s="256"/>
      <c r="DD273" s="256"/>
      <c r="DE273" s="256"/>
      <c r="DF273" s="256"/>
      <c r="DG273" s="256"/>
      <c r="DH273" s="256"/>
      <c r="DI273" s="256"/>
      <c r="DK273" s="256"/>
      <c r="DL273" s="256"/>
      <c r="DM273" s="256"/>
      <c r="DN273" s="256"/>
      <c r="DO273" s="256"/>
      <c r="DP273" s="256"/>
      <c r="DQ273" s="256"/>
      <c r="DR273" s="256"/>
      <c r="DS273" s="256"/>
      <c r="DT273" s="256"/>
      <c r="DU273" s="256"/>
      <c r="DV273" s="256"/>
      <c r="DX273" s="256"/>
      <c r="DY273" s="256"/>
      <c r="DZ273" s="256"/>
      <c r="EA273" s="256"/>
      <c r="EB273" s="256"/>
      <c r="EC273" s="256"/>
      <c r="ED273" s="256"/>
      <c r="EE273" s="256"/>
      <c r="EF273" s="256"/>
      <c r="EG273" s="256"/>
      <c r="EH273" s="256"/>
      <c r="EI273" s="256"/>
      <c r="EK273" s="256"/>
      <c r="EL273" s="256"/>
      <c r="EM273" s="256"/>
      <c r="EN273" s="256"/>
      <c r="EO273" s="256"/>
      <c r="EP273" s="256"/>
      <c r="EQ273" s="256"/>
      <c r="ER273" s="256"/>
      <c r="ES273" s="256"/>
      <c r="ET273" s="256"/>
      <c r="EU273" s="256"/>
      <c r="EV273" s="256"/>
      <c r="EX273" s="256"/>
      <c r="EY273" s="256"/>
      <c r="EZ273" s="256"/>
      <c r="FA273" s="256"/>
      <c r="FB273" s="256"/>
      <c r="FC273" s="256"/>
      <c r="FD273" s="256"/>
      <c r="FE273" s="256"/>
      <c r="FF273" s="256"/>
      <c r="FG273" s="256"/>
      <c r="FH273" s="256"/>
      <c r="FI273" s="256"/>
      <c r="FK273" s="256"/>
      <c r="FL273" s="256"/>
      <c r="FM273" s="256"/>
      <c r="FN273" s="256"/>
      <c r="FO273" s="256"/>
      <c r="FP273" s="256"/>
      <c r="FQ273" s="256"/>
      <c r="FR273" s="256"/>
      <c r="FS273" s="256"/>
      <c r="FT273" s="256"/>
      <c r="FU273" s="256"/>
      <c r="FV273" s="256"/>
      <c r="FX273" s="256"/>
      <c r="FY273" s="256"/>
      <c r="FZ273" s="256"/>
      <c r="GA273" s="256"/>
      <c r="GB273" s="256"/>
      <c r="GC273" s="256"/>
      <c r="GD273" s="256"/>
      <c r="GE273" s="256"/>
      <c r="GF273" s="256"/>
      <c r="GG273" s="256"/>
      <c r="GH273" s="256"/>
      <c r="GI273" s="256"/>
      <c r="GK273" s="256"/>
      <c r="GL273" s="256"/>
      <c r="GM273" s="256"/>
      <c r="GN273" s="256"/>
      <c r="GO273" s="256"/>
      <c r="GP273" s="256"/>
      <c r="GQ273" s="256"/>
      <c r="GR273" s="256"/>
      <c r="GS273" s="256"/>
      <c r="GT273" s="256"/>
      <c r="GU273" s="256"/>
      <c r="GV273" s="256"/>
      <c r="GX273" s="256"/>
      <c r="GY273" s="256"/>
      <c r="GZ273" s="256"/>
      <c r="HA273" s="256"/>
      <c r="HB273" s="256"/>
      <c r="HC273" s="256"/>
      <c r="HD273" s="256"/>
      <c r="HE273" s="256"/>
      <c r="HF273" s="256"/>
      <c r="HG273" s="256"/>
      <c r="HH273" s="256"/>
      <c r="HI273" s="256"/>
      <c r="HK273" s="256"/>
      <c r="HL273" s="256"/>
      <c r="HM273" s="256"/>
      <c r="HN273" s="256"/>
      <c r="HO273" s="256"/>
      <c r="HP273" s="256"/>
      <c r="HQ273" s="256"/>
      <c r="HR273" s="256"/>
      <c r="HS273" s="256"/>
      <c r="HT273" s="256"/>
      <c r="HU273" s="256"/>
      <c r="HV273" s="256"/>
      <c r="HX273" s="256"/>
      <c r="HY273" s="256"/>
      <c r="HZ273" s="256"/>
      <c r="IA273" s="256"/>
      <c r="IB273" s="256"/>
      <c r="IC273" s="256"/>
      <c r="ID273" s="256"/>
      <c r="IE273" s="256"/>
      <c r="IF273" s="256"/>
      <c r="IG273" s="256"/>
      <c r="IH273" s="256"/>
      <c r="II273" s="256"/>
      <c r="IK273" s="256"/>
      <c r="IL273" s="257"/>
      <c r="IM273" s="257"/>
      <c r="IN273" s="257"/>
      <c r="IO273" s="257"/>
      <c r="IP273" s="257"/>
      <c r="IQ273" s="257"/>
      <c r="IR273" s="257"/>
      <c r="IS273" s="257"/>
      <c r="IT273" s="257"/>
      <c r="IU273" s="257"/>
      <c r="IV273" s="257"/>
      <c r="IW273" s="257"/>
      <c r="IY273" s="256"/>
    </row>
    <row r="274" spans="16:259" ht="19.5" customHeight="1" x14ac:dyDescent="0.5">
      <c r="P274" s="400"/>
      <c r="Z274" s="256"/>
      <c r="AA274" s="256"/>
      <c r="AB274" s="256"/>
      <c r="AO274" s="400"/>
      <c r="AY274" s="256"/>
      <c r="AZ274" s="256"/>
      <c r="BA274" s="256"/>
      <c r="BB274" s="256"/>
      <c r="BC274" s="256"/>
      <c r="BD274" s="256"/>
      <c r="BE274" s="256"/>
      <c r="BF274" s="256"/>
      <c r="BG274" s="256"/>
      <c r="BH274" s="256"/>
      <c r="BI274" s="256"/>
      <c r="BK274" s="256"/>
      <c r="BL274" s="256"/>
      <c r="BM274" s="256"/>
      <c r="BN274" s="256"/>
      <c r="BO274" s="256"/>
      <c r="BP274" s="256"/>
      <c r="BQ274" s="256"/>
      <c r="BR274" s="256"/>
      <c r="BS274" s="256"/>
      <c r="BT274" s="256"/>
      <c r="BU274" s="256"/>
      <c r="BV274" s="256"/>
      <c r="BX274" s="256"/>
      <c r="BY274" s="256"/>
      <c r="BZ274" s="256"/>
      <c r="CA274" s="256"/>
      <c r="CB274" s="256"/>
      <c r="CC274" s="256"/>
      <c r="CD274" s="256"/>
      <c r="CE274" s="256"/>
      <c r="CF274" s="256"/>
      <c r="CG274" s="256"/>
      <c r="CH274" s="256"/>
      <c r="CI274" s="256"/>
      <c r="CK274" s="256"/>
      <c r="CL274" s="256"/>
      <c r="CM274" s="256"/>
      <c r="CN274" s="256"/>
      <c r="CO274" s="256"/>
      <c r="CP274" s="256"/>
      <c r="CQ274" s="256"/>
      <c r="CR274" s="256"/>
      <c r="CS274" s="256"/>
      <c r="CT274" s="256"/>
      <c r="CU274" s="256"/>
      <c r="CV274" s="256"/>
      <c r="CX274" s="256"/>
      <c r="CY274" s="256"/>
      <c r="CZ274" s="256"/>
      <c r="DA274" s="256"/>
      <c r="DB274" s="256"/>
      <c r="DC274" s="256"/>
      <c r="DD274" s="256"/>
      <c r="DE274" s="256"/>
      <c r="DF274" s="256"/>
      <c r="DG274" s="256"/>
      <c r="DH274" s="256"/>
      <c r="DI274" s="256"/>
      <c r="DK274" s="256"/>
      <c r="DL274" s="256"/>
      <c r="DM274" s="256"/>
      <c r="DN274" s="256"/>
      <c r="DO274" s="256"/>
      <c r="DP274" s="256"/>
      <c r="DQ274" s="256"/>
      <c r="DR274" s="256"/>
      <c r="DS274" s="256"/>
      <c r="DT274" s="256"/>
      <c r="DU274" s="256"/>
      <c r="DV274" s="256"/>
      <c r="DX274" s="256"/>
      <c r="DY274" s="256"/>
      <c r="DZ274" s="256"/>
      <c r="EA274" s="256"/>
      <c r="EB274" s="256"/>
      <c r="EC274" s="256"/>
      <c r="ED274" s="256"/>
      <c r="EE274" s="256"/>
      <c r="EF274" s="256"/>
      <c r="EG274" s="256"/>
      <c r="EH274" s="256"/>
      <c r="EI274" s="256"/>
      <c r="EK274" s="256"/>
      <c r="EL274" s="256"/>
      <c r="EM274" s="256"/>
      <c r="EN274" s="256"/>
      <c r="EO274" s="256"/>
      <c r="EP274" s="256"/>
      <c r="EQ274" s="256"/>
      <c r="ER274" s="256"/>
      <c r="ES274" s="256"/>
      <c r="ET274" s="256"/>
      <c r="EU274" s="256"/>
      <c r="EV274" s="256"/>
      <c r="EX274" s="256"/>
      <c r="EY274" s="256"/>
      <c r="EZ274" s="256"/>
      <c r="FA274" s="256"/>
      <c r="FB274" s="256"/>
      <c r="FC274" s="256"/>
      <c r="FD274" s="256"/>
      <c r="FE274" s="256"/>
      <c r="FF274" s="256"/>
      <c r="FG274" s="256"/>
      <c r="FH274" s="256"/>
      <c r="FI274" s="256"/>
      <c r="FK274" s="256"/>
      <c r="FL274" s="256"/>
      <c r="FM274" s="256"/>
      <c r="FN274" s="256"/>
      <c r="FO274" s="256"/>
      <c r="FP274" s="256"/>
      <c r="FQ274" s="256"/>
      <c r="FR274" s="256"/>
      <c r="FS274" s="256"/>
      <c r="FT274" s="256"/>
      <c r="FU274" s="256"/>
      <c r="FV274" s="256"/>
      <c r="FX274" s="256"/>
      <c r="FY274" s="256"/>
      <c r="FZ274" s="256"/>
      <c r="GA274" s="256"/>
      <c r="GB274" s="256"/>
      <c r="GC274" s="256"/>
      <c r="GD274" s="256"/>
      <c r="GE274" s="256"/>
      <c r="GF274" s="256"/>
      <c r="GG274" s="256"/>
      <c r="GH274" s="256"/>
      <c r="GI274" s="256"/>
      <c r="GK274" s="256"/>
      <c r="GL274" s="256"/>
      <c r="GM274" s="256"/>
      <c r="GN274" s="256"/>
      <c r="GO274" s="256"/>
      <c r="GP274" s="256"/>
      <c r="GQ274" s="256"/>
      <c r="GR274" s="256"/>
      <c r="GS274" s="256"/>
      <c r="GT274" s="256"/>
      <c r="GU274" s="256"/>
      <c r="GV274" s="256"/>
      <c r="GX274" s="256"/>
      <c r="GY274" s="256"/>
      <c r="GZ274" s="256"/>
      <c r="HA274" s="256"/>
      <c r="HB274" s="256"/>
      <c r="HC274" s="256"/>
      <c r="HD274" s="256"/>
      <c r="HE274" s="256"/>
      <c r="HF274" s="256"/>
      <c r="HG274" s="256"/>
      <c r="HH274" s="256"/>
      <c r="HI274" s="256"/>
      <c r="HK274" s="256"/>
      <c r="HL274" s="256"/>
      <c r="HM274" s="256"/>
      <c r="HN274" s="256"/>
      <c r="HO274" s="256"/>
      <c r="HP274" s="256"/>
      <c r="HQ274" s="256"/>
      <c r="HR274" s="256"/>
      <c r="HS274" s="256"/>
      <c r="HT274" s="256"/>
      <c r="HU274" s="256"/>
      <c r="HV274" s="256"/>
      <c r="HX274" s="256"/>
      <c r="HY274" s="256"/>
      <c r="HZ274" s="256"/>
      <c r="IA274" s="256"/>
      <c r="IB274" s="256"/>
      <c r="IC274" s="256"/>
      <c r="ID274" s="256"/>
      <c r="IE274" s="256"/>
      <c r="IF274" s="256"/>
      <c r="IG274" s="256"/>
      <c r="IH274" s="256"/>
      <c r="II274" s="256"/>
      <c r="IK274" s="256"/>
      <c r="IL274" s="257"/>
      <c r="IM274" s="257"/>
      <c r="IN274" s="257"/>
      <c r="IO274" s="257"/>
      <c r="IP274" s="257"/>
      <c r="IQ274" s="257"/>
      <c r="IR274" s="257"/>
      <c r="IS274" s="257"/>
      <c r="IT274" s="257"/>
      <c r="IU274" s="257"/>
      <c r="IV274" s="257"/>
      <c r="IW274" s="257"/>
      <c r="IY274" s="256"/>
    </row>
    <row r="275" spans="16:259" ht="19.5" customHeight="1" x14ac:dyDescent="0.5">
      <c r="P275" s="400"/>
      <c r="Z275" s="256"/>
      <c r="AA275" s="256"/>
      <c r="AB275" s="256"/>
      <c r="AO275" s="400"/>
      <c r="AY275" s="256"/>
      <c r="AZ275" s="256"/>
      <c r="BA275" s="256"/>
      <c r="BB275" s="256"/>
      <c r="BC275" s="256"/>
      <c r="BD275" s="256"/>
      <c r="BE275" s="256"/>
      <c r="BF275" s="256"/>
      <c r="BG275" s="256"/>
      <c r="BH275" s="256"/>
      <c r="BI275" s="256"/>
      <c r="BK275" s="256"/>
      <c r="BL275" s="256"/>
      <c r="BM275" s="256"/>
      <c r="BN275" s="256"/>
      <c r="BO275" s="256"/>
      <c r="BP275" s="256"/>
      <c r="BQ275" s="256"/>
      <c r="BR275" s="256"/>
      <c r="BS275" s="256"/>
      <c r="BT275" s="256"/>
      <c r="BU275" s="256"/>
      <c r="BV275" s="256"/>
      <c r="BX275" s="256"/>
      <c r="BY275" s="256"/>
      <c r="BZ275" s="256"/>
      <c r="CA275" s="256"/>
      <c r="CB275" s="256"/>
      <c r="CC275" s="256"/>
      <c r="CD275" s="256"/>
      <c r="CE275" s="256"/>
      <c r="CF275" s="256"/>
      <c r="CG275" s="256"/>
      <c r="CH275" s="256"/>
      <c r="CI275" s="256"/>
      <c r="CK275" s="256"/>
      <c r="CL275" s="256"/>
      <c r="CM275" s="256"/>
      <c r="CN275" s="256"/>
      <c r="CO275" s="256"/>
      <c r="CP275" s="256"/>
      <c r="CQ275" s="256"/>
      <c r="CR275" s="256"/>
      <c r="CS275" s="256"/>
      <c r="CT275" s="256"/>
      <c r="CU275" s="256"/>
      <c r="CV275" s="256"/>
      <c r="CX275" s="256"/>
      <c r="CY275" s="256"/>
      <c r="CZ275" s="256"/>
      <c r="DA275" s="256"/>
      <c r="DB275" s="256"/>
      <c r="DC275" s="256"/>
      <c r="DD275" s="256"/>
      <c r="DE275" s="256"/>
      <c r="DF275" s="256"/>
      <c r="DG275" s="256"/>
      <c r="DH275" s="256"/>
      <c r="DI275" s="256"/>
      <c r="DK275" s="256"/>
      <c r="DL275" s="256"/>
      <c r="DM275" s="256"/>
      <c r="DN275" s="256"/>
      <c r="DO275" s="256"/>
      <c r="DP275" s="256"/>
      <c r="DQ275" s="256"/>
      <c r="DR275" s="256"/>
      <c r="DS275" s="256"/>
      <c r="DT275" s="256"/>
      <c r="DU275" s="256"/>
      <c r="DV275" s="256"/>
      <c r="DX275" s="256"/>
      <c r="DY275" s="256"/>
      <c r="DZ275" s="256"/>
      <c r="EA275" s="256"/>
      <c r="EB275" s="256"/>
      <c r="EC275" s="256"/>
      <c r="ED275" s="256"/>
      <c r="EE275" s="256"/>
      <c r="EF275" s="256"/>
      <c r="EG275" s="256"/>
      <c r="EH275" s="256"/>
      <c r="EI275" s="256"/>
      <c r="EK275" s="256"/>
      <c r="EL275" s="256"/>
      <c r="EM275" s="256"/>
      <c r="EN275" s="256"/>
      <c r="EO275" s="256"/>
      <c r="EP275" s="256"/>
      <c r="EQ275" s="256"/>
      <c r="ER275" s="256"/>
      <c r="ES275" s="256"/>
      <c r="ET275" s="256"/>
      <c r="EU275" s="256"/>
      <c r="EV275" s="256"/>
      <c r="EX275" s="256"/>
      <c r="EY275" s="256"/>
      <c r="EZ275" s="256"/>
      <c r="FA275" s="256"/>
      <c r="FB275" s="256"/>
      <c r="FC275" s="256"/>
      <c r="FD275" s="256"/>
      <c r="FE275" s="256"/>
      <c r="FF275" s="256"/>
      <c r="FG275" s="256"/>
      <c r="FH275" s="256"/>
      <c r="FI275" s="256"/>
      <c r="FK275" s="256"/>
      <c r="FL275" s="256"/>
      <c r="FM275" s="256"/>
      <c r="FN275" s="256"/>
      <c r="FO275" s="256"/>
      <c r="FP275" s="256"/>
      <c r="FQ275" s="256"/>
      <c r="FR275" s="256"/>
      <c r="FS275" s="256"/>
      <c r="FT275" s="256"/>
      <c r="FU275" s="256"/>
      <c r="FV275" s="256"/>
      <c r="FX275" s="256"/>
      <c r="FY275" s="256"/>
      <c r="FZ275" s="256"/>
      <c r="GA275" s="256"/>
      <c r="GB275" s="256"/>
      <c r="GC275" s="256"/>
      <c r="GD275" s="256"/>
      <c r="GE275" s="256"/>
      <c r="GF275" s="256"/>
      <c r="GG275" s="256"/>
      <c r="GH275" s="256"/>
      <c r="GI275" s="256"/>
      <c r="GK275" s="256"/>
      <c r="GL275" s="256"/>
      <c r="GM275" s="256"/>
      <c r="GN275" s="256"/>
      <c r="GO275" s="256"/>
      <c r="GP275" s="256"/>
      <c r="GQ275" s="256"/>
      <c r="GR275" s="256"/>
      <c r="GS275" s="256"/>
      <c r="GT275" s="256"/>
      <c r="GU275" s="256"/>
      <c r="GV275" s="256"/>
      <c r="GX275" s="256"/>
      <c r="GY275" s="256"/>
      <c r="GZ275" s="256"/>
      <c r="HA275" s="256"/>
      <c r="HB275" s="256"/>
      <c r="HC275" s="256"/>
      <c r="HD275" s="256"/>
      <c r="HE275" s="256"/>
      <c r="HF275" s="256"/>
      <c r="HG275" s="256"/>
      <c r="HH275" s="256"/>
      <c r="HI275" s="256"/>
      <c r="HK275" s="256"/>
      <c r="HL275" s="256"/>
      <c r="HM275" s="256"/>
      <c r="HN275" s="256"/>
      <c r="HO275" s="256"/>
      <c r="HP275" s="256"/>
      <c r="HQ275" s="256"/>
      <c r="HR275" s="256"/>
      <c r="HS275" s="256"/>
      <c r="HT275" s="256"/>
      <c r="HU275" s="256"/>
      <c r="HV275" s="256"/>
      <c r="HX275" s="256"/>
      <c r="HY275" s="256"/>
      <c r="HZ275" s="256"/>
      <c r="IA275" s="256"/>
      <c r="IB275" s="256"/>
      <c r="IC275" s="256"/>
      <c r="ID275" s="256"/>
      <c r="IE275" s="256"/>
      <c r="IF275" s="256"/>
      <c r="IG275" s="256"/>
      <c r="IH275" s="256"/>
      <c r="II275" s="256"/>
      <c r="IK275" s="256"/>
      <c r="IL275" s="257"/>
      <c r="IM275" s="257"/>
      <c r="IN275" s="257"/>
      <c r="IO275" s="257"/>
      <c r="IP275" s="257"/>
      <c r="IQ275" s="257"/>
      <c r="IR275" s="257"/>
      <c r="IS275" s="257"/>
      <c r="IT275" s="257"/>
      <c r="IU275" s="257"/>
      <c r="IV275" s="257"/>
      <c r="IW275" s="257"/>
      <c r="IY275" s="256"/>
    </row>
    <row r="276" spans="16:259" ht="19.5" customHeight="1" x14ac:dyDescent="0.5">
      <c r="P276" s="400"/>
      <c r="Z276" s="256"/>
      <c r="AA276" s="256"/>
      <c r="AB276" s="256"/>
      <c r="AO276" s="400"/>
      <c r="AY276" s="256"/>
      <c r="AZ276" s="256"/>
      <c r="BA276" s="256"/>
      <c r="BB276" s="256"/>
      <c r="BC276" s="256"/>
      <c r="BD276" s="256"/>
      <c r="BE276" s="256"/>
      <c r="BF276" s="256"/>
      <c r="BG276" s="256"/>
      <c r="BH276" s="256"/>
      <c r="BI276" s="256"/>
      <c r="BK276" s="256"/>
      <c r="BL276" s="256"/>
      <c r="BM276" s="256"/>
      <c r="BN276" s="256"/>
      <c r="BO276" s="256"/>
      <c r="BP276" s="256"/>
      <c r="BQ276" s="256"/>
      <c r="BR276" s="256"/>
      <c r="BS276" s="256"/>
      <c r="BT276" s="256"/>
      <c r="BU276" s="256"/>
      <c r="BV276" s="256"/>
      <c r="BX276" s="256"/>
      <c r="BY276" s="256"/>
      <c r="BZ276" s="256"/>
      <c r="CA276" s="256"/>
      <c r="CB276" s="256"/>
      <c r="CC276" s="256"/>
      <c r="CD276" s="256"/>
      <c r="CE276" s="256"/>
      <c r="CF276" s="256"/>
      <c r="CG276" s="256"/>
      <c r="CH276" s="256"/>
      <c r="CI276" s="256"/>
      <c r="CK276" s="256"/>
      <c r="CL276" s="256"/>
      <c r="CM276" s="256"/>
      <c r="CN276" s="256"/>
      <c r="CO276" s="256"/>
      <c r="CP276" s="256"/>
      <c r="CQ276" s="256"/>
      <c r="CR276" s="256"/>
      <c r="CS276" s="256"/>
      <c r="CT276" s="256"/>
      <c r="CU276" s="256"/>
      <c r="CV276" s="256"/>
      <c r="CX276" s="256"/>
      <c r="CY276" s="256"/>
      <c r="CZ276" s="256"/>
      <c r="DA276" s="256"/>
      <c r="DB276" s="256"/>
      <c r="DC276" s="256"/>
      <c r="DD276" s="256"/>
      <c r="DE276" s="256"/>
      <c r="DF276" s="256"/>
      <c r="DG276" s="256"/>
      <c r="DH276" s="256"/>
      <c r="DI276" s="256"/>
      <c r="DK276" s="256"/>
      <c r="DL276" s="256"/>
      <c r="DM276" s="256"/>
      <c r="DN276" s="256"/>
      <c r="DO276" s="256"/>
      <c r="DP276" s="256"/>
      <c r="DQ276" s="256"/>
      <c r="DR276" s="256"/>
      <c r="DS276" s="256"/>
      <c r="DT276" s="256"/>
      <c r="DU276" s="256"/>
      <c r="DV276" s="256"/>
      <c r="DX276" s="256"/>
      <c r="DY276" s="256"/>
      <c r="DZ276" s="256"/>
      <c r="EA276" s="256"/>
      <c r="EB276" s="256"/>
      <c r="EC276" s="256"/>
      <c r="ED276" s="256"/>
      <c r="EE276" s="256"/>
      <c r="EF276" s="256"/>
      <c r="EG276" s="256"/>
      <c r="EH276" s="256"/>
      <c r="EI276" s="256"/>
      <c r="EK276" s="256"/>
      <c r="EL276" s="256"/>
      <c r="EM276" s="256"/>
      <c r="EN276" s="256"/>
      <c r="EO276" s="256"/>
      <c r="EP276" s="256"/>
      <c r="EQ276" s="256"/>
      <c r="ER276" s="256"/>
      <c r="ES276" s="256"/>
      <c r="ET276" s="256"/>
      <c r="EU276" s="256"/>
      <c r="EV276" s="256"/>
      <c r="EX276" s="256"/>
      <c r="EY276" s="256"/>
      <c r="EZ276" s="256"/>
      <c r="FA276" s="256"/>
      <c r="FB276" s="256"/>
      <c r="FC276" s="256"/>
      <c r="FD276" s="256"/>
      <c r="FE276" s="256"/>
      <c r="FF276" s="256"/>
      <c r="FG276" s="256"/>
      <c r="FH276" s="256"/>
      <c r="FI276" s="256"/>
      <c r="FK276" s="256"/>
      <c r="FL276" s="256"/>
      <c r="FM276" s="256"/>
      <c r="FN276" s="256"/>
      <c r="FO276" s="256"/>
      <c r="FP276" s="256"/>
      <c r="FQ276" s="256"/>
      <c r="FR276" s="256"/>
      <c r="FS276" s="256"/>
      <c r="FT276" s="256"/>
      <c r="FU276" s="256"/>
      <c r="FV276" s="256"/>
      <c r="FX276" s="256"/>
      <c r="FY276" s="256"/>
      <c r="FZ276" s="256"/>
      <c r="GA276" s="256"/>
      <c r="GB276" s="256"/>
      <c r="GC276" s="256"/>
      <c r="GD276" s="256"/>
      <c r="GE276" s="256"/>
      <c r="GF276" s="256"/>
      <c r="GG276" s="256"/>
      <c r="GH276" s="256"/>
      <c r="GI276" s="256"/>
      <c r="GK276" s="256"/>
      <c r="GL276" s="256"/>
      <c r="GM276" s="256"/>
      <c r="GN276" s="256"/>
      <c r="GO276" s="256"/>
      <c r="GP276" s="256"/>
      <c r="GQ276" s="256"/>
      <c r="GR276" s="256"/>
      <c r="GS276" s="256"/>
      <c r="GT276" s="256"/>
      <c r="GU276" s="256"/>
      <c r="GV276" s="256"/>
      <c r="GX276" s="256"/>
      <c r="GY276" s="256"/>
      <c r="GZ276" s="256"/>
      <c r="HA276" s="256"/>
      <c r="HB276" s="256"/>
      <c r="HC276" s="256"/>
      <c r="HD276" s="256"/>
      <c r="HE276" s="256"/>
      <c r="HF276" s="256"/>
      <c r="HG276" s="256"/>
      <c r="HH276" s="256"/>
      <c r="HI276" s="256"/>
      <c r="HK276" s="256"/>
      <c r="HL276" s="256"/>
      <c r="HM276" s="256"/>
      <c r="HN276" s="256"/>
      <c r="HO276" s="256"/>
      <c r="HP276" s="256"/>
      <c r="HQ276" s="256"/>
      <c r="HR276" s="256"/>
      <c r="HS276" s="256"/>
      <c r="HT276" s="256"/>
      <c r="HU276" s="256"/>
      <c r="HV276" s="256"/>
      <c r="HX276" s="256"/>
      <c r="HY276" s="256"/>
      <c r="HZ276" s="256"/>
      <c r="IA276" s="256"/>
      <c r="IB276" s="256"/>
      <c r="IC276" s="256"/>
      <c r="ID276" s="256"/>
      <c r="IE276" s="256"/>
      <c r="IF276" s="256"/>
      <c r="IG276" s="256"/>
      <c r="IH276" s="256"/>
      <c r="II276" s="256"/>
      <c r="IK276" s="256"/>
      <c r="IL276" s="257"/>
      <c r="IM276" s="257"/>
      <c r="IN276" s="257"/>
      <c r="IO276" s="257"/>
      <c r="IP276" s="257"/>
      <c r="IQ276" s="257"/>
      <c r="IR276" s="257"/>
      <c r="IS276" s="257"/>
      <c r="IT276" s="257"/>
      <c r="IU276" s="257"/>
      <c r="IV276" s="257"/>
      <c r="IW276" s="257"/>
      <c r="IY276" s="256"/>
    </row>
    <row r="277" spans="16:259" ht="19.5" customHeight="1" x14ac:dyDescent="0.5">
      <c r="P277" s="400"/>
      <c r="Z277" s="256"/>
      <c r="AA277" s="256"/>
      <c r="AB277" s="256"/>
      <c r="AO277" s="400"/>
      <c r="AY277" s="256"/>
      <c r="AZ277" s="256"/>
      <c r="BA277" s="256"/>
      <c r="BB277" s="256"/>
      <c r="BC277" s="256"/>
      <c r="BD277" s="256"/>
      <c r="BE277" s="256"/>
      <c r="BF277" s="256"/>
      <c r="BG277" s="256"/>
      <c r="BH277" s="256"/>
      <c r="BI277" s="256"/>
      <c r="BK277" s="256"/>
      <c r="BL277" s="256"/>
      <c r="BM277" s="256"/>
      <c r="BN277" s="256"/>
      <c r="BO277" s="256"/>
      <c r="BP277" s="256"/>
      <c r="BQ277" s="256"/>
      <c r="BR277" s="256"/>
      <c r="BS277" s="256"/>
      <c r="BT277" s="256"/>
      <c r="BU277" s="256"/>
      <c r="BV277" s="256"/>
      <c r="BX277" s="256"/>
      <c r="BY277" s="256"/>
      <c r="BZ277" s="256"/>
      <c r="CA277" s="256"/>
      <c r="CB277" s="256"/>
      <c r="CC277" s="256"/>
      <c r="CD277" s="256"/>
      <c r="CE277" s="256"/>
      <c r="CF277" s="256"/>
      <c r="CG277" s="256"/>
      <c r="CH277" s="256"/>
      <c r="CI277" s="256"/>
      <c r="CK277" s="256"/>
      <c r="CL277" s="256"/>
      <c r="CM277" s="256"/>
      <c r="CN277" s="256"/>
      <c r="CO277" s="256"/>
      <c r="CP277" s="256"/>
      <c r="CQ277" s="256"/>
      <c r="CR277" s="256"/>
      <c r="CS277" s="256"/>
      <c r="CT277" s="256"/>
      <c r="CU277" s="256"/>
      <c r="CV277" s="256"/>
      <c r="CX277" s="256"/>
      <c r="CY277" s="256"/>
      <c r="CZ277" s="256"/>
      <c r="DA277" s="256"/>
      <c r="DB277" s="256"/>
      <c r="DC277" s="256"/>
      <c r="DD277" s="256"/>
      <c r="DE277" s="256"/>
      <c r="DF277" s="256"/>
      <c r="DG277" s="256"/>
      <c r="DH277" s="256"/>
      <c r="DI277" s="256"/>
      <c r="DK277" s="256"/>
      <c r="DL277" s="256"/>
      <c r="DM277" s="256"/>
      <c r="DN277" s="256"/>
      <c r="DO277" s="256"/>
      <c r="DP277" s="256"/>
      <c r="DQ277" s="256"/>
      <c r="DR277" s="256"/>
      <c r="DS277" s="256"/>
      <c r="DT277" s="256"/>
      <c r="DU277" s="256"/>
      <c r="DV277" s="256"/>
      <c r="DX277" s="256"/>
      <c r="DY277" s="256"/>
      <c r="DZ277" s="256"/>
      <c r="EA277" s="256"/>
      <c r="EB277" s="256"/>
      <c r="EC277" s="256"/>
      <c r="ED277" s="256"/>
      <c r="EE277" s="256"/>
      <c r="EF277" s="256"/>
      <c r="EG277" s="256"/>
      <c r="EH277" s="256"/>
      <c r="EI277" s="256"/>
      <c r="EK277" s="256"/>
      <c r="EL277" s="256"/>
      <c r="EM277" s="256"/>
      <c r="EN277" s="256"/>
      <c r="EO277" s="256"/>
      <c r="EP277" s="256"/>
      <c r="EQ277" s="256"/>
      <c r="ER277" s="256"/>
      <c r="ES277" s="256"/>
      <c r="ET277" s="256"/>
      <c r="EU277" s="256"/>
      <c r="EV277" s="256"/>
      <c r="EX277" s="256"/>
      <c r="EY277" s="256"/>
      <c r="EZ277" s="256"/>
      <c r="FA277" s="256"/>
      <c r="FB277" s="256"/>
      <c r="FC277" s="256"/>
      <c r="FD277" s="256"/>
      <c r="FE277" s="256"/>
      <c r="FF277" s="256"/>
      <c r="FG277" s="256"/>
      <c r="FH277" s="256"/>
      <c r="FI277" s="256"/>
      <c r="FK277" s="256"/>
      <c r="FL277" s="256"/>
      <c r="FM277" s="256"/>
      <c r="FN277" s="256"/>
      <c r="FO277" s="256"/>
      <c r="FP277" s="256"/>
      <c r="FQ277" s="256"/>
      <c r="FR277" s="256"/>
      <c r="FS277" s="256"/>
      <c r="FT277" s="256"/>
      <c r="FU277" s="256"/>
      <c r="FV277" s="256"/>
      <c r="FX277" s="256"/>
      <c r="FY277" s="256"/>
      <c r="FZ277" s="256"/>
      <c r="GA277" s="256"/>
      <c r="GB277" s="256"/>
      <c r="GC277" s="256"/>
      <c r="GD277" s="256"/>
      <c r="GE277" s="256"/>
      <c r="GF277" s="256"/>
      <c r="GG277" s="256"/>
      <c r="GH277" s="256"/>
      <c r="GI277" s="256"/>
      <c r="GK277" s="256"/>
      <c r="GL277" s="256"/>
      <c r="GM277" s="256"/>
      <c r="GN277" s="256"/>
      <c r="GO277" s="256"/>
      <c r="GP277" s="256"/>
      <c r="GQ277" s="256"/>
      <c r="GR277" s="256"/>
      <c r="GS277" s="256"/>
      <c r="GT277" s="256"/>
      <c r="GU277" s="256"/>
      <c r="GV277" s="256"/>
      <c r="GX277" s="256"/>
      <c r="GY277" s="256"/>
      <c r="GZ277" s="256"/>
      <c r="HA277" s="256"/>
      <c r="HB277" s="256"/>
      <c r="HC277" s="256"/>
      <c r="HD277" s="256"/>
      <c r="HE277" s="256"/>
      <c r="HF277" s="256"/>
      <c r="HG277" s="256"/>
      <c r="HH277" s="256"/>
      <c r="HI277" s="256"/>
      <c r="HK277" s="256"/>
      <c r="HL277" s="256"/>
      <c r="HM277" s="256"/>
      <c r="HN277" s="256"/>
      <c r="HO277" s="256"/>
      <c r="HP277" s="256"/>
      <c r="HQ277" s="256"/>
      <c r="HR277" s="256"/>
      <c r="HS277" s="256"/>
      <c r="HT277" s="256"/>
      <c r="HU277" s="256"/>
      <c r="HV277" s="256"/>
      <c r="HX277" s="256"/>
      <c r="HY277" s="256"/>
      <c r="HZ277" s="256"/>
      <c r="IA277" s="256"/>
      <c r="IB277" s="256"/>
      <c r="IC277" s="256"/>
      <c r="ID277" s="256"/>
      <c r="IE277" s="256"/>
      <c r="IF277" s="256"/>
      <c r="IG277" s="256"/>
      <c r="IH277" s="256"/>
      <c r="II277" s="256"/>
      <c r="IK277" s="256"/>
      <c r="IL277" s="257"/>
      <c r="IM277" s="257"/>
      <c r="IN277" s="257"/>
      <c r="IO277" s="257"/>
      <c r="IP277" s="257"/>
      <c r="IQ277" s="257"/>
      <c r="IR277" s="257"/>
      <c r="IS277" s="257"/>
      <c r="IT277" s="257"/>
      <c r="IU277" s="257"/>
      <c r="IV277" s="257"/>
      <c r="IW277" s="257"/>
      <c r="IY277" s="256"/>
    </row>
    <row r="278" spans="16:259" ht="19.5" customHeight="1" x14ac:dyDescent="0.5">
      <c r="P278" s="400"/>
      <c r="Z278" s="256"/>
      <c r="AA278" s="256"/>
      <c r="AB278" s="256"/>
      <c r="AO278" s="400"/>
      <c r="AY278" s="256"/>
      <c r="AZ278" s="256"/>
      <c r="BA278" s="256"/>
      <c r="BB278" s="256"/>
      <c r="BC278" s="256"/>
      <c r="BD278" s="256"/>
      <c r="BE278" s="256"/>
      <c r="BF278" s="256"/>
      <c r="BG278" s="256"/>
      <c r="BH278" s="256"/>
      <c r="BI278" s="256"/>
      <c r="BK278" s="256"/>
      <c r="BL278" s="256"/>
      <c r="BM278" s="256"/>
      <c r="BN278" s="256"/>
      <c r="BO278" s="256"/>
      <c r="BP278" s="256"/>
      <c r="BQ278" s="256"/>
      <c r="BR278" s="256"/>
      <c r="BS278" s="256"/>
      <c r="BT278" s="256"/>
      <c r="BU278" s="256"/>
      <c r="BV278" s="256"/>
      <c r="BX278" s="256"/>
      <c r="BY278" s="256"/>
      <c r="BZ278" s="256"/>
      <c r="CA278" s="256"/>
      <c r="CB278" s="256"/>
      <c r="CC278" s="256"/>
      <c r="CD278" s="256"/>
      <c r="CE278" s="256"/>
      <c r="CF278" s="256"/>
      <c r="CG278" s="256"/>
      <c r="CH278" s="256"/>
      <c r="CI278" s="256"/>
      <c r="CK278" s="256"/>
      <c r="CL278" s="256"/>
      <c r="CM278" s="256"/>
      <c r="CN278" s="256"/>
      <c r="CO278" s="256"/>
      <c r="CP278" s="256"/>
      <c r="CQ278" s="256"/>
      <c r="CR278" s="256"/>
      <c r="CS278" s="256"/>
      <c r="CT278" s="256"/>
      <c r="CU278" s="256"/>
      <c r="CV278" s="256"/>
      <c r="CX278" s="256"/>
      <c r="CY278" s="256"/>
      <c r="CZ278" s="256"/>
      <c r="DA278" s="256"/>
      <c r="DB278" s="256"/>
      <c r="DC278" s="256"/>
      <c r="DD278" s="256"/>
      <c r="DE278" s="256"/>
      <c r="DF278" s="256"/>
      <c r="DG278" s="256"/>
      <c r="DH278" s="256"/>
      <c r="DI278" s="256"/>
      <c r="DK278" s="256"/>
      <c r="DL278" s="256"/>
      <c r="DM278" s="256"/>
      <c r="DN278" s="256"/>
      <c r="DO278" s="256"/>
      <c r="DP278" s="256"/>
      <c r="DQ278" s="256"/>
      <c r="DR278" s="256"/>
      <c r="DS278" s="256"/>
      <c r="DT278" s="256"/>
      <c r="DU278" s="256"/>
      <c r="DV278" s="256"/>
      <c r="DX278" s="256"/>
      <c r="DY278" s="256"/>
      <c r="DZ278" s="256"/>
      <c r="EA278" s="256"/>
      <c r="EB278" s="256"/>
      <c r="EC278" s="256"/>
      <c r="ED278" s="256"/>
      <c r="EE278" s="256"/>
      <c r="EF278" s="256"/>
      <c r="EG278" s="256"/>
      <c r="EH278" s="256"/>
      <c r="EI278" s="256"/>
      <c r="EK278" s="256"/>
      <c r="EL278" s="256"/>
      <c r="EM278" s="256"/>
      <c r="EN278" s="256"/>
      <c r="EO278" s="256"/>
      <c r="EP278" s="256"/>
      <c r="EQ278" s="256"/>
      <c r="ER278" s="256"/>
      <c r="ES278" s="256"/>
      <c r="ET278" s="256"/>
      <c r="EU278" s="256"/>
      <c r="EV278" s="256"/>
      <c r="EX278" s="256"/>
      <c r="EY278" s="256"/>
      <c r="EZ278" s="256"/>
      <c r="FA278" s="256"/>
      <c r="FB278" s="256"/>
      <c r="FC278" s="256"/>
      <c r="FD278" s="256"/>
      <c r="FE278" s="256"/>
      <c r="FF278" s="256"/>
      <c r="FG278" s="256"/>
      <c r="FH278" s="256"/>
      <c r="FI278" s="256"/>
      <c r="FK278" s="256"/>
      <c r="FL278" s="256"/>
      <c r="FM278" s="256"/>
      <c r="FN278" s="256"/>
      <c r="FO278" s="256"/>
      <c r="FP278" s="256"/>
      <c r="FQ278" s="256"/>
      <c r="FR278" s="256"/>
      <c r="FS278" s="256"/>
      <c r="FT278" s="256"/>
      <c r="FU278" s="256"/>
      <c r="FV278" s="256"/>
      <c r="FX278" s="256"/>
      <c r="FY278" s="256"/>
      <c r="FZ278" s="256"/>
      <c r="GA278" s="256"/>
      <c r="GB278" s="256"/>
      <c r="GC278" s="256"/>
      <c r="GD278" s="256"/>
      <c r="GE278" s="256"/>
      <c r="GF278" s="256"/>
      <c r="GG278" s="256"/>
      <c r="GH278" s="256"/>
      <c r="GI278" s="256"/>
      <c r="GK278" s="256"/>
      <c r="GL278" s="256"/>
      <c r="GM278" s="256"/>
      <c r="GN278" s="256"/>
      <c r="GO278" s="256"/>
      <c r="GP278" s="256"/>
      <c r="GQ278" s="256"/>
      <c r="GR278" s="256"/>
      <c r="GS278" s="256"/>
      <c r="GT278" s="256"/>
      <c r="GU278" s="256"/>
      <c r="GV278" s="256"/>
      <c r="GX278" s="256"/>
      <c r="GY278" s="256"/>
      <c r="GZ278" s="256"/>
      <c r="HA278" s="256"/>
      <c r="HB278" s="256"/>
      <c r="HC278" s="256"/>
      <c r="HD278" s="256"/>
      <c r="HE278" s="256"/>
      <c r="HF278" s="256"/>
      <c r="HG278" s="256"/>
      <c r="HH278" s="256"/>
      <c r="HI278" s="256"/>
      <c r="HK278" s="256"/>
      <c r="HL278" s="256"/>
      <c r="HM278" s="256"/>
      <c r="HN278" s="256"/>
      <c r="HO278" s="256"/>
      <c r="HP278" s="256"/>
      <c r="HQ278" s="256"/>
      <c r="HR278" s="256"/>
      <c r="HS278" s="256"/>
      <c r="HT278" s="256"/>
      <c r="HU278" s="256"/>
      <c r="HV278" s="256"/>
      <c r="HX278" s="256"/>
      <c r="HY278" s="256"/>
      <c r="HZ278" s="256"/>
      <c r="IA278" s="256"/>
      <c r="IB278" s="256"/>
      <c r="IC278" s="256"/>
      <c r="ID278" s="256"/>
      <c r="IE278" s="256"/>
      <c r="IF278" s="256"/>
      <c r="IG278" s="256"/>
      <c r="IH278" s="256"/>
      <c r="II278" s="256"/>
      <c r="IK278" s="256"/>
      <c r="IL278" s="257"/>
      <c r="IM278" s="257"/>
      <c r="IN278" s="257"/>
      <c r="IO278" s="257"/>
      <c r="IP278" s="257"/>
      <c r="IQ278" s="257"/>
      <c r="IR278" s="257"/>
      <c r="IS278" s="257"/>
      <c r="IT278" s="257"/>
      <c r="IU278" s="257"/>
      <c r="IV278" s="257"/>
      <c r="IW278" s="257"/>
      <c r="IY278" s="256"/>
    </row>
    <row r="279" spans="16:259" ht="19.5" customHeight="1" x14ac:dyDescent="0.5">
      <c r="P279" s="400"/>
      <c r="Z279" s="256"/>
      <c r="AA279" s="256"/>
      <c r="AB279" s="256"/>
      <c r="AO279" s="400"/>
      <c r="AY279" s="256"/>
      <c r="AZ279" s="256"/>
      <c r="BA279" s="256"/>
      <c r="BB279" s="256"/>
      <c r="BC279" s="256"/>
      <c r="BD279" s="256"/>
      <c r="BE279" s="256"/>
      <c r="BF279" s="256"/>
      <c r="BG279" s="256"/>
      <c r="BH279" s="256"/>
      <c r="BI279" s="256"/>
      <c r="BK279" s="256"/>
      <c r="BL279" s="256"/>
      <c r="BM279" s="256"/>
      <c r="BN279" s="256"/>
      <c r="BO279" s="256"/>
      <c r="BP279" s="256"/>
      <c r="BQ279" s="256"/>
      <c r="BR279" s="256"/>
      <c r="BS279" s="256"/>
      <c r="BT279" s="256"/>
      <c r="BU279" s="256"/>
      <c r="BV279" s="256"/>
      <c r="BX279" s="256"/>
      <c r="BY279" s="256"/>
      <c r="BZ279" s="256"/>
      <c r="CA279" s="256"/>
      <c r="CB279" s="256"/>
      <c r="CC279" s="256"/>
      <c r="CD279" s="256"/>
      <c r="CE279" s="256"/>
      <c r="CF279" s="256"/>
      <c r="CG279" s="256"/>
      <c r="CH279" s="256"/>
      <c r="CI279" s="256"/>
      <c r="CK279" s="256"/>
      <c r="CL279" s="256"/>
      <c r="CM279" s="256"/>
      <c r="CN279" s="256"/>
      <c r="CO279" s="256"/>
      <c r="CP279" s="256"/>
      <c r="CQ279" s="256"/>
      <c r="CR279" s="256"/>
      <c r="CS279" s="256"/>
      <c r="CT279" s="256"/>
      <c r="CU279" s="256"/>
      <c r="CV279" s="256"/>
      <c r="CX279" s="256"/>
      <c r="CY279" s="256"/>
      <c r="CZ279" s="256"/>
      <c r="DA279" s="256"/>
      <c r="DB279" s="256"/>
      <c r="DC279" s="256"/>
      <c r="DD279" s="256"/>
      <c r="DE279" s="256"/>
      <c r="DF279" s="256"/>
      <c r="DG279" s="256"/>
      <c r="DH279" s="256"/>
      <c r="DI279" s="256"/>
      <c r="DK279" s="256"/>
      <c r="DL279" s="256"/>
      <c r="DM279" s="256"/>
      <c r="DN279" s="256"/>
      <c r="DO279" s="256"/>
      <c r="DP279" s="256"/>
      <c r="DQ279" s="256"/>
      <c r="DR279" s="256"/>
      <c r="DS279" s="256"/>
      <c r="DT279" s="256"/>
      <c r="DU279" s="256"/>
      <c r="DV279" s="256"/>
      <c r="DX279" s="256"/>
      <c r="DY279" s="256"/>
      <c r="DZ279" s="256"/>
      <c r="EA279" s="256"/>
      <c r="EB279" s="256"/>
      <c r="EC279" s="256"/>
      <c r="ED279" s="256"/>
      <c r="EE279" s="256"/>
      <c r="EF279" s="256"/>
      <c r="EG279" s="256"/>
      <c r="EH279" s="256"/>
      <c r="EI279" s="256"/>
      <c r="EK279" s="256"/>
      <c r="EL279" s="256"/>
      <c r="EM279" s="256"/>
      <c r="EN279" s="256"/>
      <c r="EO279" s="256"/>
      <c r="EP279" s="256"/>
      <c r="EQ279" s="256"/>
      <c r="ER279" s="256"/>
      <c r="ES279" s="256"/>
      <c r="ET279" s="256"/>
      <c r="EU279" s="256"/>
      <c r="EV279" s="256"/>
      <c r="EX279" s="256"/>
      <c r="EY279" s="256"/>
      <c r="EZ279" s="256"/>
      <c r="FA279" s="256"/>
      <c r="FB279" s="256"/>
      <c r="FC279" s="256"/>
      <c r="FD279" s="256"/>
      <c r="FE279" s="256"/>
      <c r="FF279" s="256"/>
      <c r="FG279" s="256"/>
      <c r="FH279" s="256"/>
      <c r="FI279" s="256"/>
      <c r="FK279" s="256"/>
      <c r="FL279" s="256"/>
      <c r="FM279" s="256"/>
      <c r="FN279" s="256"/>
      <c r="FO279" s="256"/>
      <c r="FP279" s="256"/>
      <c r="FQ279" s="256"/>
      <c r="FR279" s="256"/>
      <c r="FS279" s="256"/>
      <c r="FT279" s="256"/>
      <c r="FU279" s="256"/>
      <c r="FV279" s="256"/>
      <c r="FX279" s="256"/>
      <c r="FY279" s="256"/>
      <c r="FZ279" s="256"/>
      <c r="GA279" s="256"/>
      <c r="GB279" s="256"/>
      <c r="GC279" s="256"/>
      <c r="GD279" s="256"/>
      <c r="GE279" s="256"/>
      <c r="GF279" s="256"/>
      <c r="GG279" s="256"/>
      <c r="GH279" s="256"/>
      <c r="GI279" s="256"/>
      <c r="GK279" s="256"/>
      <c r="GL279" s="256"/>
      <c r="GM279" s="256"/>
      <c r="GN279" s="256"/>
      <c r="GO279" s="256"/>
      <c r="GP279" s="256"/>
      <c r="GQ279" s="256"/>
      <c r="GR279" s="256"/>
      <c r="GS279" s="256"/>
      <c r="GT279" s="256"/>
      <c r="GU279" s="256"/>
      <c r="GV279" s="256"/>
      <c r="GX279" s="256"/>
      <c r="GY279" s="256"/>
      <c r="GZ279" s="256"/>
      <c r="HA279" s="256"/>
      <c r="HB279" s="256"/>
      <c r="HC279" s="256"/>
      <c r="HD279" s="256"/>
      <c r="HE279" s="256"/>
      <c r="HF279" s="256"/>
      <c r="HG279" s="256"/>
      <c r="HH279" s="256"/>
      <c r="HI279" s="256"/>
      <c r="HK279" s="256"/>
      <c r="HL279" s="256"/>
      <c r="HM279" s="256"/>
      <c r="HN279" s="256"/>
      <c r="HO279" s="256"/>
      <c r="HP279" s="256"/>
      <c r="HQ279" s="256"/>
      <c r="HR279" s="256"/>
      <c r="HS279" s="256"/>
      <c r="HT279" s="256"/>
      <c r="HU279" s="256"/>
      <c r="HV279" s="256"/>
      <c r="HX279" s="256"/>
      <c r="HY279" s="256"/>
      <c r="HZ279" s="256"/>
      <c r="IA279" s="256"/>
      <c r="IB279" s="256"/>
      <c r="IC279" s="256"/>
      <c r="ID279" s="256"/>
      <c r="IE279" s="256"/>
      <c r="IF279" s="256"/>
      <c r="IG279" s="256"/>
      <c r="IH279" s="256"/>
      <c r="II279" s="256"/>
      <c r="IK279" s="256"/>
      <c r="IL279" s="257"/>
      <c r="IM279" s="257"/>
      <c r="IN279" s="257"/>
      <c r="IO279" s="257"/>
      <c r="IP279" s="257"/>
      <c r="IQ279" s="257"/>
      <c r="IR279" s="257"/>
      <c r="IS279" s="257"/>
      <c r="IT279" s="257"/>
      <c r="IU279" s="257"/>
      <c r="IV279" s="257"/>
      <c r="IW279" s="257"/>
      <c r="IY279" s="256"/>
    </row>
    <row r="280" spans="16:259" ht="19.5" customHeight="1" x14ac:dyDescent="0.5">
      <c r="P280" s="400"/>
      <c r="Z280" s="256"/>
      <c r="AA280" s="256"/>
      <c r="AB280" s="256"/>
      <c r="AO280" s="400"/>
      <c r="AY280" s="256"/>
      <c r="AZ280" s="256"/>
      <c r="BA280" s="256"/>
      <c r="BB280" s="256"/>
      <c r="BC280" s="256"/>
      <c r="BD280" s="256"/>
      <c r="BE280" s="256"/>
      <c r="BF280" s="256"/>
      <c r="BG280" s="256"/>
      <c r="BH280" s="256"/>
      <c r="BI280" s="256"/>
      <c r="BK280" s="256"/>
      <c r="BL280" s="256"/>
      <c r="BM280" s="256"/>
      <c r="BN280" s="256"/>
      <c r="BO280" s="256"/>
      <c r="BP280" s="256"/>
      <c r="BQ280" s="256"/>
      <c r="BR280" s="256"/>
      <c r="BS280" s="256"/>
      <c r="BT280" s="256"/>
      <c r="BU280" s="256"/>
      <c r="BV280" s="256"/>
      <c r="BX280" s="256"/>
      <c r="BY280" s="256"/>
      <c r="BZ280" s="256"/>
      <c r="CA280" s="256"/>
      <c r="CB280" s="256"/>
      <c r="CC280" s="256"/>
      <c r="CD280" s="256"/>
      <c r="CE280" s="256"/>
      <c r="CF280" s="256"/>
      <c r="CG280" s="256"/>
      <c r="CH280" s="256"/>
      <c r="CI280" s="256"/>
      <c r="CK280" s="256"/>
      <c r="CL280" s="256"/>
      <c r="CM280" s="256"/>
      <c r="CN280" s="256"/>
      <c r="CO280" s="256"/>
      <c r="CP280" s="256"/>
      <c r="CQ280" s="256"/>
      <c r="CR280" s="256"/>
      <c r="CS280" s="256"/>
      <c r="CT280" s="256"/>
      <c r="CU280" s="256"/>
      <c r="CV280" s="256"/>
      <c r="CX280" s="256"/>
      <c r="CY280" s="256"/>
      <c r="CZ280" s="256"/>
      <c r="DA280" s="256"/>
      <c r="DB280" s="256"/>
      <c r="DC280" s="256"/>
      <c r="DD280" s="256"/>
      <c r="DE280" s="256"/>
      <c r="DF280" s="256"/>
      <c r="DG280" s="256"/>
      <c r="DH280" s="256"/>
      <c r="DI280" s="256"/>
      <c r="DK280" s="256"/>
      <c r="DL280" s="256"/>
      <c r="DM280" s="256"/>
      <c r="DN280" s="256"/>
      <c r="DO280" s="256"/>
      <c r="DP280" s="256"/>
      <c r="DQ280" s="256"/>
      <c r="DR280" s="256"/>
      <c r="DS280" s="256"/>
      <c r="DT280" s="256"/>
      <c r="DU280" s="256"/>
      <c r="DV280" s="256"/>
      <c r="DX280" s="256"/>
      <c r="DY280" s="256"/>
      <c r="DZ280" s="256"/>
      <c r="EA280" s="256"/>
      <c r="EB280" s="256"/>
      <c r="EC280" s="256"/>
      <c r="ED280" s="256"/>
      <c r="EE280" s="256"/>
      <c r="EF280" s="256"/>
      <c r="EG280" s="256"/>
      <c r="EH280" s="256"/>
      <c r="EI280" s="256"/>
      <c r="EK280" s="256"/>
      <c r="EL280" s="256"/>
      <c r="EM280" s="256"/>
      <c r="EN280" s="256"/>
      <c r="EO280" s="256"/>
      <c r="EP280" s="256"/>
      <c r="EQ280" s="256"/>
      <c r="ER280" s="256"/>
      <c r="ES280" s="256"/>
      <c r="ET280" s="256"/>
      <c r="EU280" s="256"/>
      <c r="EV280" s="256"/>
      <c r="EX280" s="256"/>
      <c r="EY280" s="256"/>
      <c r="EZ280" s="256"/>
      <c r="FA280" s="256"/>
      <c r="FB280" s="256"/>
      <c r="FC280" s="256"/>
      <c r="FD280" s="256"/>
      <c r="FE280" s="256"/>
      <c r="FF280" s="256"/>
      <c r="FG280" s="256"/>
      <c r="FH280" s="256"/>
      <c r="FI280" s="256"/>
      <c r="FK280" s="256"/>
      <c r="FL280" s="256"/>
      <c r="FM280" s="256"/>
      <c r="FN280" s="256"/>
      <c r="FO280" s="256"/>
      <c r="FP280" s="256"/>
      <c r="FQ280" s="256"/>
      <c r="FR280" s="256"/>
      <c r="FS280" s="256"/>
      <c r="FT280" s="256"/>
      <c r="FU280" s="256"/>
      <c r="FV280" s="256"/>
      <c r="FX280" s="256"/>
      <c r="FY280" s="256"/>
      <c r="FZ280" s="256"/>
      <c r="GA280" s="256"/>
      <c r="GB280" s="256"/>
      <c r="GC280" s="256"/>
      <c r="GD280" s="256"/>
      <c r="GE280" s="256"/>
      <c r="GF280" s="256"/>
      <c r="GG280" s="256"/>
      <c r="GH280" s="256"/>
      <c r="GI280" s="256"/>
      <c r="GK280" s="256"/>
      <c r="GL280" s="256"/>
      <c r="GM280" s="256"/>
      <c r="GN280" s="256"/>
      <c r="GO280" s="256"/>
      <c r="GP280" s="256"/>
      <c r="GQ280" s="256"/>
      <c r="GR280" s="256"/>
      <c r="GS280" s="256"/>
      <c r="GT280" s="256"/>
      <c r="GU280" s="256"/>
      <c r="GV280" s="256"/>
      <c r="GX280" s="256"/>
      <c r="GY280" s="256"/>
      <c r="GZ280" s="256"/>
      <c r="HA280" s="256"/>
      <c r="HB280" s="256"/>
      <c r="HC280" s="256"/>
      <c r="HD280" s="256"/>
      <c r="HE280" s="256"/>
      <c r="HF280" s="256"/>
      <c r="HG280" s="256"/>
      <c r="HH280" s="256"/>
      <c r="HI280" s="256"/>
      <c r="HK280" s="256"/>
      <c r="HL280" s="256"/>
      <c r="HM280" s="256"/>
      <c r="HN280" s="256"/>
      <c r="HO280" s="256"/>
      <c r="HP280" s="256"/>
      <c r="HQ280" s="256"/>
      <c r="HR280" s="256"/>
      <c r="HS280" s="256"/>
      <c r="HT280" s="256"/>
      <c r="HU280" s="256"/>
      <c r="HV280" s="256"/>
      <c r="HX280" s="256"/>
      <c r="HY280" s="256"/>
      <c r="HZ280" s="256"/>
      <c r="IA280" s="256"/>
      <c r="IB280" s="256"/>
      <c r="IC280" s="256"/>
      <c r="ID280" s="256"/>
      <c r="IE280" s="256"/>
      <c r="IF280" s="256"/>
      <c r="IG280" s="256"/>
      <c r="IH280" s="256"/>
      <c r="II280" s="256"/>
      <c r="IK280" s="256"/>
      <c r="IL280" s="257"/>
      <c r="IM280" s="257"/>
      <c r="IN280" s="257"/>
      <c r="IO280" s="257"/>
      <c r="IP280" s="257"/>
      <c r="IQ280" s="257"/>
      <c r="IR280" s="257"/>
      <c r="IS280" s="257"/>
      <c r="IT280" s="257"/>
      <c r="IU280" s="257"/>
      <c r="IV280" s="257"/>
      <c r="IW280" s="257"/>
      <c r="IY280" s="256"/>
    </row>
    <row r="281" spans="16:259" ht="19.5" customHeight="1" x14ac:dyDescent="0.5">
      <c r="P281" s="400"/>
      <c r="Z281" s="256"/>
      <c r="AA281" s="256"/>
      <c r="AB281" s="256"/>
      <c r="AO281" s="400"/>
      <c r="AY281" s="256"/>
      <c r="AZ281" s="256"/>
      <c r="BA281" s="256"/>
      <c r="BB281" s="256"/>
      <c r="BC281" s="256"/>
      <c r="BD281" s="256"/>
      <c r="BE281" s="256"/>
      <c r="BF281" s="256"/>
      <c r="BG281" s="256"/>
      <c r="BH281" s="256"/>
      <c r="BI281" s="256"/>
      <c r="BK281" s="256"/>
      <c r="BL281" s="256"/>
      <c r="BM281" s="256"/>
      <c r="BN281" s="256"/>
      <c r="BO281" s="256"/>
      <c r="BP281" s="256"/>
      <c r="BQ281" s="256"/>
      <c r="BR281" s="256"/>
      <c r="BS281" s="256"/>
      <c r="BT281" s="256"/>
      <c r="BU281" s="256"/>
      <c r="BV281" s="256"/>
      <c r="BX281" s="256"/>
      <c r="BY281" s="256"/>
      <c r="BZ281" s="256"/>
      <c r="CA281" s="256"/>
      <c r="CB281" s="256"/>
      <c r="CC281" s="256"/>
      <c r="CD281" s="256"/>
      <c r="CE281" s="256"/>
      <c r="CF281" s="256"/>
      <c r="CG281" s="256"/>
      <c r="CH281" s="256"/>
      <c r="CI281" s="256"/>
      <c r="CK281" s="256"/>
      <c r="CL281" s="256"/>
      <c r="CM281" s="256"/>
      <c r="CN281" s="256"/>
      <c r="CO281" s="256"/>
      <c r="CP281" s="256"/>
      <c r="CQ281" s="256"/>
      <c r="CR281" s="256"/>
      <c r="CS281" s="256"/>
      <c r="CT281" s="256"/>
      <c r="CU281" s="256"/>
      <c r="CV281" s="256"/>
      <c r="CX281" s="256"/>
      <c r="CY281" s="256"/>
      <c r="CZ281" s="256"/>
      <c r="DA281" s="256"/>
      <c r="DB281" s="256"/>
      <c r="DC281" s="256"/>
      <c r="DD281" s="256"/>
      <c r="DE281" s="256"/>
      <c r="DF281" s="256"/>
      <c r="DG281" s="256"/>
      <c r="DH281" s="256"/>
      <c r="DI281" s="256"/>
      <c r="DK281" s="256"/>
      <c r="DL281" s="256"/>
      <c r="DM281" s="256"/>
      <c r="DN281" s="256"/>
      <c r="DO281" s="256"/>
      <c r="DP281" s="256"/>
      <c r="DQ281" s="256"/>
      <c r="DR281" s="256"/>
      <c r="DS281" s="256"/>
      <c r="DT281" s="256"/>
      <c r="DU281" s="256"/>
      <c r="DV281" s="256"/>
      <c r="DX281" s="256"/>
      <c r="DY281" s="256"/>
      <c r="DZ281" s="256"/>
      <c r="EA281" s="256"/>
      <c r="EB281" s="256"/>
      <c r="EC281" s="256"/>
      <c r="ED281" s="256"/>
      <c r="EE281" s="256"/>
      <c r="EF281" s="256"/>
      <c r="EG281" s="256"/>
      <c r="EH281" s="256"/>
      <c r="EI281" s="256"/>
      <c r="EK281" s="256"/>
      <c r="EL281" s="256"/>
      <c r="EM281" s="256"/>
      <c r="EN281" s="256"/>
      <c r="EO281" s="256"/>
      <c r="EP281" s="256"/>
      <c r="EQ281" s="256"/>
      <c r="ER281" s="256"/>
      <c r="ES281" s="256"/>
      <c r="ET281" s="256"/>
      <c r="EU281" s="256"/>
      <c r="EV281" s="256"/>
      <c r="EX281" s="256"/>
      <c r="EY281" s="256"/>
      <c r="EZ281" s="256"/>
      <c r="FA281" s="256"/>
      <c r="FB281" s="256"/>
      <c r="FC281" s="256"/>
      <c r="FD281" s="256"/>
      <c r="FE281" s="256"/>
      <c r="FF281" s="256"/>
      <c r="FG281" s="256"/>
      <c r="FH281" s="256"/>
      <c r="FI281" s="256"/>
      <c r="FK281" s="256"/>
      <c r="FL281" s="256"/>
      <c r="FM281" s="256"/>
      <c r="FN281" s="256"/>
      <c r="FO281" s="256"/>
      <c r="FP281" s="256"/>
      <c r="FQ281" s="256"/>
      <c r="FR281" s="256"/>
      <c r="FS281" s="256"/>
      <c r="FT281" s="256"/>
      <c r="FU281" s="256"/>
      <c r="FV281" s="256"/>
      <c r="FX281" s="256"/>
      <c r="FY281" s="256"/>
      <c r="FZ281" s="256"/>
      <c r="GA281" s="256"/>
      <c r="GB281" s="256"/>
      <c r="GC281" s="256"/>
      <c r="GD281" s="256"/>
      <c r="GE281" s="256"/>
      <c r="GF281" s="256"/>
      <c r="GG281" s="256"/>
      <c r="GH281" s="256"/>
      <c r="GI281" s="256"/>
      <c r="GK281" s="256"/>
      <c r="GL281" s="256"/>
      <c r="GM281" s="256"/>
      <c r="GN281" s="256"/>
      <c r="GO281" s="256"/>
      <c r="GP281" s="256"/>
      <c r="GQ281" s="256"/>
      <c r="GR281" s="256"/>
      <c r="GS281" s="256"/>
      <c r="GT281" s="256"/>
      <c r="GU281" s="256"/>
      <c r="GV281" s="256"/>
      <c r="GX281" s="256"/>
      <c r="GY281" s="256"/>
      <c r="GZ281" s="256"/>
      <c r="HA281" s="256"/>
      <c r="HB281" s="256"/>
      <c r="HC281" s="256"/>
      <c r="HD281" s="256"/>
      <c r="HE281" s="256"/>
      <c r="HF281" s="256"/>
      <c r="HG281" s="256"/>
      <c r="HH281" s="256"/>
      <c r="HI281" s="256"/>
      <c r="HK281" s="256"/>
      <c r="HL281" s="256"/>
      <c r="HM281" s="256"/>
      <c r="HN281" s="256"/>
      <c r="HO281" s="256"/>
      <c r="HP281" s="256"/>
      <c r="HQ281" s="256"/>
      <c r="HR281" s="256"/>
      <c r="HS281" s="256"/>
      <c r="HT281" s="256"/>
      <c r="HU281" s="256"/>
      <c r="HV281" s="256"/>
      <c r="HX281" s="256"/>
      <c r="HY281" s="256"/>
      <c r="HZ281" s="256"/>
      <c r="IA281" s="256"/>
      <c r="IB281" s="256"/>
      <c r="IC281" s="256"/>
      <c r="ID281" s="256"/>
      <c r="IE281" s="256"/>
      <c r="IF281" s="256"/>
      <c r="IG281" s="256"/>
      <c r="IH281" s="256"/>
      <c r="II281" s="256"/>
      <c r="IK281" s="256"/>
      <c r="IL281" s="257"/>
      <c r="IM281" s="257"/>
      <c r="IN281" s="257"/>
      <c r="IO281" s="257"/>
      <c r="IP281" s="257"/>
      <c r="IQ281" s="257"/>
      <c r="IR281" s="257"/>
      <c r="IS281" s="257"/>
      <c r="IT281" s="257"/>
      <c r="IU281" s="257"/>
      <c r="IV281" s="257"/>
      <c r="IW281" s="257"/>
      <c r="IY281" s="256"/>
    </row>
    <row r="282" spans="16:259" ht="19.5" customHeight="1" x14ac:dyDescent="0.5">
      <c r="P282" s="400"/>
      <c r="Z282" s="256"/>
      <c r="AA282" s="256"/>
      <c r="AB282" s="256"/>
      <c r="AO282" s="400"/>
      <c r="AY282" s="256"/>
      <c r="AZ282" s="256"/>
      <c r="BA282" s="256"/>
      <c r="BB282" s="256"/>
      <c r="BC282" s="256"/>
      <c r="BD282" s="256"/>
      <c r="BE282" s="256"/>
      <c r="BF282" s="256"/>
      <c r="BG282" s="256"/>
      <c r="BH282" s="256"/>
      <c r="BI282" s="256"/>
      <c r="BK282" s="256"/>
      <c r="BL282" s="256"/>
      <c r="BM282" s="256"/>
      <c r="BN282" s="256"/>
      <c r="BO282" s="256"/>
      <c r="BP282" s="256"/>
      <c r="BQ282" s="256"/>
      <c r="BR282" s="256"/>
      <c r="BS282" s="256"/>
      <c r="BT282" s="256"/>
      <c r="BU282" s="256"/>
      <c r="BV282" s="256"/>
      <c r="BX282" s="256"/>
      <c r="BY282" s="256"/>
      <c r="BZ282" s="256"/>
      <c r="CA282" s="256"/>
      <c r="CB282" s="256"/>
      <c r="CC282" s="256"/>
      <c r="CD282" s="256"/>
      <c r="CE282" s="256"/>
      <c r="CF282" s="256"/>
      <c r="CG282" s="256"/>
      <c r="CH282" s="256"/>
      <c r="CI282" s="256"/>
      <c r="CK282" s="256"/>
      <c r="CL282" s="256"/>
      <c r="CM282" s="256"/>
      <c r="CN282" s="256"/>
      <c r="CO282" s="256"/>
      <c r="CP282" s="256"/>
      <c r="CQ282" s="256"/>
      <c r="CR282" s="256"/>
      <c r="CS282" s="256"/>
      <c r="CT282" s="256"/>
      <c r="CU282" s="256"/>
      <c r="CV282" s="256"/>
      <c r="CX282" s="256"/>
      <c r="CY282" s="256"/>
      <c r="CZ282" s="256"/>
      <c r="DA282" s="256"/>
      <c r="DB282" s="256"/>
      <c r="DC282" s="256"/>
      <c r="DD282" s="256"/>
      <c r="DE282" s="256"/>
      <c r="DF282" s="256"/>
      <c r="DG282" s="256"/>
      <c r="DH282" s="256"/>
      <c r="DI282" s="256"/>
      <c r="DK282" s="256"/>
      <c r="DL282" s="256"/>
      <c r="DM282" s="256"/>
      <c r="DN282" s="256"/>
      <c r="DO282" s="256"/>
      <c r="DP282" s="256"/>
      <c r="DQ282" s="256"/>
      <c r="DR282" s="256"/>
      <c r="DS282" s="256"/>
      <c r="DT282" s="256"/>
      <c r="DU282" s="256"/>
      <c r="DV282" s="256"/>
      <c r="DX282" s="256"/>
      <c r="DY282" s="256"/>
      <c r="DZ282" s="256"/>
      <c r="EA282" s="256"/>
      <c r="EB282" s="256"/>
      <c r="EC282" s="256"/>
      <c r="ED282" s="256"/>
      <c r="EE282" s="256"/>
      <c r="EF282" s="256"/>
      <c r="EG282" s="256"/>
      <c r="EH282" s="256"/>
      <c r="EI282" s="256"/>
      <c r="EK282" s="256"/>
      <c r="EL282" s="256"/>
      <c r="EM282" s="256"/>
      <c r="EN282" s="256"/>
      <c r="EO282" s="256"/>
      <c r="EP282" s="256"/>
      <c r="EQ282" s="256"/>
      <c r="ER282" s="256"/>
      <c r="ES282" s="256"/>
      <c r="ET282" s="256"/>
      <c r="EU282" s="256"/>
      <c r="EV282" s="256"/>
      <c r="EX282" s="256"/>
      <c r="EY282" s="256"/>
      <c r="EZ282" s="256"/>
      <c r="FA282" s="256"/>
      <c r="FB282" s="256"/>
      <c r="FC282" s="256"/>
      <c r="FD282" s="256"/>
      <c r="FE282" s="256"/>
      <c r="FF282" s="256"/>
      <c r="FG282" s="256"/>
      <c r="FH282" s="256"/>
      <c r="FI282" s="256"/>
      <c r="FK282" s="256"/>
      <c r="FL282" s="256"/>
      <c r="FM282" s="256"/>
      <c r="FN282" s="256"/>
      <c r="FO282" s="256"/>
      <c r="FP282" s="256"/>
      <c r="FQ282" s="256"/>
      <c r="FR282" s="256"/>
      <c r="FS282" s="256"/>
      <c r="FT282" s="256"/>
      <c r="FU282" s="256"/>
      <c r="FV282" s="256"/>
      <c r="FX282" s="256"/>
      <c r="FY282" s="256"/>
      <c r="FZ282" s="256"/>
      <c r="GA282" s="256"/>
      <c r="GB282" s="256"/>
      <c r="GC282" s="256"/>
      <c r="GD282" s="256"/>
      <c r="GE282" s="256"/>
      <c r="GF282" s="256"/>
      <c r="GG282" s="256"/>
      <c r="GH282" s="256"/>
      <c r="GI282" s="256"/>
      <c r="GK282" s="256"/>
      <c r="GL282" s="256"/>
      <c r="GM282" s="256"/>
      <c r="GN282" s="256"/>
      <c r="GO282" s="256"/>
      <c r="GP282" s="256"/>
      <c r="GQ282" s="256"/>
      <c r="GR282" s="256"/>
      <c r="GS282" s="256"/>
      <c r="GT282" s="256"/>
      <c r="GU282" s="256"/>
      <c r="GV282" s="256"/>
      <c r="GX282" s="256"/>
      <c r="GY282" s="256"/>
      <c r="GZ282" s="256"/>
      <c r="HA282" s="256"/>
      <c r="HB282" s="256"/>
      <c r="HC282" s="256"/>
      <c r="HD282" s="256"/>
      <c r="HE282" s="256"/>
      <c r="HF282" s="256"/>
      <c r="HG282" s="256"/>
      <c r="HH282" s="256"/>
      <c r="HI282" s="256"/>
      <c r="HK282" s="256"/>
      <c r="HL282" s="256"/>
      <c r="HM282" s="256"/>
      <c r="HN282" s="256"/>
      <c r="HO282" s="256"/>
      <c r="HP282" s="256"/>
      <c r="HQ282" s="256"/>
      <c r="HR282" s="256"/>
      <c r="HS282" s="256"/>
      <c r="HT282" s="256"/>
      <c r="HU282" s="256"/>
      <c r="HV282" s="256"/>
      <c r="HX282" s="256"/>
      <c r="HY282" s="256"/>
      <c r="HZ282" s="256"/>
      <c r="IA282" s="256"/>
      <c r="IB282" s="256"/>
      <c r="IC282" s="256"/>
      <c r="ID282" s="256"/>
      <c r="IE282" s="256"/>
      <c r="IF282" s="256"/>
      <c r="IG282" s="256"/>
      <c r="IH282" s="256"/>
      <c r="II282" s="256"/>
      <c r="IK282" s="256"/>
      <c r="IL282" s="257"/>
      <c r="IM282" s="257"/>
      <c r="IN282" s="257"/>
      <c r="IO282" s="257"/>
      <c r="IP282" s="257"/>
      <c r="IQ282" s="257"/>
      <c r="IR282" s="257"/>
      <c r="IS282" s="257"/>
      <c r="IT282" s="257"/>
      <c r="IU282" s="257"/>
      <c r="IV282" s="257"/>
      <c r="IW282" s="257"/>
      <c r="IY282" s="256"/>
    </row>
    <row r="283" spans="16:259" ht="19.5" customHeight="1" x14ac:dyDescent="0.5">
      <c r="P283" s="400"/>
      <c r="Z283" s="256"/>
      <c r="AA283" s="256"/>
      <c r="AB283" s="256"/>
      <c r="AO283" s="400"/>
      <c r="AY283" s="256"/>
      <c r="AZ283" s="256"/>
      <c r="BA283" s="256"/>
      <c r="BB283" s="256"/>
      <c r="BC283" s="256"/>
      <c r="BD283" s="256"/>
      <c r="BE283" s="256"/>
      <c r="BF283" s="256"/>
      <c r="BG283" s="256"/>
      <c r="BH283" s="256"/>
      <c r="BI283" s="256"/>
      <c r="BK283" s="256"/>
      <c r="BL283" s="256"/>
      <c r="BM283" s="256"/>
      <c r="BN283" s="256"/>
      <c r="BO283" s="256"/>
      <c r="BP283" s="256"/>
      <c r="BQ283" s="256"/>
      <c r="BR283" s="256"/>
      <c r="BS283" s="256"/>
      <c r="BT283" s="256"/>
      <c r="BU283" s="256"/>
      <c r="BV283" s="256"/>
      <c r="BX283" s="256"/>
      <c r="BY283" s="256"/>
      <c r="BZ283" s="256"/>
      <c r="CA283" s="256"/>
      <c r="CB283" s="256"/>
      <c r="CC283" s="256"/>
      <c r="CD283" s="256"/>
      <c r="CE283" s="256"/>
      <c r="CF283" s="256"/>
      <c r="CG283" s="256"/>
      <c r="CH283" s="256"/>
      <c r="CI283" s="256"/>
      <c r="CK283" s="256"/>
      <c r="CL283" s="256"/>
      <c r="CM283" s="256"/>
      <c r="CN283" s="256"/>
      <c r="CO283" s="256"/>
      <c r="CP283" s="256"/>
      <c r="CQ283" s="256"/>
      <c r="CR283" s="256"/>
      <c r="CS283" s="256"/>
      <c r="CT283" s="256"/>
      <c r="CU283" s="256"/>
      <c r="CV283" s="256"/>
      <c r="CX283" s="256"/>
      <c r="CY283" s="256"/>
      <c r="CZ283" s="256"/>
      <c r="DA283" s="256"/>
      <c r="DB283" s="256"/>
      <c r="DC283" s="256"/>
      <c r="DD283" s="256"/>
      <c r="DE283" s="256"/>
      <c r="DF283" s="256"/>
      <c r="DG283" s="256"/>
      <c r="DH283" s="256"/>
      <c r="DI283" s="256"/>
      <c r="DK283" s="256"/>
      <c r="DL283" s="256"/>
      <c r="DM283" s="256"/>
      <c r="DN283" s="256"/>
      <c r="DO283" s="256"/>
      <c r="DP283" s="256"/>
      <c r="DQ283" s="256"/>
      <c r="DR283" s="256"/>
      <c r="DS283" s="256"/>
      <c r="DT283" s="256"/>
      <c r="DU283" s="256"/>
      <c r="DV283" s="256"/>
      <c r="DX283" s="256"/>
      <c r="DY283" s="256"/>
      <c r="DZ283" s="256"/>
      <c r="EA283" s="256"/>
      <c r="EB283" s="256"/>
      <c r="EC283" s="256"/>
      <c r="ED283" s="256"/>
      <c r="EE283" s="256"/>
      <c r="EF283" s="256"/>
      <c r="EG283" s="256"/>
      <c r="EH283" s="256"/>
      <c r="EI283" s="256"/>
      <c r="EK283" s="256"/>
      <c r="EL283" s="256"/>
      <c r="EM283" s="256"/>
      <c r="EN283" s="256"/>
      <c r="EO283" s="256"/>
      <c r="EP283" s="256"/>
      <c r="EQ283" s="256"/>
      <c r="ER283" s="256"/>
      <c r="ES283" s="256"/>
      <c r="ET283" s="256"/>
      <c r="EU283" s="256"/>
      <c r="EV283" s="256"/>
      <c r="EX283" s="256"/>
      <c r="EY283" s="256"/>
      <c r="EZ283" s="256"/>
      <c r="FA283" s="256"/>
      <c r="FB283" s="256"/>
      <c r="FC283" s="256"/>
      <c r="FD283" s="256"/>
      <c r="FE283" s="256"/>
      <c r="FF283" s="256"/>
      <c r="FG283" s="256"/>
      <c r="FH283" s="256"/>
      <c r="FI283" s="256"/>
      <c r="FK283" s="256"/>
      <c r="FL283" s="256"/>
      <c r="FM283" s="256"/>
      <c r="FN283" s="256"/>
      <c r="FO283" s="256"/>
      <c r="FP283" s="256"/>
      <c r="FQ283" s="256"/>
      <c r="FR283" s="256"/>
      <c r="FS283" s="256"/>
      <c r="FT283" s="256"/>
      <c r="FU283" s="256"/>
      <c r="FV283" s="256"/>
      <c r="FX283" s="256"/>
      <c r="FY283" s="256"/>
      <c r="FZ283" s="256"/>
      <c r="GA283" s="256"/>
      <c r="GB283" s="256"/>
      <c r="GC283" s="256"/>
      <c r="GD283" s="256"/>
      <c r="GE283" s="256"/>
      <c r="GF283" s="256"/>
      <c r="GG283" s="256"/>
      <c r="GH283" s="256"/>
      <c r="GI283" s="256"/>
      <c r="GK283" s="256"/>
      <c r="GL283" s="256"/>
      <c r="GM283" s="256"/>
      <c r="GN283" s="256"/>
      <c r="GO283" s="256"/>
      <c r="GP283" s="256"/>
      <c r="GQ283" s="256"/>
      <c r="GR283" s="256"/>
      <c r="GS283" s="256"/>
      <c r="GT283" s="256"/>
      <c r="GU283" s="256"/>
      <c r="GV283" s="256"/>
      <c r="GX283" s="256"/>
      <c r="GY283" s="256"/>
      <c r="GZ283" s="256"/>
      <c r="HA283" s="256"/>
      <c r="HB283" s="256"/>
      <c r="HC283" s="256"/>
      <c r="HD283" s="256"/>
      <c r="HE283" s="256"/>
      <c r="HF283" s="256"/>
      <c r="HG283" s="256"/>
      <c r="HH283" s="256"/>
      <c r="HI283" s="256"/>
      <c r="HK283" s="256"/>
      <c r="HL283" s="256"/>
      <c r="HM283" s="256"/>
      <c r="HN283" s="256"/>
      <c r="HO283" s="256"/>
      <c r="HP283" s="256"/>
      <c r="HQ283" s="256"/>
      <c r="HR283" s="256"/>
      <c r="HS283" s="256"/>
      <c r="HT283" s="256"/>
      <c r="HU283" s="256"/>
      <c r="HV283" s="256"/>
      <c r="HX283" s="256"/>
      <c r="HY283" s="256"/>
      <c r="HZ283" s="256"/>
      <c r="IA283" s="256"/>
      <c r="IB283" s="256"/>
      <c r="IC283" s="256"/>
      <c r="ID283" s="256"/>
      <c r="IE283" s="256"/>
      <c r="IF283" s="256"/>
      <c r="IG283" s="256"/>
      <c r="IH283" s="256"/>
      <c r="II283" s="256"/>
      <c r="IK283" s="256"/>
      <c r="IL283" s="257"/>
      <c r="IM283" s="257"/>
      <c r="IN283" s="257"/>
      <c r="IO283" s="257"/>
      <c r="IP283" s="257"/>
      <c r="IQ283" s="257"/>
      <c r="IR283" s="257"/>
      <c r="IS283" s="257"/>
      <c r="IT283" s="257"/>
      <c r="IU283" s="257"/>
      <c r="IV283" s="257"/>
      <c r="IW283" s="257"/>
      <c r="IY283" s="256"/>
    </row>
    <row r="284" spans="16:259" ht="19.5" customHeight="1" x14ac:dyDescent="0.5">
      <c r="P284" s="400"/>
      <c r="Z284" s="256"/>
      <c r="AA284" s="256"/>
      <c r="AB284" s="256"/>
      <c r="AO284" s="400"/>
      <c r="AY284" s="256"/>
      <c r="AZ284" s="256"/>
      <c r="BA284" s="256"/>
      <c r="BB284" s="256"/>
      <c r="BC284" s="256"/>
      <c r="BD284" s="256"/>
      <c r="BE284" s="256"/>
      <c r="BF284" s="256"/>
      <c r="BG284" s="256"/>
      <c r="BH284" s="256"/>
      <c r="BI284" s="256"/>
      <c r="BK284" s="256"/>
      <c r="BL284" s="256"/>
      <c r="BM284" s="256"/>
      <c r="BN284" s="256"/>
      <c r="BO284" s="256"/>
      <c r="BP284" s="256"/>
      <c r="BQ284" s="256"/>
      <c r="BR284" s="256"/>
      <c r="BS284" s="256"/>
      <c r="BT284" s="256"/>
      <c r="BU284" s="256"/>
      <c r="BV284" s="256"/>
      <c r="BX284" s="256"/>
      <c r="BY284" s="256"/>
      <c r="BZ284" s="256"/>
      <c r="CA284" s="256"/>
      <c r="CB284" s="256"/>
      <c r="CC284" s="256"/>
      <c r="CD284" s="256"/>
      <c r="CE284" s="256"/>
      <c r="CF284" s="256"/>
      <c r="CG284" s="256"/>
      <c r="CH284" s="256"/>
      <c r="CI284" s="256"/>
      <c r="CK284" s="256"/>
      <c r="CL284" s="256"/>
      <c r="CM284" s="256"/>
      <c r="CN284" s="256"/>
      <c r="CO284" s="256"/>
      <c r="CP284" s="256"/>
      <c r="CQ284" s="256"/>
      <c r="CR284" s="256"/>
      <c r="CS284" s="256"/>
      <c r="CT284" s="256"/>
      <c r="CU284" s="256"/>
      <c r="CV284" s="256"/>
      <c r="CX284" s="256"/>
      <c r="CY284" s="256"/>
      <c r="CZ284" s="256"/>
      <c r="DA284" s="256"/>
      <c r="DB284" s="256"/>
      <c r="DC284" s="256"/>
      <c r="DD284" s="256"/>
      <c r="DE284" s="256"/>
      <c r="DF284" s="256"/>
      <c r="DG284" s="256"/>
      <c r="DH284" s="256"/>
      <c r="DI284" s="256"/>
      <c r="DK284" s="256"/>
      <c r="DL284" s="256"/>
      <c r="DM284" s="256"/>
      <c r="DN284" s="256"/>
      <c r="DO284" s="256"/>
      <c r="DP284" s="256"/>
      <c r="DQ284" s="256"/>
      <c r="DR284" s="256"/>
      <c r="DS284" s="256"/>
      <c r="DT284" s="256"/>
      <c r="DU284" s="256"/>
      <c r="DV284" s="256"/>
      <c r="DX284" s="256"/>
      <c r="DY284" s="256"/>
      <c r="DZ284" s="256"/>
      <c r="EA284" s="256"/>
      <c r="EB284" s="256"/>
      <c r="EC284" s="256"/>
      <c r="ED284" s="256"/>
      <c r="EE284" s="256"/>
      <c r="EF284" s="256"/>
      <c r="EG284" s="256"/>
      <c r="EH284" s="256"/>
      <c r="EI284" s="256"/>
      <c r="EK284" s="256"/>
      <c r="EL284" s="256"/>
      <c r="EM284" s="256"/>
      <c r="EN284" s="256"/>
      <c r="EO284" s="256"/>
      <c r="EP284" s="256"/>
      <c r="EQ284" s="256"/>
      <c r="ER284" s="256"/>
      <c r="ES284" s="256"/>
      <c r="ET284" s="256"/>
      <c r="EU284" s="256"/>
      <c r="EV284" s="256"/>
      <c r="EX284" s="256"/>
      <c r="EY284" s="256"/>
      <c r="EZ284" s="256"/>
      <c r="FA284" s="256"/>
      <c r="FB284" s="256"/>
      <c r="FC284" s="256"/>
      <c r="FD284" s="256"/>
      <c r="FE284" s="256"/>
      <c r="FF284" s="256"/>
      <c r="FG284" s="256"/>
      <c r="FH284" s="256"/>
      <c r="FI284" s="256"/>
      <c r="FK284" s="256"/>
      <c r="FL284" s="256"/>
      <c r="FM284" s="256"/>
      <c r="FN284" s="256"/>
      <c r="FO284" s="256"/>
      <c r="FP284" s="256"/>
      <c r="FQ284" s="256"/>
      <c r="FR284" s="256"/>
      <c r="FS284" s="256"/>
      <c r="FT284" s="256"/>
      <c r="FU284" s="256"/>
      <c r="FV284" s="256"/>
      <c r="FX284" s="256"/>
      <c r="FY284" s="256"/>
      <c r="FZ284" s="256"/>
      <c r="GA284" s="256"/>
      <c r="GB284" s="256"/>
      <c r="GC284" s="256"/>
      <c r="GD284" s="256"/>
      <c r="GE284" s="256"/>
      <c r="GF284" s="256"/>
      <c r="GG284" s="256"/>
      <c r="GH284" s="256"/>
      <c r="GI284" s="256"/>
      <c r="GK284" s="256"/>
      <c r="GL284" s="256"/>
      <c r="GM284" s="256"/>
      <c r="GN284" s="256"/>
      <c r="GO284" s="256"/>
      <c r="GP284" s="256"/>
      <c r="GQ284" s="256"/>
      <c r="GR284" s="256"/>
      <c r="GS284" s="256"/>
      <c r="GT284" s="256"/>
      <c r="GU284" s="256"/>
      <c r="GV284" s="256"/>
      <c r="GX284" s="256"/>
      <c r="GY284" s="256"/>
      <c r="GZ284" s="256"/>
      <c r="HA284" s="256"/>
      <c r="HB284" s="256"/>
      <c r="HC284" s="256"/>
      <c r="HD284" s="256"/>
      <c r="HE284" s="256"/>
      <c r="HF284" s="256"/>
      <c r="HG284" s="256"/>
      <c r="HH284" s="256"/>
      <c r="HI284" s="256"/>
      <c r="HK284" s="256"/>
      <c r="HL284" s="256"/>
      <c r="HM284" s="256"/>
      <c r="HN284" s="256"/>
      <c r="HO284" s="256"/>
      <c r="HP284" s="256"/>
      <c r="HQ284" s="256"/>
      <c r="HR284" s="256"/>
      <c r="HS284" s="256"/>
      <c r="HT284" s="256"/>
      <c r="HU284" s="256"/>
      <c r="HV284" s="256"/>
      <c r="HX284" s="256"/>
      <c r="HY284" s="256"/>
      <c r="HZ284" s="256"/>
      <c r="IA284" s="256"/>
      <c r="IB284" s="256"/>
      <c r="IC284" s="256"/>
      <c r="ID284" s="256"/>
      <c r="IE284" s="256"/>
      <c r="IF284" s="256"/>
      <c r="IG284" s="256"/>
      <c r="IH284" s="256"/>
      <c r="II284" s="256"/>
      <c r="IK284" s="256"/>
      <c r="IL284" s="257"/>
      <c r="IM284" s="257"/>
      <c r="IN284" s="257"/>
      <c r="IO284" s="257"/>
      <c r="IP284" s="257"/>
      <c r="IQ284" s="257"/>
      <c r="IR284" s="257"/>
      <c r="IS284" s="257"/>
      <c r="IT284" s="257"/>
      <c r="IU284" s="257"/>
      <c r="IV284" s="257"/>
      <c r="IW284" s="257"/>
      <c r="IY284" s="256"/>
    </row>
    <row r="285" spans="16:259" ht="19.5" customHeight="1" x14ac:dyDescent="0.5">
      <c r="P285" s="400"/>
      <c r="Z285" s="256"/>
      <c r="AA285" s="256"/>
      <c r="AB285" s="256"/>
      <c r="AO285" s="400"/>
      <c r="AY285" s="256"/>
      <c r="AZ285" s="256"/>
      <c r="BA285" s="256"/>
      <c r="BB285" s="256"/>
      <c r="BC285" s="256"/>
      <c r="BD285" s="256"/>
      <c r="BE285" s="256"/>
      <c r="BF285" s="256"/>
      <c r="BG285" s="256"/>
      <c r="BH285" s="256"/>
      <c r="BI285" s="256"/>
      <c r="BK285" s="256"/>
      <c r="BL285" s="256"/>
      <c r="BM285" s="256"/>
      <c r="BN285" s="256"/>
      <c r="BO285" s="256"/>
      <c r="BP285" s="256"/>
      <c r="BQ285" s="256"/>
      <c r="BR285" s="256"/>
      <c r="BS285" s="256"/>
      <c r="BT285" s="256"/>
      <c r="BU285" s="256"/>
      <c r="BV285" s="256"/>
      <c r="BX285" s="256"/>
      <c r="BY285" s="256"/>
      <c r="BZ285" s="256"/>
      <c r="CA285" s="256"/>
      <c r="CB285" s="256"/>
      <c r="CC285" s="256"/>
      <c r="CD285" s="256"/>
      <c r="CE285" s="256"/>
      <c r="CF285" s="256"/>
      <c r="CG285" s="256"/>
      <c r="CH285" s="256"/>
      <c r="CI285" s="256"/>
      <c r="CK285" s="256"/>
      <c r="CL285" s="256"/>
      <c r="CM285" s="256"/>
      <c r="CN285" s="256"/>
      <c r="CO285" s="256"/>
      <c r="CP285" s="256"/>
      <c r="CQ285" s="256"/>
      <c r="CR285" s="256"/>
      <c r="CS285" s="256"/>
      <c r="CT285" s="256"/>
      <c r="CU285" s="256"/>
      <c r="CV285" s="256"/>
      <c r="CX285" s="256"/>
      <c r="CY285" s="256"/>
      <c r="CZ285" s="256"/>
      <c r="DA285" s="256"/>
      <c r="DB285" s="256"/>
      <c r="DC285" s="256"/>
      <c r="DD285" s="256"/>
      <c r="DE285" s="256"/>
      <c r="DF285" s="256"/>
      <c r="DG285" s="256"/>
      <c r="DH285" s="256"/>
      <c r="DI285" s="256"/>
      <c r="DK285" s="256"/>
      <c r="DL285" s="256"/>
      <c r="DM285" s="256"/>
      <c r="DN285" s="256"/>
      <c r="DO285" s="256"/>
      <c r="DP285" s="256"/>
      <c r="DQ285" s="256"/>
      <c r="DR285" s="256"/>
      <c r="DS285" s="256"/>
      <c r="DT285" s="256"/>
      <c r="DU285" s="256"/>
      <c r="DV285" s="256"/>
      <c r="DX285" s="256"/>
      <c r="DY285" s="256"/>
      <c r="DZ285" s="256"/>
      <c r="EA285" s="256"/>
      <c r="EB285" s="256"/>
      <c r="EC285" s="256"/>
      <c r="ED285" s="256"/>
      <c r="EE285" s="256"/>
      <c r="EF285" s="256"/>
      <c r="EG285" s="256"/>
      <c r="EH285" s="256"/>
      <c r="EI285" s="256"/>
      <c r="EK285" s="256"/>
      <c r="EL285" s="256"/>
      <c r="EM285" s="256"/>
      <c r="EN285" s="256"/>
      <c r="EO285" s="256"/>
      <c r="EP285" s="256"/>
      <c r="EQ285" s="256"/>
      <c r="ER285" s="256"/>
      <c r="ES285" s="256"/>
      <c r="ET285" s="256"/>
      <c r="EU285" s="256"/>
      <c r="EV285" s="256"/>
      <c r="EX285" s="256"/>
      <c r="EY285" s="256"/>
      <c r="EZ285" s="256"/>
      <c r="FA285" s="256"/>
      <c r="FB285" s="256"/>
      <c r="FC285" s="256"/>
      <c r="FD285" s="256"/>
      <c r="FE285" s="256"/>
      <c r="FF285" s="256"/>
      <c r="FG285" s="256"/>
      <c r="FH285" s="256"/>
      <c r="FI285" s="256"/>
      <c r="FK285" s="256"/>
      <c r="FL285" s="256"/>
      <c r="FM285" s="256"/>
      <c r="FN285" s="256"/>
      <c r="FO285" s="256"/>
      <c r="FP285" s="256"/>
      <c r="FQ285" s="256"/>
      <c r="FR285" s="256"/>
      <c r="FS285" s="256"/>
      <c r="FT285" s="256"/>
      <c r="FU285" s="256"/>
      <c r="FV285" s="256"/>
      <c r="FX285" s="256"/>
      <c r="FY285" s="256"/>
      <c r="FZ285" s="256"/>
      <c r="GA285" s="256"/>
      <c r="GB285" s="256"/>
      <c r="GC285" s="256"/>
      <c r="GD285" s="256"/>
      <c r="GE285" s="256"/>
      <c r="GF285" s="256"/>
      <c r="GG285" s="256"/>
      <c r="GH285" s="256"/>
      <c r="GI285" s="256"/>
      <c r="GK285" s="256"/>
      <c r="GL285" s="256"/>
      <c r="GM285" s="256"/>
      <c r="GN285" s="256"/>
      <c r="GO285" s="256"/>
      <c r="GP285" s="256"/>
      <c r="GQ285" s="256"/>
      <c r="GR285" s="256"/>
      <c r="GS285" s="256"/>
      <c r="GT285" s="256"/>
      <c r="GU285" s="256"/>
      <c r="GV285" s="256"/>
      <c r="GX285" s="256"/>
      <c r="GY285" s="256"/>
      <c r="GZ285" s="256"/>
      <c r="HA285" s="256"/>
      <c r="HB285" s="256"/>
      <c r="HC285" s="256"/>
      <c r="HD285" s="256"/>
      <c r="HE285" s="256"/>
      <c r="HF285" s="256"/>
      <c r="HG285" s="256"/>
      <c r="HH285" s="256"/>
      <c r="HI285" s="256"/>
      <c r="HK285" s="256"/>
      <c r="HL285" s="256"/>
      <c r="HM285" s="256"/>
      <c r="HN285" s="256"/>
      <c r="HO285" s="256"/>
      <c r="HP285" s="256"/>
      <c r="HQ285" s="256"/>
      <c r="HR285" s="256"/>
      <c r="HS285" s="256"/>
      <c r="HT285" s="256"/>
      <c r="HU285" s="256"/>
      <c r="HV285" s="256"/>
      <c r="HX285" s="256"/>
      <c r="HY285" s="256"/>
      <c r="HZ285" s="256"/>
      <c r="IA285" s="256"/>
      <c r="IB285" s="256"/>
      <c r="IC285" s="256"/>
      <c r="ID285" s="256"/>
      <c r="IE285" s="256"/>
      <c r="IF285" s="256"/>
      <c r="IG285" s="256"/>
      <c r="IH285" s="256"/>
      <c r="II285" s="256"/>
      <c r="IK285" s="256"/>
      <c r="IL285" s="257"/>
      <c r="IM285" s="257"/>
      <c r="IN285" s="257"/>
      <c r="IO285" s="257"/>
      <c r="IP285" s="257"/>
      <c r="IQ285" s="257"/>
      <c r="IR285" s="257"/>
      <c r="IS285" s="257"/>
      <c r="IT285" s="257"/>
      <c r="IU285" s="257"/>
      <c r="IV285" s="257"/>
      <c r="IW285" s="257"/>
      <c r="IY285" s="256"/>
    </row>
    <row r="286" spans="16:259" ht="19.5" customHeight="1" x14ac:dyDescent="0.5">
      <c r="P286" s="400"/>
      <c r="Z286" s="256"/>
      <c r="AA286" s="256"/>
      <c r="AB286" s="256"/>
      <c r="AO286" s="400"/>
      <c r="AY286" s="256"/>
      <c r="AZ286" s="256"/>
      <c r="BA286" s="256"/>
      <c r="BB286" s="256"/>
      <c r="BC286" s="256"/>
      <c r="BD286" s="256"/>
      <c r="BE286" s="256"/>
      <c r="BF286" s="256"/>
      <c r="BG286" s="256"/>
      <c r="BH286" s="256"/>
      <c r="BI286" s="256"/>
      <c r="BK286" s="256"/>
      <c r="BL286" s="256"/>
      <c r="BM286" s="256"/>
      <c r="BN286" s="256"/>
      <c r="BO286" s="256"/>
      <c r="BP286" s="256"/>
      <c r="BQ286" s="256"/>
      <c r="BR286" s="256"/>
      <c r="BS286" s="256"/>
      <c r="BT286" s="256"/>
      <c r="BU286" s="256"/>
      <c r="BV286" s="256"/>
      <c r="BX286" s="256"/>
      <c r="BY286" s="256"/>
      <c r="BZ286" s="256"/>
      <c r="CA286" s="256"/>
      <c r="CB286" s="256"/>
      <c r="CC286" s="256"/>
      <c r="CD286" s="256"/>
      <c r="CE286" s="256"/>
      <c r="CF286" s="256"/>
      <c r="CG286" s="256"/>
      <c r="CH286" s="256"/>
      <c r="CI286" s="256"/>
      <c r="CK286" s="256"/>
      <c r="CL286" s="256"/>
      <c r="CM286" s="256"/>
      <c r="CN286" s="256"/>
      <c r="CO286" s="256"/>
      <c r="CP286" s="256"/>
      <c r="CQ286" s="256"/>
      <c r="CR286" s="256"/>
      <c r="CS286" s="256"/>
      <c r="CT286" s="256"/>
      <c r="CU286" s="256"/>
      <c r="CV286" s="256"/>
      <c r="CX286" s="256"/>
      <c r="CY286" s="256"/>
      <c r="CZ286" s="256"/>
      <c r="DA286" s="256"/>
      <c r="DB286" s="256"/>
      <c r="DC286" s="256"/>
      <c r="DD286" s="256"/>
      <c r="DE286" s="256"/>
      <c r="DF286" s="256"/>
      <c r="DG286" s="256"/>
      <c r="DH286" s="256"/>
      <c r="DI286" s="256"/>
      <c r="DK286" s="256"/>
      <c r="DL286" s="256"/>
      <c r="DM286" s="256"/>
      <c r="DN286" s="256"/>
      <c r="DO286" s="256"/>
      <c r="DP286" s="256"/>
      <c r="DQ286" s="256"/>
      <c r="DR286" s="256"/>
      <c r="DS286" s="256"/>
      <c r="DT286" s="256"/>
      <c r="DU286" s="256"/>
      <c r="DV286" s="256"/>
      <c r="DX286" s="256"/>
      <c r="DY286" s="256"/>
      <c r="DZ286" s="256"/>
      <c r="EA286" s="256"/>
      <c r="EB286" s="256"/>
      <c r="EC286" s="256"/>
      <c r="ED286" s="256"/>
      <c r="EE286" s="256"/>
      <c r="EF286" s="256"/>
      <c r="EG286" s="256"/>
      <c r="EH286" s="256"/>
      <c r="EI286" s="256"/>
      <c r="EK286" s="256"/>
      <c r="EL286" s="256"/>
      <c r="EM286" s="256"/>
      <c r="EN286" s="256"/>
      <c r="EO286" s="256"/>
      <c r="EP286" s="256"/>
      <c r="EQ286" s="256"/>
      <c r="ER286" s="256"/>
      <c r="ES286" s="256"/>
      <c r="ET286" s="256"/>
      <c r="EU286" s="256"/>
      <c r="EV286" s="256"/>
      <c r="EX286" s="256"/>
      <c r="EY286" s="256"/>
      <c r="EZ286" s="256"/>
      <c r="FA286" s="256"/>
      <c r="FB286" s="256"/>
      <c r="FC286" s="256"/>
      <c r="FD286" s="256"/>
      <c r="FE286" s="256"/>
      <c r="FF286" s="256"/>
      <c r="FG286" s="256"/>
      <c r="FH286" s="256"/>
      <c r="FI286" s="256"/>
      <c r="FK286" s="256"/>
      <c r="FL286" s="256"/>
      <c r="FM286" s="256"/>
      <c r="FN286" s="256"/>
      <c r="FO286" s="256"/>
      <c r="FP286" s="256"/>
      <c r="FQ286" s="256"/>
      <c r="FR286" s="256"/>
      <c r="FS286" s="256"/>
      <c r="FT286" s="256"/>
      <c r="FU286" s="256"/>
      <c r="FV286" s="256"/>
      <c r="FX286" s="256"/>
      <c r="FY286" s="256"/>
      <c r="FZ286" s="256"/>
      <c r="GA286" s="256"/>
      <c r="GB286" s="256"/>
      <c r="GC286" s="256"/>
      <c r="GD286" s="256"/>
      <c r="GE286" s="256"/>
      <c r="GF286" s="256"/>
      <c r="GG286" s="256"/>
      <c r="GH286" s="256"/>
      <c r="GI286" s="256"/>
      <c r="GK286" s="256"/>
      <c r="GL286" s="256"/>
      <c r="GM286" s="256"/>
      <c r="GN286" s="256"/>
      <c r="GO286" s="256"/>
      <c r="GP286" s="256"/>
      <c r="GQ286" s="256"/>
      <c r="GR286" s="256"/>
      <c r="GS286" s="256"/>
      <c r="GT286" s="256"/>
      <c r="GU286" s="256"/>
      <c r="GV286" s="256"/>
      <c r="GX286" s="256"/>
      <c r="GY286" s="256"/>
      <c r="GZ286" s="256"/>
      <c r="HA286" s="256"/>
      <c r="HB286" s="256"/>
      <c r="HC286" s="256"/>
      <c r="HD286" s="256"/>
      <c r="HE286" s="256"/>
      <c r="HF286" s="256"/>
      <c r="HG286" s="256"/>
      <c r="HH286" s="256"/>
      <c r="HI286" s="256"/>
      <c r="HK286" s="256"/>
      <c r="HL286" s="256"/>
      <c r="HM286" s="256"/>
      <c r="HN286" s="256"/>
      <c r="HO286" s="256"/>
      <c r="HP286" s="256"/>
      <c r="HQ286" s="256"/>
      <c r="HR286" s="256"/>
      <c r="HS286" s="256"/>
      <c r="HT286" s="256"/>
      <c r="HU286" s="256"/>
      <c r="HV286" s="256"/>
      <c r="HX286" s="256"/>
      <c r="HY286" s="256"/>
      <c r="HZ286" s="256"/>
      <c r="IA286" s="256"/>
      <c r="IB286" s="256"/>
      <c r="IC286" s="256"/>
      <c r="ID286" s="256"/>
      <c r="IE286" s="256"/>
      <c r="IF286" s="256"/>
      <c r="IG286" s="256"/>
      <c r="IH286" s="256"/>
      <c r="II286" s="256"/>
      <c r="IK286" s="256"/>
      <c r="IL286" s="257"/>
      <c r="IM286" s="257"/>
      <c r="IN286" s="257"/>
      <c r="IO286" s="257"/>
      <c r="IP286" s="257"/>
      <c r="IQ286" s="257"/>
      <c r="IR286" s="257"/>
      <c r="IS286" s="257"/>
      <c r="IT286" s="257"/>
      <c r="IU286" s="257"/>
      <c r="IV286" s="257"/>
      <c r="IW286" s="257"/>
      <c r="IY286" s="256"/>
    </row>
    <row r="287" spans="16:259" ht="19.5" customHeight="1" x14ac:dyDescent="0.5">
      <c r="P287" s="400"/>
      <c r="Z287" s="256"/>
      <c r="AA287" s="256"/>
      <c r="AB287" s="256"/>
      <c r="AO287" s="400"/>
      <c r="AY287" s="256"/>
      <c r="AZ287" s="256"/>
      <c r="BA287" s="256"/>
      <c r="BB287" s="256"/>
      <c r="BC287" s="256"/>
      <c r="BD287" s="256"/>
      <c r="BE287" s="256"/>
      <c r="BF287" s="256"/>
      <c r="BG287" s="256"/>
      <c r="BH287" s="256"/>
      <c r="BI287" s="256"/>
      <c r="BK287" s="256"/>
      <c r="BL287" s="256"/>
      <c r="BM287" s="256"/>
      <c r="BN287" s="256"/>
      <c r="BO287" s="256"/>
      <c r="BP287" s="256"/>
      <c r="BQ287" s="256"/>
      <c r="BR287" s="256"/>
      <c r="BS287" s="256"/>
      <c r="BT287" s="256"/>
      <c r="BU287" s="256"/>
      <c r="BV287" s="256"/>
      <c r="BX287" s="256"/>
      <c r="BY287" s="256"/>
      <c r="BZ287" s="256"/>
      <c r="CA287" s="256"/>
      <c r="CB287" s="256"/>
      <c r="CC287" s="256"/>
      <c r="CD287" s="256"/>
      <c r="CE287" s="256"/>
      <c r="CF287" s="256"/>
      <c r="CG287" s="256"/>
      <c r="CH287" s="256"/>
      <c r="CI287" s="256"/>
      <c r="CK287" s="256"/>
      <c r="CL287" s="256"/>
      <c r="CM287" s="256"/>
      <c r="CN287" s="256"/>
      <c r="CO287" s="256"/>
      <c r="CP287" s="256"/>
      <c r="CQ287" s="256"/>
      <c r="CR287" s="256"/>
      <c r="CS287" s="256"/>
      <c r="CT287" s="256"/>
      <c r="CU287" s="256"/>
      <c r="CV287" s="256"/>
      <c r="CX287" s="256"/>
      <c r="CY287" s="256"/>
      <c r="CZ287" s="256"/>
      <c r="DA287" s="256"/>
      <c r="DB287" s="256"/>
      <c r="DC287" s="256"/>
      <c r="DD287" s="256"/>
      <c r="DE287" s="256"/>
      <c r="DF287" s="256"/>
      <c r="DG287" s="256"/>
      <c r="DH287" s="256"/>
      <c r="DI287" s="256"/>
      <c r="DK287" s="256"/>
      <c r="DL287" s="256"/>
      <c r="DM287" s="256"/>
      <c r="DN287" s="256"/>
      <c r="DO287" s="256"/>
      <c r="DP287" s="256"/>
      <c r="DQ287" s="256"/>
      <c r="DR287" s="256"/>
      <c r="DS287" s="256"/>
      <c r="DT287" s="256"/>
      <c r="DU287" s="256"/>
      <c r="DV287" s="256"/>
      <c r="DX287" s="256"/>
      <c r="DY287" s="256"/>
      <c r="DZ287" s="256"/>
      <c r="EA287" s="256"/>
      <c r="EB287" s="256"/>
      <c r="EC287" s="256"/>
      <c r="ED287" s="256"/>
      <c r="EE287" s="256"/>
      <c r="EF287" s="256"/>
      <c r="EG287" s="256"/>
      <c r="EH287" s="256"/>
      <c r="EI287" s="256"/>
      <c r="EK287" s="256"/>
      <c r="EL287" s="256"/>
      <c r="EM287" s="256"/>
      <c r="EN287" s="256"/>
      <c r="EO287" s="256"/>
      <c r="EP287" s="256"/>
      <c r="EQ287" s="256"/>
      <c r="ER287" s="256"/>
      <c r="ES287" s="256"/>
      <c r="ET287" s="256"/>
      <c r="EU287" s="256"/>
      <c r="EV287" s="256"/>
      <c r="EX287" s="256"/>
      <c r="EY287" s="256"/>
      <c r="EZ287" s="256"/>
      <c r="FA287" s="256"/>
      <c r="FB287" s="256"/>
      <c r="FC287" s="256"/>
      <c r="FD287" s="256"/>
      <c r="FE287" s="256"/>
      <c r="FF287" s="256"/>
      <c r="FG287" s="256"/>
      <c r="FH287" s="256"/>
      <c r="FI287" s="256"/>
      <c r="FK287" s="256"/>
      <c r="FL287" s="256"/>
      <c r="FM287" s="256"/>
      <c r="FN287" s="256"/>
      <c r="FO287" s="256"/>
      <c r="FP287" s="256"/>
      <c r="FQ287" s="256"/>
      <c r="FR287" s="256"/>
      <c r="FS287" s="256"/>
      <c r="FT287" s="256"/>
      <c r="FU287" s="256"/>
      <c r="FV287" s="256"/>
      <c r="FX287" s="256"/>
      <c r="FY287" s="256"/>
      <c r="FZ287" s="256"/>
      <c r="GA287" s="256"/>
      <c r="GB287" s="256"/>
      <c r="GC287" s="256"/>
      <c r="GD287" s="256"/>
      <c r="GE287" s="256"/>
      <c r="GF287" s="256"/>
      <c r="GG287" s="256"/>
      <c r="GH287" s="256"/>
      <c r="GI287" s="256"/>
      <c r="GK287" s="256"/>
      <c r="GL287" s="256"/>
      <c r="GM287" s="256"/>
      <c r="GN287" s="256"/>
      <c r="GO287" s="256"/>
      <c r="GP287" s="256"/>
      <c r="GQ287" s="256"/>
      <c r="GR287" s="256"/>
      <c r="GS287" s="256"/>
      <c r="GT287" s="256"/>
      <c r="GU287" s="256"/>
      <c r="GV287" s="256"/>
      <c r="GX287" s="256"/>
      <c r="GY287" s="256"/>
      <c r="GZ287" s="256"/>
      <c r="HA287" s="256"/>
      <c r="HB287" s="256"/>
      <c r="HC287" s="256"/>
      <c r="HD287" s="256"/>
      <c r="HE287" s="256"/>
      <c r="HF287" s="256"/>
      <c r="HG287" s="256"/>
      <c r="HH287" s="256"/>
      <c r="HI287" s="256"/>
      <c r="HK287" s="256"/>
      <c r="HL287" s="256"/>
      <c r="HM287" s="256"/>
      <c r="HN287" s="256"/>
      <c r="HO287" s="256"/>
      <c r="HP287" s="256"/>
      <c r="HQ287" s="256"/>
      <c r="HR287" s="256"/>
      <c r="HS287" s="256"/>
      <c r="HT287" s="256"/>
      <c r="HU287" s="256"/>
      <c r="HV287" s="256"/>
      <c r="HX287" s="256"/>
      <c r="HY287" s="256"/>
      <c r="HZ287" s="256"/>
      <c r="IA287" s="256"/>
      <c r="IB287" s="256"/>
      <c r="IC287" s="256"/>
      <c r="ID287" s="256"/>
      <c r="IE287" s="256"/>
      <c r="IF287" s="256"/>
      <c r="IG287" s="256"/>
      <c r="IH287" s="256"/>
      <c r="II287" s="256"/>
      <c r="IK287" s="256"/>
      <c r="IL287" s="257"/>
      <c r="IM287" s="257"/>
      <c r="IN287" s="257"/>
      <c r="IO287" s="257"/>
      <c r="IP287" s="257"/>
      <c r="IQ287" s="257"/>
      <c r="IR287" s="257"/>
      <c r="IS287" s="257"/>
      <c r="IT287" s="257"/>
      <c r="IU287" s="257"/>
      <c r="IV287" s="257"/>
      <c r="IW287" s="257"/>
      <c r="IY287" s="256"/>
    </row>
    <row r="288" spans="16:259" ht="19.5" customHeight="1" x14ac:dyDescent="0.5">
      <c r="P288" s="400"/>
      <c r="Z288" s="256"/>
      <c r="AA288" s="256"/>
      <c r="AB288" s="256"/>
      <c r="AO288" s="400"/>
      <c r="AY288" s="256"/>
      <c r="AZ288" s="256"/>
      <c r="BA288" s="256"/>
      <c r="BB288" s="256"/>
      <c r="BC288" s="256"/>
      <c r="BD288" s="256"/>
      <c r="BE288" s="256"/>
      <c r="BF288" s="256"/>
      <c r="BG288" s="256"/>
      <c r="BH288" s="256"/>
      <c r="BI288" s="256"/>
      <c r="BK288" s="256"/>
      <c r="BL288" s="256"/>
      <c r="BM288" s="256"/>
      <c r="BN288" s="256"/>
      <c r="BO288" s="256"/>
      <c r="BP288" s="256"/>
      <c r="BQ288" s="256"/>
      <c r="BR288" s="256"/>
      <c r="BS288" s="256"/>
      <c r="BT288" s="256"/>
      <c r="BU288" s="256"/>
      <c r="BV288" s="256"/>
      <c r="BX288" s="256"/>
      <c r="BY288" s="256"/>
      <c r="BZ288" s="256"/>
      <c r="CA288" s="256"/>
      <c r="CB288" s="256"/>
      <c r="CC288" s="256"/>
      <c r="CD288" s="256"/>
      <c r="CE288" s="256"/>
      <c r="CF288" s="256"/>
      <c r="CG288" s="256"/>
      <c r="CH288" s="256"/>
      <c r="CI288" s="256"/>
      <c r="CK288" s="256"/>
      <c r="CL288" s="256"/>
      <c r="CM288" s="256"/>
      <c r="CN288" s="256"/>
      <c r="CO288" s="256"/>
      <c r="CP288" s="256"/>
      <c r="CQ288" s="256"/>
      <c r="CR288" s="256"/>
      <c r="CS288" s="256"/>
      <c r="CT288" s="256"/>
      <c r="CU288" s="256"/>
      <c r="CV288" s="256"/>
      <c r="CX288" s="256"/>
      <c r="CY288" s="256"/>
      <c r="CZ288" s="256"/>
      <c r="DA288" s="256"/>
      <c r="DB288" s="256"/>
      <c r="DC288" s="256"/>
      <c r="DD288" s="256"/>
      <c r="DE288" s="256"/>
      <c r="DF288" s="256"/>
      <c r="DG288" s="256"/>
      <c r="DH288" s="256"/>
      <c r="DI288" s="256"/>
      <c r="DK288" s="256"/>
      <c r="DL288" s="256"/>
      <c r="DM288" s="256"/>
      <c r="DN288" s="256"/>
      <c r="DO288" s="256"/>
      <c r="DP288" s="256"/>
      <c r="DQ288" s="256"/>
      <c r="DR288" s="256"/>
      <c r="DS288" s="256"/>
      <c r="DT288" s="256"/>
      <c r="DU288" s="256"/>
      <c r="DV288" s="256"/>
      <c r="DX288" s="256"/>
      <c r="DY288" s="256"/>
      <c r="DZ288" s="256"/>
      <c r="EA288" s="256"/>
      <c r="EB288" s="256"/>
      <c r="EC288" s="256"/>
      <c r="ED288" s="256"/>
      <c r="EE288" s="256"/>
      <c r="EF288" s="256"/>
      <c r="EG288" s="256"/>
      <c r="EH288" s="256"/>
      <c r="EI288" s="256"/>
      <c r="EK288" s="256"/>
      <c r="EL288" s="256"/>
      <c r="EM288" s="256"/>
      <c r="EN288" s="256"/>
      <c r="EO288" s="256"/>
      <c r="EP288" s="256"/>
      <c r="EQ288" s="256"/>
      <c r="ER288" s="256"/>
      <c r="ES288" s="256"/>
      <c r="ET288" s="256"/>
      <c r="EU288" s="256"/>
      <c r="EV288" s="256"/>
      <c r="EX288" s="256"/>
      <c r="EY288" s="256"/>
      <c r="EZ288" s="256"/>
      <c r="FA288" s="256"/>
      <c r="FB288" s="256"/>
      <c r="FC288" s="256"/>
      <c r="FD288" s="256"/>
      <c r="FE288" s="256"/>
      <c r="FF288" s="256"/>
      <c r="FG288" s="256"/>
      <c r="FH288" s="256"/>
      <c r="FI288" s="256"/>
      <c r="FK288" s="256"/>
      <c r="FL288" s="256"/>
      <c r="FM288" s="256"/>
      <c r="FN288" s="256"/>
      <c r="FO288" s="256"/>
      <c r="FP288" s="256"/>
      <c r="FQ288" s="256"/>
      <c r="FR288" s="256"/>
      <c r="FS288" s="256"/>
      <c r="FT288" s="256"/>
      <c r="FU288" s="256"/>
      <c r="FV288" s="256"/>
      <c r="FX288" s="256"/>
      <c r="FY288" s="256"/>
      <c r="FZ288" s="256"/>
      <c r="GA288" s="256"/>
      <c r="GB288" s="256"/>
      <c r="GC288" s="256"/>
      <c r="GD288" s="256"/>
      <c r="GE288" s="256"/>
      <c r="GF288" s="256"/>
      <c r="GG288" s="256"/>
      <c r="GH288" s="256"/>
      <c r="GI288" s="256"/>
      <c r="GK288" s="256"/>
      <c r="GL288" s="256"/>
      <c r="GM288" s="256"/>
      <c r="GN288" s="256"/>
      <c r="GO288" s="256"/>
      <c r="GP288" s="256"/>
      <c r="GQ288" s="256"/>
      <c r="GR288" s="256"/>
      <c r="GS288" s="256"/>
      <c r="GT288" s="256"/>
      <c r="GU288" s="256"/>
      <c r="GV288" s="256"/>
      <c r="GX288" s="256"/>
      <c r="GY288" s="256"/>
      <c r="GZ288" s="256"/>
      <c r="HA288" s="256"/>
      <c r="HB288" s="256"/>
      <c r="HC288" s="256"/>
      <c r="HD288" s="256"/>
      <c r="HE288" s="256"/>
      <c r="HF288" s="256"/>
      <c r="HG288" s="256"/>
      <c r="HH288" s="256"/>
      <c r="HI288" s="256"/>
      <c r="HK288" s="256"/>
      <c r="HL288" s="256"/>
      <c r="HM288" s="256"/>
      <c r="HN288" s="256"/>
      <c r="HO288" s="256"/>
      <c r="HP288" s="256"/>
      <c r="HQ288" s="256"/>
      <c r="HR288" s="256"/>
      <c r="HS288" s="256"/>
      <c r="HT288" s="256"/>
      <c r="HU288" s="256"/>
      <c r="HV288" s="256"/>
      <c r="HX288" s="256"/>
      <c r="HY288" s="256"/>
      <c r="HZ288" s="256"/>
      <c r="IA288" s="256"/>
      <c r="IB288" s="256"/>
      <c r="IC288" s="256"/>
      <c r="ID288" s="256"/>
      <c r="IE288" s="256"/>
      <c r="IF288" s="256"/>
      <c r="IG288" s="256"/>
      <c r="IH288" s="256"/>
      <c r="II288" s="256"/>
      <c r="IK288" s="256"/>
      <c r="IL288" s="257"/>
      <c r="IM288" s="257"/>
      <c r="IN288" s="257"/>
      <c r="IO288" s="257"/>
      <c r="IP288" s="257"/>
      <c r="IQ288" s="257"/>
      <c r="IR288" s="257"/>
      <c r="IS288" s="257"/>
      <c r="IT288" s="257"/>
      <c r="IU288" s="257"/>
      <c r="IV288" s="257"/>
      <c r="IW288" s="257"/>
      <c r="IY288" s="256"/>
    </row>
    <row r="289" spans="16:259" ht="19.5" customHeight="1" x14ac:dyDescent="0.5">
      <c r="P289" s="400"/>
      <c r="Z289" s="256"/>
      <c r="AA289" s="256"/>
      <c r="AB289" s="256"/>
      <c r="AO289" s="400"/>
      <c r="AY289" s="256"/>
      <c r="AZ289" s="256"/>
      <c r="BA289" s="256"/>
      <c r="BB289" s="256"/>
      <c r="BC289" s="256"/>
      <c r="BD289" s="256"/>
      <c r="BE289" s="256"/>
      <c r="BF289" s="256"/>
      <c r="BG289" s="256"/>
      <c r="BH289" s="256"/>
      <c r="BI289" s="256"/>
      <c r="BK289" s="256"/>
      <c r="BL289" s="256"/>
      <c r="BM289" s="256"/>
      <c r="BN289" s="256"/>
      <c r="BO289" s="256"/>
      <c r="BP289" s="256"/>
      <c r="BQ289" s="256"/>
      <c r="BR289" s="256"/>
      <c r="BS289" s="256"/>
      <c r="BT289" s="256"/>
      <c r="BU289" s="256"/>
      <c r="BV289" s="256"/>
      <c r="BX289" s="256"/>
      <c r="BY289" s="256"/>
      <c r="BZ289" s="256"/>
      <c r="CA289" s="256"/>
      <c r="CB289" s="256"/>
      <c r="CC289" s="256"/>
      <c r="CD289" s="256"/>
      <c r="CE289" s="256"/>
      <c r="CF289" s="256"/>
      <c r="CG289" s="256"/>
      <c r="CH289" s="256"/>
      <c r="CI289" s="256"/>
      <c r="CK289" s="256"/>
      <c r="CL289" s="256"/>
      <c r="CM289" s="256"/>
      <c r="CN289" s="256"/>
      <c r="CO289" s="256"/>
      <c r="CP289" s="256"/>
      <c r="CQ289" s="256"/>
      <c r="CR289" s="256"/>
      <c r="CS289" s="256"/>
      <c r="CT289" s="256"/>
      <c r="CU289" s="256"/>
      <c r="CV289" s="256"/>
      <c r="CX289" s="256"/>
      <c r="CY289" s="256"/>
      <c r="CZ289" s="256"/>
      <c r="DA289" s="256"/>
      <c r="DB289" s="256"/>
      <c r="DC289" s="256"/>
      <c r="DD289" s="256"/>
      <c r="DE289" s="256"/>
      <c r="DF289" s="256"/>
      <c r="DG289" s="256"/>
      <c r="DH289" s="256"/>
      <c r="DI289" s="256"/>
      <c r="DK289" s="256"/>
      <c r="DL289" s="256"/>
      <c r="DM289" s="256"/>
      <c r="DN289" s="256"/>
      <c r="DO289" s="256"/>
      <c r="DP289" s="256"/>
      <c r="DQ289" s="256"/>
      <c r="DR289" s="256"/>
      <c r="DS289" s="256"/>
      <c r="DT289" s="256"/>
      <c r="DU289" s="256"/>
      <c r="DV289" s="256"/>
      <c r="DX289" s="256"/>
      <c r="DY289" s="256"/>
      <c r="DZ289" s="256"/>
      <c r="EA289" s="256"/>
      <c r="EB289" s="256"/>
      <c r="EC289" s="256"/>
      <c r="ED289" s="256"/>
      <c r="EE289" s="256"/>
      <c r="EF289" s="256"/>
      <c r="EG289" s="256"/>
      <c r="EH289" s="256"/>
      <c r="EI289" s="256"/>
      <c r="EK289" s="256"/>
      <c r="EL289" s="256"/>
      <c r="EM289" s="256"/>
      <c r="EN289" s="256"/>
      <c r="EO289" s="256"/>
      <c r="EP289" s="256"/>
      <c r="EQ289" s="256"/>
      <c r="ER289" s="256"/>
      <c r="ES289" s="256"/>
      <c r="ET289" s="256"/>
      <c r="EU289" s="256"/>
      <c r="EV289" s="256"/>
      <c r="EX289" s="256"/>
      <c r="EY289" s="256"/>
      <c r="EZ289" s="256"/>
      <c r="FA289" s="256"/>
      <c r="FB289" s="256"/>
      <c r="FC289" s="256"/>
      <c r="FD289" s="256"/>
      <c r="FE289" s="256"/>
      <c r="FF289" s="256"/>
      <c r="FG289" s="256"/>
      <c r="FH289" s="256"/>
      <c r="FI289" s="256"/>
      <c r="FK289" s="256"/>
      <c r="FL289" s="256"/>
      <c r="FM289" s="256"/>
      <c r="FN289" s="256"/>
      <c r="FO289" s="256"/>
      <c r="FP289" s="256"/>
      <c r="FQ289" s="256"/>
      <c r="FR289" s="256"/>
      <c r="FS289" s="256"/>
      <c r="FT289" s="256"/>
      <c r="FU289" s="256"/>
      <c r="FV289" s="256"/>
      <c r="FX289" s="256"/>
      <c r="FY289" s="256"/>
      <c r="FZ289" s="256"/>
      <c r="GA289" s="256"/>
      <c r="GB289" s="256"/>
      <c r="GC289" s="256"/>
      <c r="GD289" s="256"/>
      <c r="GE289" s="256"/>
      <c r="GF289" s="256"/>
      <c r="GG289" s="256"/>
      <c r="GH289" s="256"/>
      <c r="GI289" s="256"/>
      <c r="GK289" s="256"/>
      <c r="GL289" s="256"/>
      <c r="GM289" s="256"/>
      <c r="GN289" s="256"/>
      <c r="GO289" s="256"/>
      <c r="GP289" s="256"/>
      <c r="GQ289" s="256"/>
      <c r="GR289" s="256"/>
      <c r="GS289" s="256"/>
      <c r="GT289" s="256"/>
      <c r="GU289" s="256"/>
      <c r="GV289" s="256"/>
      <c r="GX289" s="256"/>
      <c r="GY289" s="256"/>
      <c r="GZ289" s="256"/>
      <c r="HA289" s="256"/>
      <c r="HB289" s="256"/>
      <c r="HC289" s="256"/>
      <c r="HD289" s="256"/>
      <c r="HE289" s="256"/>
      <c r="HF289" s="256"/>
      <c r="HG289" s="256"/>
      <c r="HH289" s="256"/>
      <c r="HI289" s="256"/>
      <c r="HK289" s="256"/>
      <c r="HL289" s="256"/>
      <c r="HM289" s="256"/>
      <c r="HN289" s="256"/>
      <c r="HO289" s="256"/>
      <c r="HP289" s="256"/>
      <c r="HQ289" s="256"/>
      <c r="HR289" s="256"/>
      <c r="HS289" s="256"/>
      <c r="HT289" s="256"/>
      <c r="HU289" s="256"/>
      <c r="HV289" s="256"/>
      <c r="HX289" s="256"/>
      <c r="HY289" s="256"/>
      <c r="HZ289" s="256"/>
      <c r="IA289" s="256"/>
      <c r="IB289" s="256"/>
      <c r="IC289" s="256"/>
      <c r="ID289" s="256"/>
      <c r="IE289" s="256"/>
      <c r="IF289" s="256"/>
      <c r="IG289" s="256"/>
      <c r="IH289" s="256"/>
      <c r="II289" s="256"/>
      <c r="IK289" s="256"/>
      <c r="IL289" s="257"/>
      <c r="IM289" s="257"/>
      <c r="IN289" s="257"/>
      <c r="IO289" s="257"/>
      <c r="IP289" s="257"/>
      <c r="IQ289" s="257"/>
      <c r="IR289" s="257"/>
      <c r="IS289" s="257"/>
      <c r="IT289" s="257"/>
      <c r="IU289" s="257"/>
      <c r="IV289" s="257"/>
      <c r="IW289" s="257"/>
      <c r="IY289" s="256"/>
    </row>
    <row r="290" spans="16:259" ht="19.5" customHeight="1" x14ac:dyDescent="0.5">
      <c r="P290" s="400"/>
      <c r="Z290" s="256"/>
      <c r="AA290" s="256"/>
      <c r="AB290" s="256"/>
      <c r="AO290" s="400"/>
      <c r="AY290" s="256"/>
      <c r="AZ290" s="256"/>
      <c r="BA290" s="256"/>
      <c r="BB290" s="256"/>
      <c r="BC290" s="256"/>
      <c r="BD290" s="256"/>
      <c r="BE290" s="256"/>
      <c r="BF290" s="256"/>
      <c r="BG290" s="256"/>
      <c r="BH290" s="256"/>
      <c r="BI290" s="256"/>
      <c r="BK290" s="256"/>
      <c r="BL290" s="256"/>
      <c r="BM290" s="256"/>
      <c r="BN290" s="256"/>
      <c r="BO290" s="256"/>
      <c r="BP290" s="256"/>
      <c r="BQ290" s="256"/>
      <c r="BR290" s="256"/>
      <c r="BS290" s="256"/>
      <c r="BT290" s="256"/>
      <c r="BU290" s="256"/>
      <c r="BV290" s="256"/>
      <c r="BX290" s="256"/>
      <c r="BY290" s="256"/>
      <c r="BZ290" s="256"/>
      <c r="CA290" s="256"/>
      <c r="CB290" s="256"/>
      <c r="CC290" s="256"/>
      <c r="CD290" s="256"/>
      <c r="CE290" s="256"/>
      <c r="CF290" s="256"/>
      <c r="CG290" s="256"/>
      <c r="CH290" s="256"/>
      <c r="CI290" s="256"/>
      <c r="CK290" s="256"/>
      <c r="CL290" s="256"/>
      <c r="CM290" s="256"/>
      <c r="CN290" s="256"/>
      <c r="CO290" s="256"/>
      <c r="CP290" s="256"/>
      <c r="CQ290" s="256"/>
      <c r="CR290" s="256"/>
      <c r="CS290" s="256"/>
      <c r="CT290" s="256"/>
      <c r="CU290" s="256"/>
      <c r="CV290" s="256"/>
      <c r="CX290" s="256"/>
      <c r="CY290" s="256"/>
      <c r="CZ290" s="256"/>
      <c r="DA290" s="256"/>
      <c r="DB290" s="256"/>
      <c r="DC290" s="256"/>
      <c r="DD290" s="256"/>
      <c r="DE290" s="256"/>
      <c r="DF290" s="256"/>
      <c r="DG290" s="256"/>
      <c r="DH290" s="256"/>
      <c r="DI290" s="256"/>
      <c r="DK290" s="256"/>
      <c r="DL290" s="256"/>
      <c r="DM290" s="256"/>
      <c r="DN290" s="256"/>
      <c r="DO290" s="256"/>
      <c r="DP290" s="256"/>
      <c r="DQ290" s="256"/>
      <c r="DR290" s="256"/>
      <c r="DS290" s="256"/>
      <c r="DT290" s="256"/>
      <c r="DU290" s="256"/>
      <c r="DV290" s="256"/>
      <c r="DX290" s="256"/>
      <c r="DY290" s="256"/>
      <c r="DZ290" s="256"/>
      <c r="EA290" s="256"/>
      <c r="EB290" s="256"/>
      <c r="EC290" s="256"/>
      <c r="ED290" s="256"/>
      <c r="EE290" s="256"/>
      <c r="EF290" s="256"/>
      <c r="EG290" s="256"/>
      <c r="EH290" s="256"/>
      <c r="EI290" s="256"/>
      <c r="EK290" s="256"/>
      <c r="EL290" s="256"/>
      <c r="EM290" s="256"/>
      <c r="EN290" s="256"/>
      <c r="EO290" s="256"/>
      <c r="EP290" s="256"/>
      <c r="EQ290" s="256"/>
      <c r="ER290" s="256"/>
      <c r="ES290" s="256"/>
      <c r="ET290" s="256"/>
      <c r="EU290" s="256"/>
      <c r="EV290" s="256"/>
      <c r="EX290" s="256"/>
      <c r="EY290" s="256"/>
      <c r="EZ290" s="256"/>
      <c r="FA290" s="256"/>
      <c r="FB290" s="256"/>
      <c r="FC290" s="256"/>
      <c r="FD290" s="256"/>
      <c r="FE290" s="256"/>
      <c r="FF290" s="256"/>
      <c r="FG290" s="256"/>
      <c r="FH290" s="256"/>
      <c r="FI290" s="256"/>
      <c r="FK290" s="256"/>
      <c r="FL290" s="256"/>
      <c r="FM290" s="256"/>
      <c r="FN290" s="256"/>
      <c r="FO290" s="256"/>
      <c r="FP290" s="256"/>
      <c r="FQ290" s="256"/>
      <c r="FR290" s="256"/>
      <c r="FS290" s="256"/>
      <c r="FT290" s="256"/>
      <c r="FU290" s="256"/>
      <c r="FV290" s="256"/>
      <c r="FX290" s="256"/>
      <c r="FY290" s="256"/>
      <c r="FZ290" s="256"/>
      <c r="GA290" s="256"/>
      <c r="GB290" s="256"/>
      <c r="GC290" s="256"/>
      <c r="GD290" s="256"/>
      <c r="GE290" s="256"/>
      <c r="GF290" s="256"/>
      <c r="GG290" s="256"/>
      <c r="GH290" s="256"/>
      <c r="GI290" s="256"/>
      <c r="GK290" s="256"/>
      <c r="GL290" s="256"/>
      <c r="GM290" s="256"/>
      <c r="GN290" s="256"/>
      <c r="GO290" s="256"/>
      <c r="GP290" s="256"/>
      <c r="GQ290" s="256"/>
      <c r="GR290" s="256"/>
      <c r="GS290" s="256"/>
      <c r="GT290" s="256"/>
      <c r="GU290" s="256"/>
      <c r="GV290" s="256"/>
      <c r="GX290" s="256"/>
      <c r="GY290" s="256"/>
      <c r="GZ290" s="256"/>
      <c r="HA290" s="256"/>
      <c r="HB290" s="256"/>
      <c r="HC290" s="256"/>
      <c r="HD290" s="256"/>
      <c r="HE290" s="256"/>
      <c r="HF290" s="256"/>
      <c r="HG290" s="256"/>
      <c r="HH290" s="256"/>
      <c r="HI290" s="256"/>
      <c r="HK290" s="256"/>
      <c r="HL290" s="256"/>
      <c r="HM290" s="256"/>
      <c r="HN290" s="256"/>
      <c r="HO290" s="256"/>
      <c r="HP290" s="256"/>
      <c r="HQ290" s="256"/>
      <c r="HR290" s="256"/>
      <c r="HS290" s="256"/>
      <c r="HT290" s="256"/>
      <c r="HU290" s="256"/>
      <c r="HV290" s="256"/>
      <c r="HX290" s="256"/>
      <c r="HY290" s="256"/>
      <c r="HZ290" s="256"/>
      <c r="IA290" s="256"/>
      <c r="IB290" s="256"/>
      <c r="IC290" s="256"/>
      <c r="ID290" s="256"/>
      <c r="IE290" s="256"/>
      <c r="IF290" s="256"/>
      <c r="IG290" s="256"/>
      <c r="IH290" s="256"/>
      <c r="II290" s="256"/>
      <c r="IK290" s="256"/>
      <c r="IL290" s="257"/>
      <c r="IM290" s="257"/>
      <c r="IN290" s="257"/>
      <c r="IO290" s="257"/>
      <c r="IP290" s="257"/>
      <c r="IQ290" s="257"/>
      <c r="IR290" s="257"/>
      <c r="IS290" s="257"/>
      <c r="IT290" s="257"/>
      <c r="IU290" s="257"/>
      <c r="IV290" s="257"/>
      <c r="IW290" s="257"/>
      <c r="IY290" s="256"/>
    </row>
    <row r="291" spans="16:259" ht="19.5" customHeight="1" x14ac:dyDescent="0.5">
      <c r="P291" s="400"/>
      <c r="Z291" s="256"/>
      <c r="AA291" s="256"/>
      <c r="AB291" s="256"/>
      <c r="AO291" s="400"/>
      <c r="AY291" s="256"/>
      <c r="AZ291" s="256"/>
      <c r="BA291" s="256"/>
      <c r="BB291" s="256"/>
      <c r="BC291" s="256"/>
      <c r="BD291" s="256"/>
      <c r="BE291" s="256"/>
      <c r="BF291" s="256"/>
      <c r="BG291" s="256"/>
      <c r="BH291" s="256"/>
      <c r="BI291" s="256"/>
      <c r="BK291" s="256"/>
      <c r="BL291" s="256"/>
      <c r="BM291" s="256"/>
      <c r="BN291" s="256"/>
      <c r="BO291" s="256"/>
      <c r="BP291" s="256"/>
      <c r="BQ291" s="256"/>
      <c r="BR291" s="256"/>
      <c r="BS291" s="256"/>
      <c r="BT291" s="256"/>
      <c r="BU291" s="256"/>
      <c r="BV291" s="256"/>
      <c r="BX291" s="256"/>
      <c r="BY291" s="256"/>
      <c r="BZ291" s="256"/>
      <c r="CA291" s="256"/>
      <c r="CB291" s="256"/>
      <c r="CC291" s="256"/>
      <c r="CD291" s="256"/>
      <c r="CE291" s="256"/>
      <c r="CF291" s="256"/>
      <c r="CG291" s="256"/>
      <c r="CH291" s="256"/>
      <c r="CI291" s="256"/>
      <c r="CK291" s="256"/>
      <c r="CL291" s="256"/>
      <c r="CM291" s="256"/>
      <c r="CN291" s="256"/>
      <c r="CO291" s="256"/>
      <c r="CP291" s="256"/>
      <c r="CQ291" s="256"/>
      <c r="CR291" s="256"/>
      <c r="CS291" s="256"/>
      <c r="CT291" s="256"/>
      <c r="CU291" s="256"/>
      <c r="CV291" s="256"/>
      <c r="CX291" s="256"/>
      <c r="CY291" s="256"/>
      <c r="CZ291" s="256"/>
      <c r="DA291" s="256"/>
      <c r="DB291" s="256"/>
      <c r="DC291" s="256"/>
      <c r="DD291" s="256"/>
      <c r="DE291" s="256"/>
      <c r="DF291" s="256"/>
      <c r="DG291" s="256"/>
      <c r="DH291" s="256"/>
      <c r="DI291" s="256"/>
      <c r="DK291" s="256"/>
      <c r="DL291" s="256"/>
      <c r="DM291" s="256"/>
      <c r="DN291" s="256"/>
      <c r="DO291" s="256"/>
      <c r="DP291" s="256"/>
      <c r="DQ291" s="256"/>
      <c r="DR291" s="256"/>
      <c r="DS291" s="256"/>
      <c r="DT291" s="256"/>
      <c r="DU291" s="256"/>
      <c r="DV291" s="256"/>
      <c r="DX291" s="256"/>
      <c r="DY291" s="256"/>
      <c r="DZ291" s="256"/>
      <c r="EA291" s="256"/>
      <c r="EB291" s="256"/>
      <c r="EC291" s="256"/>
      <c r="ED291" s="256"/>
      <c r="EE291" s="256"/>
      <c r="EF291" s="256"/>
      <c r="EG291" s="256"/>
      <c r="EH291" s="256"/>
      <c r="EI291" s="256"/>
      <c r="EK291" s="256"/>
      <c r="EL291" s="256"/>
      <c r="EM291" s="256"/>
      <c r="EN291" s="256"/>
      <c r="EO291" s="256"/>
      <c r="EP291" s="256"/>
      <c r="EQ291" s="256"/>
      <c r="ER291" s="256"/>
      <c r="ES291" s="256"/>
      <c r="ET291" s="256"/>
      <c r="EU291" s="256"/>
      <c r="EV291" s="256"/>
      <c r="EX291" s="256"/>
      <c r="EY291" s="256"/>
      <c r="EZ291" s="256"/>
      <c r="FA291" s="256"/>
      <c r="FB291" s="256"/>
      <c r="FC291" s="256"/>
      <c r="FD291" s="256"/>
      <c r="FE291" s="256"/>
      <c r="FF291" s="256"/>
      <c r="FG291" s="256"/>
      <c r="FH291" s="256"/>
      <c r="FI291" s="256"/>
      <c r="FK291" s="256"/>
      <c r="FL291" s="256"/>
      <c r="FM291" s="256"/>
      <c r="FN291" s="256"/>
      <c r="FO291" s="256"/>
      <c r="FP291" s="256"/>
      <c r="FQ291" s="256"/>
      <c r="FR291" s="256"/>
      <c r="FS291" s="256"/>
      <c r="FT291" s="256"/>
      <c r="FU291" s="256"/>
      <c r="FV291" s="256"/>
      <c r="FX291" s="256"/>
      <c r="FY291" s="256"/>
      <c r="FZ291" s="256"/>
      <c r="GA291" s="256"/>
      <c r="GB291" s="256"/>
      <c r="GC291" s="256"/>
      <c r="GD291" s="256"/>
      <c r="GE291" s="256"/>
      <c r="GF291" s="256"/>
      <c r="GG291" s="256"/>
      <c r="GH291" s="256"/>
      <c r="GI291" s="256"/>
      <c r="GK291" s="256"/>
      <c r="GL291" s="256"/>
      <c r="GM291" s="256"/>
      <c r="GN291" s="256"/>
      <c r="GO291" s="256"/>
      <c r="GP291" s="256"/>
      <c r="GQ291" s="256"/>
      <c r="GR291" s="256"/>
      <c r="GS291" s="256"/>
      <c r="GT291" s="256"/>
      <c r="GU291" s="256"/>
      <c r="GV291" s="256"/>
      <c r="GX291" s="256"/>
      <c r="GY291" s="256"/>
      <c r="GZ291" s="256"/>
      <c r="HA291" s="256"/>
      <c r="HB291" s="256"/>
      <c r="HC291" s="256"/>
      <c r="HD291" s="256"/>
      <c r="HE291" s="256"/>
      <c r="HF291" s="256"/>
      <c r="HG291" s="256"/>
      <c r="HH291" s="256"/>
      <c r="HI291" s="256"/>
      <c r="HK291" s="256"/>
      <c r="HL291" s="256"/>
      <c r="HM291" s="256"/>
      <c r="HN291" s="256"/>
      <c r="HO291" s="256"/>
      <c r="HP291" s="256"/>
      <c r="HQ291" s="256"/>
      <c r="HR291" s="256"/>
      <c r="HS291" s="256"/>
      <c r="HT291" s="256"/>
      <c r="HU291" s="256"/>
      <c r="HV291" s="256"/>
      <c r="HX291" s="256"/>
      <c r="HY291" s="256"/>
      <c r="HZ291" s="256"/>
      <c r="IA291" s="256"/>
      <c r="IB291" s="256"/>
      <c r="IC291" s="256"/>
      <c r="ID291" s="256"/>
      <c r="IE291" s="256"/>
      <c r="IF291" s="256"/>
      <c r="IG291" s="256"/>
      <c r="IH291" s="256"/>
      <c r="II291" s="256"/>
      <c r="IK291" s="256"/>
      <c r="IL291" s="257"/>
      <c r="IM291" s="257"/>
      <c r="IN291" s="257"/>
      <c r="IO291" s="257"/>
      <c r="IP291" s="257"/>
      <c r="IQ291" s="257"/>
      <c r="IR291" s="257"/>
      <c r="IS291" s="257"/>
      <c r="IT291" s="257"/>
      <c r="IU291" s="257"/>
      <c r="IV291" s="257"/>
      <c r="IW291" s="257"/>
      <c r="IY291" s="256"/>
    </row>
    <row r="292" spans="16:259" ht="19.5" customHeight="1" x14ac:dyDescent="0.5">
      <c r="P292" s="400"/>
      <c r="Z292" s="256"/>
      <c r="AA292" s="256"/>
      <c r="AB292" s="256"/>
      <c r="AO292" s="400"/>
      <c r="AY292" s="256"/>
      <c r="AZ292" s="256"/>
      <c r="BA292" s="256"/>
      <c r="BB292" s="256"/>
      <c r="BC292" s="256"/>
      <c r="BD292" s="256"/>
      <c r="BE292" s="256"/>
      <c r="BF292" s="256"/>
      <c r="BG292" s="256"/>
      <c r="BH292" s="256"/>
      <c r="BI292" s="256"/>
      <c r="BK292" s="256"/>
      <c r="BL292" s="256"/>
      <c r="BM292" s="256"/>
      <c r="BN292" s="256"/>
      <c r="BO292" s="256"/>
      <c r="BP292" s="256"/>
      <c r="BQ292" s="256"/>
      <c r="BR292" s="256"/>
      <c r="BS292" s="256"/>
      <c r="BT292" s="256"/>
      <c r="BU292" s="256"/>
      <c r="BV292" s="256"/>
      <c r="BX292" s="256"/>
      <c r="BY292" s="256"/>
      <c r="BZ292" s="256"/>
      <c r="CA292" s="256"/>
      <c r="CB292" s="256"/>
      <c r="CC292" s="256"/>
      <c r="CD292" s="256"/>
      <c r="CE292" s="256"/>
      <c r="CF292" s="256"/>
      <c r="CG292" s="256"/>
      <c r="CH292" s="256"/>
      <c r="CI292" s="256"/>
      <c r="CK292" s="256"/>
      <c r="CL292" s="256"/>
      <c r="CM292" s="256"/>
      <c r="CN292" s="256"/>
      <c r="CO292" s="256"/>
      <c r="CP292" s="256"/>
      <c r="CQ292" s="256"/>
      <c r="CR292" s="256"/>
      <c r="CS292" s="256"/>
      <c r="CT292" s="256"/>
      <c r="CU292" s="256"/>
      <c r="CV292" s="256"/>
      <c r="CX292" s="256"/>
      <c r="CY292" s="256"/>
      <c r="CZ292" s="256"/>
      <c r="DA292" s="256"/>
      <c r="DB292" s="256"/>
      <c r="DC292" s="256"/>
      <c r="DD292" s="256"/>
      <c r="DE292" s="256"/>
      <c r="DF292" s="256"/>
      <c r="DG292" s="256"/>
      <c r="DH292" s="256"/>
      <c r="DI292" s="256"/>
      <c r="DK292" s="256"/>
      <c r="DL292" s="256"/>
      <c r="DM292" s="256"/>
      <c r="DN292" s="256"/>
      <c r="DO292" s="256"/>
      <c r="DP292" s="256"/>
      <c r="DQ292" s="256"/>
      <c r="DR292" s="256"/>
      <c r="DS292" s="256"/>
      <c r="DT292" s="256"/>
      <c r="DU292" s="256"/>
      <c r="DV292" s="256"/>
      <c r="DX292" s="256"/>
      <c r="DY292" s="256"/>
      <c r="DZ292" s="256"/>
      <c r="EA292" s="256"/>
      <c r="EB292" s="256"/>
      <c r="EC292" s="256"/>
      <c r="ED292" s="256"/>
      <c r="EE292" s="256"/>
      <c r="EF292" s="256"/>
      <c r="EG292" s="256"/>
      <c r="EH292" s="256"/>
      <c r="EI292" s="256"/>
      <c r="EK292" s="256"/>
      <c r="EL292" s="256"/>
      <c r="EM292" s="256"/>
      <c r="EN292" s="256"/>
      <c r="EO292" s="256"/>
      <c r="EP292" s="256"/>
      <c r="EQ292" s="256"/>
      <c r="ER292" s="256"/>
      <c r="ES292" s="256"/>
      <c r="ET292" s="256"/>
      <c r="EU292" s="256"/>
      <c r="EV292" s="256"/>
      <c r="EX292" s="256"/>
      <c r="EY292" s="256"/>
      <c r="EZ292" s="256"/>
      <c r="FA292" s="256"/>
      <c r="FB292" s="256"/>
      <c r="FC292" s="256"/>
      <c r="FD292" s="256"/>
      <c r="FE292" s="256"/>
      <c r="FF292" s="256"/>
      <c r="FG292" s="256"/>
      <c r="FH292" s="256"/>
      <c r="FI292" s="256"/>
      <c r="FK292" s="256"/>
      <c r="FL292" s="256"/>
      <c r="FM292" s="256"/>
      <c r="FN292" s="256"/>
      <c r="FO292" s="256"/>
      <c r="FP292" s="256"/>
      <c r="FQ292" s="256"/>
      <c r="FR292" s="256"/>
      <c r="FS292" s="256"/>
      <c r="FT292" s="256"/>
      <c r="FU292" s="256"/>
      <c r="FV292" s="256"/>
      <c r="FX292" s="256"/>
      <c r="FY292" s="256"/>
      <c r="FZ292" s="256"/>
      <c r="GA292" s="256"/>
      <c r="GB292" s="256"/>
      <c r="GC292" s="256"/>
      <c r="GD292" s="256"/>
      <c r="GE292" s="256"/>
      <c r="GF292" s="256"/>
      <c r="GG292" s="256"/>
      <c r="GH292" s="256"/>
      <c r="GI292" s="256"/>
      <c r="GK292" s="256"/>
      <c r="GL292" s="256"/>
      <c r="GM292" s="256"/>
      <c r="GN292" s="256"/>
      <c r="GO292" s="256"/>
      <c r="GP292" s="256"/>
      <c r="GQ292" s="256"/>
      <c r="GR292" s="256"/>
      <c r="GS292" s="256"/>
      <c r="GT292" s="256"/>
      <c r="GU292" s="256"/>
      <c r="GV292" s="256"/>
      <c r="GX292" s="256"/>
      <c r="GY292" s="256"/>
      <c r="GZ292" s="256"/>
      <c r="HA292" s="256"/>
      <c r="HB292" s="256"/>
      <c r="HC292" s="256"/>
      <c r="HD292" s="256"/>
      <c r="HE292" s="256"/>
      <c r="HF292" s="256"/>
      <c r="HG292" s="256"/>
      <c r="HH292" s="256"/>
      <c r="HI292" s="256"/>
      <c r="HK292" s="256"/>
      <c r="HL292" s="256"/>
      <c r="HM292" s="256"/>
      <c r="HN292" s="256"/>
      <c r="HO292" s="256"/>
      <c r="HP292" s="256"/>
      <c r="HQ292" s="256"/>
      <c r="HR292" s="256"/>
      <c r="HS292" s="256"/>
      <c r="HT292" s="256"/>
      <c r="HU292" s="256"/>
      <c r="HV292" s="256"/>
      <c r="HX292" s="256"/>
      <c r="HY292" s="256"/>
      <c r="HZ292" s="256"/>
      <c r="IA292" s="256"/>
      <c r="IB292" s="256"/>
      <c r="IC292" s="256"/>
      <c r="ID292" s="256"/>
      <c r="IE292" s="256"/>
      <c r="IF292" s="256"/>
      <c r="IG292" s="256"/>
      <c r="IH292" s="256"/>
      <c r="II292" s="256"/>
      <c r="IK292" s="256"/>
      <c r="IL292" s="257"/>
      <c r="IM292" s="257"/>
      <c r="IN292" s="257"/>
      <c r="IO292" s="257"/>
      <c r="IP292" s="257"/>
      <c r="IQ292" s="257"/>
      <c r="IR292" s="257"/>
      <c r="IS292" s="257"/>
      <c r="IT292" s="257"/>
      <c r="IU292" s="257"/>
      <c r="IV292" s="257"/>
      <c r="IW292" s="257"/>
      <c r="IY292" s="256"/>
    </row>
    <row r="293" spans="16:259" ht="19.5" customHeight="1" x14ac:dyDescent="0.5">
      <c r="P293" s="400"/>
      <c r="Z293" s="256"/>
      <c r="AA293" s="256"/>
      <c r="AB293" s="256"/>
      <c r="AO293" s="400"/>
      <c r="AY293" s="256"/>
      <c r="AZ293" s="256"/>
      <c r="BA293" s="256"/>
      <c r="BB293" s="256"/>
      <c r="BC293" s="256"/>
      <c r="BD293" s="256"/>
      <c r="BE293" s="256"/>
      <c r="BF293" s="256"/>
      <c r="BG293" s="256"/>
      <c r="BH293" s="256"/>
      <c r="BI293" s="256"/>
      <c r="BK293" s="256"/>
      <c r="BL293" s="256"/>
      <c r="BM293" s="256"/>
      <c r="BN293" s="256"/>
      <c r="BO293" s="256"/>
      <c r="BP293" s="256"/>
      <c r="BQ293" s="256"/>
      <c r="BR293" s="256"/>
      <c r="BS293" s="256"/>
      <c r="BT293" s="256"/>
      <c r="BU293" s="256"/>
      <c r="BV293" s="256"/>
      <c r="BX293" s="256"/>
      <c r="BY293" s="256"/>
      <c r="BZ293" s="256"/>
      <c r="CA293" s="256"/>
      <c r="CB293" s="256"/>
      <c r="CC293" s="256"/>
      <c r="CD293" s="256"/>
      <c r="CE293" s="256"/>
      <c r="CF293" s="256"/>
      <c r="CG293" s="256"/>
      <c r="CH293" s="256"/>
      <c r="CI293" s="256"/>
      <c r="CK293" s="256"/>
      <c r="CL293" s="256"/>
      <c r="CM293" s="256"/>
      <c r="CN293" s="256"/>
      <c r="CO293" s="256"/>
      <c r="CP293" s="256"/>
      <c r="CQ293" s="256"/>
      <c r="CR293" s="256"/>
      <c r="CS293" s="256"/>
      <c r="CT293" s="256"/>
      <c r="CU293" s="256"/>
      <c r="CV293" s="256"/>
      <c r="CX293" s="256"/>
      <c r="CY293" s="256"/>
      <c r="CZ293" s="256"/>
      <c r="DA293" s="256"/>
      <c r="DB293" s="256"/>
      <c r="DC293" s="256"/>
      <c r="DD293" s="256"/>
      <c r="DE293" s="256"/>
      <c r="DF293" s="256"/>
      <c r="DG293" s="256"/>
      <c r="DH293" s="256"/>
      <c r="DI293" s="256"/>
      <c r="DK293" s="256"/>
      <c r="DL293" s="256"/>
      <c r="DM293" s="256"/>
      <c r="DN293" s="256"/>
      <c r="DO293" s="256"/>
      <c r="DP293" s="256"/>
      <c r="DQ293" s="256"/>
      <c r="DR293" s="256"/>
      <c r="DS293" s="256"/>
      <c r="DT293" s="256"/>
      <c r="DU293" s="256"/>
      <c r="DV293" s="256"/>
      <c r="DX293" s="256"/>
      <c r="DY293" s="256"/>
      <c r="DZ293" s="256"/>
      <c r="EA293" s="256"/>
      <c r="EB293" s="256"/>
      <c r="EC293" s="256"/>
      <c r="ED293" s="256"/>
      <c r="EE293" s="256"/>
      <c r="EF293" s="256"/>
      <c r="EG293" s="256"/>
      <c r="EH293" s="256"/>
      <c r="EI293" s="256"/>
      <c r="EK293" s="256"/>
      <c r="EL293" s="256"/>
      <c r="EM293" s="256"/>
      <c r="EN293" s="256"/>
      <c r="EO293" s="256"/>
      <c r="EP293" s="256"/>
      <c r="EQ293" s="256"/>
      <c r="ER293" s="256"/>
      <c r="ES293" s="256"/>
      <c r="ET293" s="256"/>
      <c r="EU293" s="256"/>
      <c r="EV293" s="256"/>
      <c r="EX293" s="256"/>
      <c r="EY293" s="256"/>
      <c r="EZ293" s="256"/>
      <c r="FA293" s="256"/>
      <c r="FB293" s="256"/>
      <c r="FC293" s="256"/>
      <c r="FD293" s="256"/>
      <c r="FE293" s="256"/>
      <c r="FF293" s="256"/>
      <c r="FG293" s="256"/>
      <c r="FH293" s="256"/>
      <c r="FI293" s="256"/>
      <c r="FK293" s="256"/>
      <c r="FL293" s="256"/>
      <c r="FM293" s="256"/>
      <c r="FN293" s="256"/>
      <c r="FO293" s="256"/>
      <c r="FP293" s="256"/>
      <c r="FQ293" s="256"/>
      <c r="FR293" s="256"/>
      <c r="FS293" s="256"/>
      <c r="FT293" s="256"/>
      <c r="FU293" s="256"/>
      <c r="FV293" s="256"/>
      <c r="FX293" s="256"/>
      <c r="FY293" s="256"/>
      <c r="FZ293" s="256"/>
      <c r="GA293" s="256"/>
      <c r="GB293" s="256"/>
      <c r="GC293" s="256"/>
      <c r="GD293" s="256"/>
      <c r="GE293" s="256"/>
      <c r="GF293" s="256"/>
      <c r="GG293" s="256"/>
      <c r="GH293" s="256"/>
      <c r="GI293" s="256"/>
      <c r="GK293" s="256"/>
      <c r="GL293" s="256"/>
      <c r="GM293" s="256"/>
      <c r="GN293" s="256"/>
      <c r="GO293" s="256"/>
      <c r="GP293" s="256"/>
      <c r="GQ293" s="256"/>
      <c r="GR293" s="256"/>
      <c r="GS293" s="256"/>
      <c r="GT293" s="256"/>
      <c r="GU293" s="256"/>
      <c r="GV293" s="256"/>
      <c r="GX293" s="256"/>
      <c r="GY293" s="256"/>
      <c r="GZ293" s="256"/>
      <c r="HA293" s="256"/>
      <c r="HB293" s="256"/>
      <c r="HC293" s="256"/>
      <c r="HD293" s="256"/>
      <c r="HE293" s="256"/>
      <c r="HF293" s="256"/>
      <c r="HG293" s="256"/>
      <c r="HH293" s="256"/>
      <c r="HI293" s="256"/>
      <c r="HK293" s="256"/>
      <c r="HL293" s="256"/>
      <c r="HM293" s="256"/>
      <c r="HN293" s="256"/>
      <c r="HO293" s="256"/>
      <c r="HP293" s="256"/>
      <c r="HQ293" s="256"/>
      <c r="HR293" s="256"/>
      <c r="HS293" s="256"/>
      <c r="HT293" s="256"/>
      <c r="HU293" s="256"/>
      <c r="HV293" s="256"/>
      <c r="HX293" s="256"/>
      <c r="HY293" s="256"/>
      <c r="HZ293" s="256"/>
      <c r="IA293" s="256"/>
      <c r="IB293" s="256"/>
      <c r="IC293" s="256"/>
      <c r="ID293" s="256"/>
      <c r="IE293" s="256"/>
      <c r="IF293" s="256"/>
      <c r="IG293" s="256"/>
      <c r="IH293" s="256"/>
      <c r="II293" s="256"/>
      <c r="IK293" s="256"/>
      <c r="IL293" s="257"/>
      <c r="IM293" s="257"/>
      <c r="IN293" s="257"/>
      <c r="IO293" s="257"/>
      <c r="IP293" s="257"/>
      <c r="IQ293" s="257"/>
      <c r="IR293" s="257"/>
      <c r="IS293" s="257"/>
      <c r="IT293" s="257"/>
      <c r="IU293" s="257"/>
      <c r="IV293" s="257"/>
      <c r="IW293" s="257"/>
      <c r="IY293" s="256"/>
    </row>
    <row r="294" spans="16:259" ht="19.5" customHeight="1" x14ac:dyDescent="0.5">
      <c r="P294" s="400"/>
      <c r="Z294" s="256"/>
      <c r="AA294" s="256"/>
      <c r="AB294" s="256"/>
      <c r="AO294" s="400"/>
      <c r="AY294" s="256"/>
      <c r="AZ294" s="256"/>
      <c r="BA294" s="256"/>
      <c r="BB294" s="256"/>
      <c r="BC294" s="256"/>
      <c r="BD294" s="256"/>
      <c r="BE294" s="256"/>
      <c r="BF294" s="256"/>
      <c r="BG294" s="256"/>
      <c r="BH294" s="256"/>
      <c r="BI294" s="256"/>
      <c r="BK294" s="256"/>
      <c r="BL294" s="256"/>
      <c r="BM294" s="256"/>
      <c r="BN294" s="256"/>
      <c r="BO294" s="256"/>
      <c r="BP294" s="256"/>
      <c r="BQ294" s="256"/>
      <c r="BR294" s="256"/>
      <c r="BS294" s="256"/>
      <c r="BT294" s="256"/>
      <c r="BU294" s="256"/>
      <c r="BV294" s="256"/>
      <c r="BX294" s="256"/>
      <c r="BY294" s="256"/>
      <c r="BZ294" s="256"/>
      <c r="CA294" s="256"/>
      <c r="CB294" s="256"/>
      <c r="CC294" s="256"/>
      <c r="CD294" s="256"/>
      <c r="CE294" s="256"/>
      <c r="CF294" s="256"/>
      <c r="CG294" s="256"/>
      <c r="CH294" s="256"/>
      <c r="CI294" s="256"/>
      <c r="CK294" s="256"/>
      <c r="CL294" s="256"/>
      <c r="CM294" s="256"/>
      <c r="CN294" s="256"/>
      <c r="CO294" s="256"/>
      <c r="CP294" s="256"/>
      <c r="CQ294" s="256"/>
      <c r="CR294" s="256"/>
      <c r="CS294" s="256"/>
      <c r="CT294" s="256"/>
      <c r="CU294" s="256"/>
      <c r="CV294" s="256"/>
      <c r="CX294" s="256"/>
      <c r="CY294" s="256"/>
      <c r="CZ294" s="256"/>
      <c r="DA294" s="256"/>
      <c r="DB294" s="256"/>
      <c r="DC294" s="256"/>
      <c r="DD294" s="256"/>
      <c r="DE294" s="256"/>
      <c r="DF294" s="256"/>
      <c r="DG294" s="256"/>
      <c r="DH294" s="256"/>
      <c r="DI294" s="256"/>
      <c r="DK294" s="256"/>
      <c r="DL294" s="256"/>
      <c r="DM294" s="256"/>
      <c r="DN294" s="256"/>
      <c r="DO294" s="256"/>
      <c r="DP294" s="256"/>
      <c r="DQ294" s="256"/>
      <c r="DR294" s="256"/>
      <c r="DS294" s="256"/>
      <c r="DT294" s="256"/>
      <c r="DU294" s="256"/>
      <c r="DV294" s="256"/>
      <c r="DX294" s="256"/>
      <c r="DY294" s="256"/>
      <c r="DZ294" s="256"/>
      <c r="EA294" s="256"/>
      <c r="EB294" s="256"/>
      <c r="EC294" s="256"/>
      <c r="ED294" s="256"/>
      <c r="EE294" s="256"/>
      <c r="EF294" s="256"/>
      <c r="EG294" s="256"/>
      <c r="EH294" s="256"/>
      <c r="EI294" s="256"/>
      <c r="EK294" s="256"/>
      <c r="EL294" s="256"/>
      <c r="EM294" s="256"/>
      <c r="EN294" s="256"/>
      <c r="EO294" s="256"/>
      <c r="EP294" s="256"/>
      <c r="EQ294" s="256"/>
      <c r="ER294" s="256"/>
      <c r="ES294" s="256"/>
      <c r="ET294" s="256"/>
      <c r="EU294" s="256"/>
      <c r="EV294" s="256"/>
      <c r="EX294" s="256"/>
      <c r="EY294" s="256"/>
      <c r="EZ294" s="256"/>
      <c r="FA294" s="256"/>
      <c r="FB294" s="256"/>
      <c r="FC294" s="256"/>
      <c r="FD294" s="256"/>
      <c r="FE294" s="256"/>
      <c r="FF294" s="256"/>
      <c r="FG294" s="256"/>
      <c r="FH294" s="256"/>
      <c r="FI294" s="256"/>
      <c r="FK294" s="256"/>
      <c r="FL294" s="256"/>
      <c r="FM294" s="256"/>
      <c r="FN294" s="256"/>
      <c r="FO294" s="256"/>
      <c r="FP294" s="256"/>
      <c r="FQ294" s="256"/>
      <c r="FR294" s="256"/>
      <c r="FS294" s="256"/>
      <c r="FT294" s="256"/>
      <c r="FU294" s="256"/>
      <c r="FV294" s="256"/>
      <c r="FX294" s="256"/>
      <c r="FY294" s="256"/>
      <c r="FZ294" s="256"/>
      <c r="GA294" s="256"/>
      <c r="GB294" s="256"/>
      <c r="GC294" s="256"/>
      <c r="GD294" s="256"/>
      <c r="GE294" s="256"/>
      <c r="GF294" s="256"/>
      <c r="GG294" s="256"/>
      <c r="GH294" s="256"/>
      <c r="GI294" s="256"/>
      <c r="GK294" s="256"/>
      <c r="GL294" s="256"/>
      <c r="GM294" s="256"/>
      <c r="GN294" s="256"/>
      <c r="GO294" s="256"/>
      <c r="GP294" s="256"/>
      <c r="GQ294" s="256"/>
      <c r="GR294" s="256"/>
      <c r="GS294" s="256"/>
      <c r="GT294" s="256"/>
      <c r="GU294" s="256"/>
      <c r="GV294" s="256"/>
      <c r="GX294" s="256"/>
      <c r="GY294" s="256"/>
      <c r="GZ294" s="256"/>
      <c r="HA294" s="256"/>
      <c r="HB294" s="256"/>
      <c r="HC294" s="256"/>
      <c r="HD294" s="256"/>
      <c r="HE294" s="256"/>
      <c r="HF294" s="256"/>
      <c r="HG294" s="256"/>
      <c r="HH294" s="256"/>
      <c r="HI294" s="256"/>
      <c r="HK294" s="256"/>
      <c r="HL294" s="256"/>
      <c r="HM294" s="256"/>
      <c r="HN294" s="256"/>
      <c r="HO294" s="256"/>
      <c r="HP294" s="256"/>
      <c r="HQ294" s="256"/>
      <c r="HR294" s="256"/>
      <c r="HS294" s="256"/>
      <c r="HT294" s="256"/>
      <c r="HU294" s="256"/>
      <c r="HV294" s="256"/>
      <c r="HX294" s="256"/>
      <c r="HY294" s="256"/>
      <c r="HZ294" s="256"/>
      <c r="IA294" s="256"/>
      <c r="IB294" s="256"/>
      <c r="IC294" s="256"/>
      <c r="ID294" s="256"/>
      <c r="IE294" s="256"/>
      <c r="IF294" s="256"/>
      <c r="IG294" s="256"/>
      <c r="IH294" s="256"/>
      <c r="II294" s="256"/>
      <c r="IK294" s="256"/>
      <c r="IL294" s="257"/>
      <c r="IM294" s="257"/>
      <c r="IN294" s="257"/>
      <c r="IO294" s="257"/>
      <c r="IP294" s="257"/>
      <c r="IQ294" s="257"/>
      <c r="IR294" s="257"/>
      <c r="IS294" s="257"/>
      <c r="IT294" s="257"/>
      <c r="IU294" s="257"/>
      <c r="IV294" s="257"/>
      <c r="IW294" s="257"/>
      <c r="IY294" s="256"/>
    </row>
    <row r="295" spans="16:259" ht="19.5" customHeight="1" x14ac:dyDescent="0.5">
      <c r="P295" s="400"/>
      <c r="Z295" s="256"/>
      <c r="AA295" s="256"/>
      <c r="AB295" s="256"/>
      <c r="AO295" s="400"/>
      <c r="AY295" s="256"/>
      <c r="AZ295" s="256"/>
      <c r="BA295" s="256"/>
      <c r="BB295" s="256"/>
      <c r="BC295" s="256"/>
      <c r="BD295" s="256"/>
      <c r="BE295" s="256"/>
      <c r="BF295" s="256"/>
      <c r="BG295" s="256"/>
      <c r="BH295" s="256"/>
      <c r="BI295" s="256"/>
      <c r="BK295" s="256"/>
      <c r="BL295" s="256"/>
      <c r="BM295" s="256"/>
      <c r="BN295" s="256"/>
      <c r="BO295" s="256"/>
      <c r="BP295" s="256"/>
      <c r="BQ295" s="256"/>
      <c r="BR295" s="256"/>
      <c r="BS295" s="256"/>
      <c r="BT295" s="256"/>
      <c r="BU295" s="256"/>
      <c r="BV295" s="256"/>
      <c r="BX295" s="256"/>
      <c r="BY295" s="256"/>
      <c r="BZ295" s="256"/>
      <c r="CA295" s="256"/>
      <c r="CB295" s="256"/>
      <c r="CC295" s="256"/>
      <c r="CD295" s="256"/>
      <c r="CE295" s="256"/>
      <c r="CF295" s="256"/>
      <c r="CG295" s="256"/>
      <c r="CH295" s="256"/>
      <c r="CI295" s="256"/>
      <c r="CK295" s="256"/>
      <c r="CL295" s="256"/>
      <c r="CM295" s="256"/>
      <c r="CN295" s="256"/>
      <c r="CO295" s="256"/>
      <c r="CP295" s="256"/>
      <c r="CQ295" s="256"/>
      <c r="CR295" s="256"/>
      <c r="CS295" s="256"/>
      <c r="CT295" s="256"/>
      <c r="CU295" s="256"/>
      <c r="CV295" s="256"/>
      <c r="CX295" s="256"/>
      <c r="CY295" s="256"/>
      <c r="CZ295" s="256"/>
      <c r="DA295" s="256"/>
      <c r="DB295" s="256"/>
      <c r="DC295" s="256"/>
      <c r="DD295" s="256"/>
      <c r="DE295" s="256"/>
      <c r="DF295" s="256"/>
      <c r="DG295" s="256"/>
      <c r="DH295" s="256"/>
      <c r="DI295" s="256"/>
      <c r="DK295" s="256"/>
      <c r="DL295" s="256"/>
      <c r="DM295" s="256"/>
      <c r="DN295" s="256"/>
      <c r="DO295" s="256"/>
      <c r="DP295" s="256"/>
      <c r="DQ295" s="256"/>
      <c r="DR295" s="256"/>
      <c r="DS295" s="256"/>
      <c r="DT295" s="256"/>
      <c r="DU295" s="256"/>
      <c r="DV295" s="256"/>
      <c r="DX295" s="256"/>
      <c r="DY295" s="256"/>
      <c r="DZ295" s="256"/>
      <c r="EA295" s="256"/>
      <c r="EB295" s="256"/>
      <c r="EC295" s="256"/>
      <c r="ED295" s="256"/>
      <c r="EE295" s="256"/>
      <c r="EF295" s="256"/>
      <c r="EG295" s="256"/>
      <c r="EH295" s="256"/>
      <c r="EI295" s="256"/>
      <c r="EK295" s="256"/>
      <c r="EL295" s="256"/>
      <c r="EM295" s="256"/>
      <c r="EN295" s="256"/>
      <c r="EO295" s="256"/>
      <c r="EP295" s="256"/>
      <c r="EQ295" s="256"/>
      <c r="ER295" s="256"/>
      <c r="ES295" s="256"/>
      <c r="ET295" s="256"/>
      <c r="EU295" s="256"/>
      <c r="EV295" s="256"/>
      <c r="EX295" s="256"/>
      <c r="EY295" s="256"/>
      <c r="EZ295" s="256"/>
      <c r="FA295" s="256"/>
      <c r="FB295" s="256"/>
      <c r="FC295" s="256"/>
      <c r="FD295" s="256"/>
      <c r="FE295" s="256"/>
      <c r="FF295" s="256"/>
      <c r="FG295" s="256"/>
      <c r="FH295" s="256"/>
      <c r="FI295" s="256"/>
      <c r="FK295" s="256"/>
      <c r="FL295" s="256"/>
      <c r="FM295" s="256"/>
      <c r="FN295" s="256"/>
      <c r="FO295" s="256"/>
      <c r="FP295" s="256"/>
      <c r="FQ295" s="256"/>
      <c r="FR295" s="256"/>
      <c r="FS295" s="256"/>
      <c r="FT295" s="256"/>
      <c r="FU295" s="256"/>
      <c r="FV295" s="256"/>
      <c r="FX295" s="256"/>
      <c r="FY295" s="256"/>
      <c r="FZ295" s="256"/>
      <c r="GA295" s="256"/>
      <c r="GB295" s="256"/>
      <c r="GC295" s="256"/>
      <c r="GD295" s="256"/>
      <c r="GE295" s="256"/>
      <c r="GF295" s="256"/>
      <c r="GG295" s="256"/>
      <c r="GH295" s="256"/>
      <c r="GI295" s="256"/>
      <c r="GK295" s="256"/>
      <c r="GL295" s="256"/>
      <c r="GM295" s="256"/>
      <c r="GN295" s="256"/>
      <c r="GO295" s="256"/>
      <c r="GP295" s="256"/>
      <c r="GQ295" s="256"/>
      <c r="GR295" s="256"/>
      <c r="GS295" s="256"/>
      <c r="GT295" s="256"/>
      <c r="GU295" s="256"/>
      <c r="GV295" s="256"/>
      <c r="GX295" s="256"/>
      <c r="GY295" s="256"/>
      <c r="GZ295" s="256"/>
      <c r="HA295" s="256"/>
      <c r="HB295" s="256"/>
      <c r="HC295" s="256"/>
      <c r="HD295" s="256"/>
      <c r="HE295" s="256"/>
      <c r="HF295" s="256"/>
      <c r="HG295" s="256"/>
      <c r="HH295" s="256"/>
      <c r="HI295" s="256"/>
      <c r="HK295" s="256"/>
      <c r="HL295" s="256"/>
      <c r="HM295" s="256"/>
      <c r="HN295" s="256"/>
      <c r="HO295" s="256"/>
      <c r="HP295" s="256"/>
      <c r="HQ295" s="256"/>
      <c r="HR295" s="256"/>
      <c r="HS295" s="256"/>
      <c r="HT295" s="256"/>
      <c r="HU295" s="256"/>
      <c r="HV295" s="256"/>
      <c r="HX295" s="256"/>
      <c r="HY295" s="256"/>
      <c r="HZ295" s="256"/>
      <c r="IA295" s="256"/>
      <c r="IB295" s="256"/>
      <c r="IC295" s="256"/>
      <c r="ID295" s="256"/>
      <c r="IE295" s="256"/>
      <c r="IF295" s="256"/>
      <c r="IG295" s="256"/>
      <c r="IH295" s="256"/>
      <c r="II295" s="256"/>
      <c r="IK295" s="256"/>
      <c r="IL295" s="257"/>
      <c r="IM295" s="257"/>
      <c r="IN295" s="257"/>
      <c r="IO295" s="257"/>
      <c r="IP295" s="257"/>
      <c r="IQ295" s="257"/>
      <c r="IR295" s="257"/>
      <c r="IS295" s="257"/>
      <c r="IT295" s="257"/>
      <c r="IU295" s="257"/>
      <c r="IV295" s="257"/>
      <c r="IW295" s="257"/>
      <c r="IY295" s="256"/>
    </row>
    <row r="296" spans="16:259" ht="19.5" customHeight="1" x14ac:dyDescent="0.5">
      <c r="P296" s="400"/>
      <c r="Z296" s="256"/>
      <c r="AA296" s="256"/>
      <c r="AB296" s="256"/>
      <c r="AO296" s="400"/>
      <c r="AY296" s="256"/>
      <c r="AZ296" s="256"/>
      <c r="BA296" s="256"/>
      <c r="BB296" s="256"/>
      <c r="BC296" s="256"/>
      <c r="BD296" s="256"/>
      <c r="BE296" s="256"/>
      <c r="BF296" s="256"/>
      <c r="BG296" s="256"/>
      <c r="BH296" s="256"/>
      <c r="BI296" s="256"/>
      <c r="BK296" s="256"/>
      <c r="BL296" s="256"/>
      <c r="BM296" s="256"/>
      <c r="BN296" s="256"/>
      <c r="BO296" s="256"/>
      <c r="BP296" s="256"/>
      <c r="BQ296" s="256"/>
      <c r="BR296" s="256"/>
      <c r="BS296" s="256"/>
      <c r="BT296" s="256"/>
      <c r="BU296" s="256"/>
      <c r="BV296" s="256"/>
      <c r="BX296" s="256"/>
      <c r="BY296" s="256"/>
      <c r="BZ296" s="256"/>
      <c r="CA296" s="256"/>
      <c r="CB296" s="256"/>
      <c r="CC296" s="256"/>
      <c r="CD296" s="256"/>
      <c r="CE296" s="256"/>
      <c r="CF296" s="256"/>
      <c r="CG296" s="256"/>
      <c r="CH296" s="256"/>
      <c r="CI296" s="256"/>
      <c r="CK296" s="256"/>
      <c r="CL296" s="256"/>
      <c r="CM296" s="256"/>
      <c r="CN296" s="256"/>
      <c r="CO296" s="256"/>
      <c r="CP296" s="256"/>
      <c r="CQ296" s="256"/>
      <c r="CR296" s="256"/>
      <c r="CS296" s="256"/>
      <c r="CT296" s="256"/>
      <c r="CU296" s="256"/>
      <c r="CV296" s="256"/>
      <c r="CX296" s="256"/>
      <c r="CY296" s="256"/>
      <c r="CZ296" s="256"/>
      <c r="DA296" s="256"/>
      <c r="DB296" s="256"/>
      <c r="DC296" s="256"/>
      <c r="DD296" s="256"/>
      <c r="DE296" s="256"/>
      <c r="DF296" s="256"/>
      <c r="DG296" s="256"/>
      <c r="DH296" s="256"/>
      <c r="DI296" s="256"/>
      <c r="DK296" s="256"/>
      <c r="DL296" s="256"/>
      <c r="DM296" s="256"/>
      <c r="DN296" s="256"/>
      <c r="DO296" s="256"/>
      <c r="DP296" s="256"/>
      <c r="DQ296" s="256"/>
      <c r="DR296" s="256"/>
      <c r="DS296" s="256"/>
      <c r="DT296" s="256"/>
      <c r="DU296" s="256"/>
      <c r="DV296" s="256"/>
      <c r="DX296" s="256"/>
      <c r="DY296" s="256"/>
      <c r="DZ296" s="256"/>
      <c r="EA296" s="256"/>
      <c r="EB296" s="256"/>
      <c r="EC296" s="256"/>
      <c r="ED296" s="256"/>
      <c r="EE296" s="256"/>
      <c r="EF296" s="256"/>
      <c r="EG296" s="256"/>
      <c r="EH296" s="256"/>
      <c r="EI296" s="256"/>
      <c r="EK296" s="256"/>
      <c r="EL296" s="256"/>
      <c r="EM296" s="256"/>
      <c r="EN296" s="256"/>
      <c r="EO296" s="256"/>
      <c r="EP296" s="256"/>
      <c r="EQ296" s="256"/>
      <c r="ER296" s="256"/>
      <c r="ES296" s="256"/>
      <c r="ET296" s="256"/>
      <c r="EU296" s="256"/>
      <c r="EV296" s="256"/>
      <c r="EX296" s="256"/>
      <c r="EY296" s="256"/>
      <c r="EZ296" s="256"/>
      <c r="FA296" s="256"/>
      <c r="FB296" s="256"/>
      <c r="FC296" s="256"/>
      <c r="FD296" s="256"/>
      <c r="FE296" s="256"/>
      <c r="FF296" s="256"/>
      <c r="FG296" s="256"/>
      <c r="FH296" s="256"/>
      <c r="FI296" s="256"/>
      <c r="FK296" s="256"/>
      <c r="FL296" s="256"/>
      <c r="FM296" s="256"/>
      <c r="FN296" s="256"/>
      <c r="FO296" s="256"/>
      <c r="FP296" s="256"/>
      <c r="FQ296" s="256"/>
      <c r="FR296" s="256"/>
      <c r="FS296" s="256"/>
      <c r="FT296" s="256"/>
      <c r="FU296" s="256"/>
      <c r="FV296" s="256"/>
      <c r="FX296" s="256"/>
      <c r="FY296" s="256"/>
      <c r="FZ296" s="256"/>
      <c r="GA296" s="256"/>
      <c r="GB296" s="256"/>
      <c r="GC296" s="256"/>
      <c r="GD296" s="256"/>
      <c r="GE296" s="256"/>
      <c r="GF296" s="256"/>
      <c r="GG296" s="256"/>
      <c r="GH296" s="256"/>
      <c r="GI296" s="256"/>
      <c r="GK296" s="256"/>
      <c r="GL296" s="256"/>
      <c r="GM296" s="256"/>
      <c r="GN296" s="256"/>
      <c r="GO296" s="256"/>
      <c r="GP296" s="256"/>
      <c r="GQ296" s="256"/>
      <c r="GR296" s="256"/>
      <c r="GS296" s="256"/>
      <c r="GT296" s="256"/>
      <c r="GU296" s="256"/>
      <c r="GV296" s="256"/>
      <c r="GX296" s="256"/>
      <c r="GY296" s="256"/>
      <c r="GZ296" s="256"/>
      <c r="HA296" s="256"/>
      <c r="HB296" s="256"/>
      <c r="HC296" s="256"/>
      <c r="HD296" s="256"/>
      <c r="HE296" s="256"/>
      <c r="HF296" s="256"/>
      <c r="HG296" s="256"/>
      <c r="HH296" s="256"/>
      <c r="HI296" s="256"/>
      <c r="HK296" s="256"/>
      <c r="HL296" s="256"/>
      <c r="HM296" s="256"/>
      <c r="HN296" s="256"/>
      <c r="HO296" s="256"/>
      <c r="HP296" s="256"/>
      <c r="HQ296" s="256"/>
      <c r="HR296" s="256"/>
      <c r="HS296" s="256"/>
      <c r="HT296" s="256"/>
      <c r="HU296" s="256"/>
      <c r="HV296" s="256"/>
      <c r="HX296" s="256"/>
      <c r="HY296" s="256"/>
      <c r="HZ296" s="256"/>
      <c r="IA296" s="256"/>
      <c r="IB296" s="256"/>
      <c r="IC296" s="256"/>
      <c r="ID296" s="256"/>
      <c r="IE296" s="256"/>
      <c r="IF296" s="256"/>
      <c r="IG296" s="256"/>
      <c r="IH296" s="256"/>
      <c r="II296" s="256"/>
      <c r="IK296" s="256"/>
      <c r="IL296" s="257"/>
      <c r="IM296" s="257"/>
      <c r="IN296" s="257"/>
      <c r="IO296" s="257"/>
      <c r="IP296" s="257"/>
      <c r="IQ296" s="257"/>
      <c r="IR296" s="257"/>
      <c r="IS296" s="257"/>
      <c r="IT296" s="257"/>
      <c r="IU296" s="257"/>
      <c r="IV296" s="257"/>
      <c r="IW296" s="257"/>
      <c r="IY296" s="256"/>
    </row>
    <row r="297" spans="16:259" ht="19.5" customHeight="1" x14ac:dyDescent="0.5">
      <c r="P297" s="400"/>
      <c r="Z297" s="256"/>
      <c r="AA297" s="256"/>
      <c r="AB297" s="256"/>
      <c r="AO297" s="400"/>
      <c r="AY297" s="256"/>
      <c r="AZ297" s="256"/>
      <c r="BA297" s="256"/>
      <c r="BB297" s="256"/>
      <c r="BC297" s="256"/>
      <c r="BD297" s="256"/>
      <c r="BE297" s="256"/>
      <c r="BF297" s="256"/>
      <c r="BG297" s="256"/>
      <c r="BH297" s="256"/>
      <c r="BI297" s="256"/>
      <c r="BK297" s="256"/>
      <c r="BL297" s="256"/>
      <c r="BM297" s="256"/>
      <c r="BN297" s="256"/>
      <c r="BO297" s="256"/>
      <c r="BP297" s="256"/>
      <c r="BQ297" s="256"/>
      <c r="BR297" s="256"/>
      <c r="BS297" s="256"/>
      <c r="BT297" s="256"/>
      <c r="BU297" s="256"/>
      <c r="BV297" s="256"/>
      <c r="BX297" s="256"/>
      <c r="BY297" s="256"/>
      <c r="BZ297" s="256"/>
      <c r="CA297" s="256"/>
      <c r="CB297" s="256"/>
      <c r="CC297" s="256"/>
      <c r="CD297" s="256"/>
      <c r="CE297" s="256"/>
      <c r="CF297" s="256"/>
      <c r="CG297" s="256"/>
      <c r="CH297" s="256"/>
      <c r="CI297" s="256"/>
      <c r="CK297" s="256"/>
      <c r="CL297" s="256"/>
      <c r="CM297" s="256"/>
      <c r="CN297" s="256"/>
      <c r="CO297" s="256"/>
      <c r="CP297" s="256"/>
      <c r="CQ297" s="256"/>
      <c r="CR297" s="256"/>
      <c r="CS297" s="256"/>
      <c r="CT297" s="256"/>
      <c r="CU297" s="256"/>
      <c r="CV297" s="256"/>
      <c r="CX297" s="256"/>
      <c r="CY297" s="256"/>
      <c r="CZ297" s="256"/>
      <c r="DA297" s="256"/>
      <c r="DB297" s="256"/>
      <c r="DC297" s="256"/>
      <c r="DD297" s="256"/>
      <c r="DE297" s="256"/>
      <c r="DF297" s="256"/>
      <c r="DG297" s="256"/>
      <c r="DH297" s="256"/>
      <c r="DI297" s="256"/>
      <c r="DK297" s="256"/>
      <c r="DL297" s="256"/>
      <c r="DM297" s="256"/>
      <c r="DN297" s="256"/>
      <c r="DO297" s="256"/>
      <c r="DP297" s="256"/>
      <c r="DQ297" s="256"/>
      <c r="DR297" s="256"/>
      <c r="DS297" s="256"/>
      <c r="DT297" s="256"/>
      <c r="DU297" s="256"/>
      <c r="DV297" s="256"/>
      <c r="DX297" s="256"/>
      <c r="DY297" s="256"/>
      <c r="DZ297" s="256"/>
      <c r="EA297" s="256"/>
      <c r="EB297" s="256"/>
      <c r="EC297" s="256"/>
      <c r="ED297" s="256"/>
      <c r="EE297" s="256"/>
      <c r="EF297" s="256"/>
      <c r="EG297" s="256"/>
      <c r="EH297" s="256"/>
      <c r="EI297" s="256"/>
      <c r="EK297" s="256"/>
      <c r="EL297" s="256"/>
      <c r="EM297" s="256"/>
      <c r="EN297" s="256"/>
      <c r="EO297" s="256"/>
      <c r="EP297" s="256"/>
      <c r="EQ297" s="256"/>
      <c r="ER297" s="256"/>
      <c r="ES297" s="256"/>
      <c r="ET297" s="256"/>
      <c r="EU297" s="256"/>
      <c r="EV297" s="256"/>
      <c r="EX297" s="256"/>
      <c r="EY297" s="256"/>
      <c r="EZ297" s="256"/>
      <c r="FA297" s="256"/>
      <c r="FB297" s="256"/>
      <c r="FC297" s="256"/>
      <c r="FD297" s="256"/>
      <c r="FE297" s="256"/>
      <c r="FF297" s="256"/>
      <c r="FG297" s="256"/>
      <c r="FH297" s="256"/>
      <c r="FI297" s="256"/>
      <c r="FK297" s="256"/>
      <c r="FL297" s="256"/>
      <c r="FM297" s="256"/>
      <c r="FN297" s="256"/>
      <c r="FO297" s="256"/>
      <c r="FP297" s="256"/>
      <c r="FQ297" s="256"/>
      <c r="FR297" s="256"/>
      <c r="FS297" s="256"/>
      <c r="FT297" s="256"/>
      <c r="FU297" s="256"/>
      <c r="FV297" s="256"/>
      <c r="FX297" s="256"/>
      <c r="FY297" s="256"/>
      <c r="FZ297" s="256"/>
      <c r="GA297" s="256"/>
      <c r="GB297" s="256"/>
      <c r="GC297" s="256"/>
      <c r="GD297" s="256"/>
      <c r="GE297" s="256"/>
      <c r="GF297" s="256"/>
      <c r="GG297" s="256"/>
      <c r="GH297" s="256"/>
      <c r="GI297" s="256"/>
      <c r="GK297" s="256"/>
      <c r="GL297" s="256"/>
      <c r="GM297" s="256"/>
      <c r="GN297" s="256"/>
      <c r="GO297" s="256"/>
      <c r="GP297" s="256"/>
      <c r="GQ297" s="256"/>
      <c r="GR297" s="256"/>
      <c r="GS297" s="256"/>
      <c r="GT297" s="256"/>
      <c r="GU297" s="256"/>
      <c r="GV297" s="256"/>
      <c r="GX297" s="256"/>
      <c r="GY297" s="256"/>
      <c r="GZ297" s="256"/>
      <c r="HA297" s="256"/>
      <c r="HB297" s="256"/>
      <c r="HC297" s="256"/>
      <c r="HD297" s="256"/>
      <c r="HE297" s="256"/>
      <c r="HF297" s="256"/>
      <c r="HG297" s="256"/>
      <c r="HH297" s="256"/>
      <c r="HI297" s="256"/>
      <c r="HK297" s="256"/>
      <c r="HL297" s="256"/>
      <c r="HM297" s="256"/>
      <c r="HN297" s="256"/>
      <c r="HO297" s="256"/>
      <c r="HP297" s="256"/>
      <c r="HQ297" s="256"/>
      <c r="HR297" s="256"/>
      <c r="HS297" s="256"/>
      <c r="HT297" s="256"/>
      <c r="HU297" s="256"/>
      <c r="HV297" s="256"/>
      <c r="HX297" s="256"/>
      <c r="HY297" s="256"/>
      <c r="HZ297" s="256"/>
      <c r="IA297" s="256"/>
      <c r="IB297" s="256"/>
      <c r="IC297" s="256"/>
      <c r="ID297" s="256"/>
      <c r="IE297" s="256"/>
      <c r="IF297" s="256"/>
      <c r="IG297" s="256"/>
      <c r="IH297" s="256"/>
      <c r="II297" s="256"/>
      <c r="IK297" s="256"/>
      <c r="IL297" s="257"/>
      <c r="IM297" s="257"/>
      <c r="IN297" s="257"/>
      <c r="IO297" s="257"/>
      <c r="IP297" s="257"/>
      <c r="IQ297" s="257"/>
      <c r="IR297" s="257"/>
      <c r="IS297" s="257"/>
      <c r="IT297" s="257"/>
      <c r="IU297" s="257"/>
      <c r="IV297" s="257"/>
      <c r="IW297" s="257"/>
      <c r="IY297" s="256"/>
    </row>
    <row r="298" spans="16:259" ht="19.5" customHeight="1" x14ac:dyDescent="0.5">
      <c r="P298" s="400"/>
      <c r="Z298" s="256"/>
      <c r="AA298" s="256"/>
      <c r="AB298" s="256"/>
      <c r="AO298" s="400"/>
      <c r="AY298" s="256"/>
      <c r="AZ298" s="256"/>
      <c r="BA298" s="256"/>
      <c r="BB298" s="256"/>
      <c r="BC298" s="256"/>
      <c r="BD298" s="256"/>
      <c r="BE298" s="256"/>
      <c r="BF298" s="256"/>
      <c r="BG298" s="256"/>
      <c r="BH298" s="256"/>
      <c r="BI298" s="256"/>
      <c r="BK298" s="256"/>
      <c r="BL298" s="256"/>
      <c r="BM298" s="256"/>
      <c r="BN298" s="256"/>
      <c r="BO298" s="256"/>
      <c r="BP298" s="256"/>
      <c r="BQ298" s="256"/>
      <c r="BR298" s="256"/>
      <c r="BS298" s="256"/>
      <c r="BT298" s="256"/>
      <c r="BU298" s="256"/>
      <c r="BV298" s="256"/>
      <c r="BX298" s="256"/>
      <c r="BY298" s="256"/>
      <c r="BZ298" s="256"/>
      <c r="CA298" s="256"/>
      <c r="CB298" s="256"/>
      <c r="CC298" s="256"/>
      <c r="CD298" s="256"/>
      <c r="CE298" s="256"/>
      <c r="CF298" s="256"/>
      <c r="CG298" s="256"/>
      <c r="CH298" s="256"/>
      <c r="CI298" s="256"/>
      <c r="CK298" s="256"/>
      <c r="CL298" s="256"/>
      <c r="CM298" s="256"/>
      <c r="CN298" s="256"/>
      <c r="CO298" s="256"/>
      <c r="CP298" s="256"/>
      <c r="CQ298" s="256"/>
      <c r="CR298" s="256"/>
      <c r="CS298" s="256"/>
      <c r="CT298" s="256"/>
      <c r="CU298" s="256"/>
      <c r="CV298" s="256"/>
      <c r="CX298" s="256"/>
      <c r="CY298" s="256"/>
      <c r="CZ298" s="256"/>
      <c r="DA298" s="256"/>
      <c r="DB298" s="256"/>
      <c r="DC298" s="256"/>
      <c r="DD298" s="256"/>
      <c r="DE298" s="256"/>
      <c r="DF298" s="256"/>
      <c r="DG298" s="256"/>
      <c r="DH298" s="256"/>
      <c r="DI298" s="256"/>
      <c r="DK298" s="256"/>
      <c r="DL298" s="256"/>
      <c r="DM298" s="256"/>
      <c r="DN298" s="256"/>
      <c r="DO298" s="256"/>
      <c r="DP298" s="256"/>
      <c r="DQ298" s="256"/>
      <c r="DR298" s="256"/>
      <c r="DS298" s="256"/>
      <c r="DT298" s="256"/>
      <c r="DU298" s="256"/>
      <c r="DV298" s="256"/>
      <c r="DX298" s="256"/>
      <c r="DY298" s="256"/>
      <c r="DZ298" s="256"/>
      <c r="EA298" s="256"/>
      <c r="EB298" s="256"/>
      <c r="EC298" s="256"/>
      <c r="ED298" s="256"/>
      <c r="EE298" s="256"/>
      <c r="EF298" s="256"/>
      <c r="EG298" s="256"/>
      <c r="EH298" s="256"/>
      <c r="EI298" s="256"/>
      <c r="EK298" s="256"/>
      <c r="EL298" s="256"/>
      <c r="EM298" s="256"/>
      <c r="EN298" s="256"/>
      <c r="EO298" s="256"/>
      <c r="EP298" s="256"/>
      <c r="EQ298" s="256"/>
      <c r="ER298" s="256"/>
      <c r="ES298" s="256"/>
      <c r="ET298" s="256"/>
      <c r="EU298" s="256"/>
      <c r="EV298" s="256"/>
      <c r="EX298" s="256"/>
      <c r="EY298" s="256"/>
      <c r="EZ298" s="256"/>
      <c r="FA298" s="256"/>
      <c r="FB298" s="256"/>
      <c r="FC298" s="256"/>
      <c r="FD298" s="256"/>
      <c r="FE298" s="256"/>
      <c r="FF298" s="256"/>
      <c r="FG298" s="256"/>
      <c r="FH298" s="256"/>
      <c r="FI298" s="256"/>
      <c r="FK298" s="256"/>
      <c r="FL298" s="256"/>
      <c r="FM298" s="256"/>
      <c r="FN298" s="256"/>
      <c r="FO298" s="256"/>
      <c r="FP298" s="256"/>
      <c r="FQ298" s="256"/>
      <c r="FR298" s="256"/>
      <c r="FS298" s="256"/>
      <c r="FT298" s="256"/>
      <c r="FU298" s="256"/>
      <c r="FV298" s="256"/>
      <c r="FX298" s="256"/>
      <c r="FY298" s="256"/>
      <c r="FZ298" s="256"/>
      <c r="GA298" s="256"/>
      <c r="GB298" s="256"/>
      <c r="GC298" s="256"/>
      <c r="GD298" s="256"/>
      <c r="GE298" s="256"/>
      <c r="GF298" s="256"/>
      <c r="GG298" s="256"/>
      <c r="GH298" s="256"/>
      <c r="GI298" s="256"/>
      <c r="GK298" s="256"/>
      <c r="GL298" s="256"/>
      <c r="GM298" s="256"/>
      <c r="GN298" s="256"/>
      <c r="GO298" s="256"/>
      <c r="GP298" s="256"/>
      <c r="GQ298" s="256"/>
      <c r="GR298" s="256"/>
      <c r="GS298" s="256"/>
      <c r="GT298" s="256"/>
      <c r="GU298" s="256"/>
      <c r="GV298" s="256"/>
      <c r="GX298" s="256"/>
      <c r="GY298" s="256"/>
      <c r="GZ298" s="256"/>
      <c r="HA298" s="256"/>
      <c r="HB298" s="256"/>
      <c r="HC298" s="256"/>
      <c r="HD298" s="256"/>
      <c r="HE298" s="256"/>
      <c r="HF298" s="256"/>
      <c r="HG298" s="256"/>
      <c r="HH298" s="256"/>
      <c r="HI298" s="256"/>
      <c r="HK298" s="256"/>
      <c r="HL298" s="256"/>
      <c r="HM298" s="256"/>
      <c r="HN298" s="256"/>
      <c r="HO298" s="256"/>
      <c r="HP298" s="256"/>
      <c r="HQ298" s="256"/>
      <c r="HR298" s="256"/>
      <c r="HS298" s="256"/>
      <c r="HT298" s="256"/>
      <c r="HU298" s="256"/>
      <c r="HV298" s="256"/>
      <c r="HX298" s="256"/>
      <c r="HY298" s="256"/>
      <c r="HZ298" s="256"/>
      <c r="IA298" s="256"/>
      <c r="IB298" s="256"/>
      <c r="IC298" s="256"/>
      <c r="ID298" s="256"/>
      <c r="IE298" s="256"/>
      <c r="IF298" s="256"/>
      <c r="IG298" s="256"/>
      <c r="IH298" s="256"/>
      <c r="II298" s="256"/>
      <c r="IK298" s="256"/>
      <c r="IL298" s="257"/>
      <c r="IM298" s="257"/>
      <c r="IN298" s="257"/>
      <c r="IO298" s="257"/>
      <c r="IP298" s="257"/>
      <c r="IQ298" s="257"/>
      <c r="IR298" s="257"/>
      <c r="IS298" s="257"/>
      <c r="IT298" s="257"/>
      <c r="IU298" s="257"/>
      <c r="IV298" s="257"/>
      <c r="IW298" s="257"/>
      <c r="IY298" s="256"/>
    </row>
    <row r="299" spans="16:259" ht="19.5" customHeight="1" x14ac:dyDescent="0.5">
      <c r="P299" s="400"/>
      <c r="Z299" s="256"/>
      <c r="AA299" s="256"/>
      <c r="AB299" s="256"/>
      <c r="AO299" s="400"/>
      <c r="AY299" s="256"/>
      <c r="AZ299" s="256"/>
      <c r="BA299" s="256"/>
      <c r="BB299" s="256"/>
      <c r="BC299" s="256"/>
      <c r="BD299" s="256"/>
      <c r="BE299" s="256"/>
      <c r="BF299" s="256"/>
      <c r="BG299" s="256"/>
      <c r="BH299" s="256"/>
      <c r="BI299" s="256"/>
      <c r="BK299" s="256"/>
      <c r="BL299" s="256"/>
      <c r="BM299" s="256"/>
      <c r="BN299" s="256"/>
      <c r="BO299" s="256"/>
      <c r="BP299" s="256"/>
      <c r="BQ299" s="256"/>
      <c r="BR299" s="256"/>
      <c r="BS299" s="256"/>
      <c r="BT299" s="256"/>
      <c r="BU299" s="256"/>
      <c r="BV299" s="256"/>
      <c r="BX299" s="256"/>
      <c r="BY299" s="256"/>
      <c r="BZ299" s="256"/>
      <c r="CA299" s="256"/>
      <c r="CB299" s="256"/>
      <c r="CC299" s="256"/>
      <c r="CD299" s="256"/>
      <c r="CE299" s="256"/>
      <c r="CF299" s="256"/>
      <c r="CG299" s="256"/>
      <c r="CH299" s="256"/>
      <c r="CI299" s="256"/>
      <c r="CK299" s="256"/>
      <c r="CL299" s="256"/>
      <c r="CM299" s="256"/>
      <c r="CN299" s="256"/>
      <c r="CO299" s="256"/>
      <c r="CP299" s="256"/>
      <c r="CQ299" s="256"/>
      <c r="CR299" s="256"/>
      <c r="CS299" s="256"/>
      <c r="CT299" s="256"/>
      <c r="CU299" s="256"/>
      <c r="CV299" s="256"/>
      <c r="CX299" s="256"/>
      <c r="CY299" s="256"/>
      <c r="CZ299" s="256"/>
      <c r="DA299" s="256"/>
      <c r="DB299" s="256"/>
      <c r="DC299" s="256"/>
      <c r="DD299" s="256"/>
      <c r="DE299" s="256"/>
      <c r="DF299" s="256"/>
      <c r="DG299" s="256"/>
      <c r="DH299" s="256"/>
      <c r="DI299" s="256"/>
      <c r="DK299" s="256"/>
      <c r="DL299" s="256"/>
      <c r="DM299" s="256"/>
      <c r="DN299" s="256"/>
      <c r="DO299" s="256"/>
      <c r="DP299" s="256"/>
      <c r="DQ299" s="256"/>
      <c r="DR299" s="256"/>
      <c r="DS299" s="256"/>
      <c r="DT299" s="256"/>
      <c r="DU299" s="256"/>
      <c r="DV299" s="256"/>
      <c r="DX299" s="256"/>
      <c r="DY299" s="256"/>
      <c r="DZ299" s="256"/>
      <c r="EA299" s="256"/>
      <c r="EB299" s="256"/>
      <c r="EC299" s="256"/>
      <c r="ED299" s="256"/>
      <c r="EE299" s="256"/>
      <c r="EF299" s="256"/>
      <c r="EG299" s="256"/>
      <c r="EH299" s="256"/>
      <c r="EI299" s="256"/>
      <c r="EK299" s="256"/>
      <c r="EL299" s="256"/>
      <c r="EM299" s="256"/>
      <c r="EN299" s="256"/>
      <c r="EO299" s="256"/>
      <c r="EP299" s="256"/>
      <c r="EQ299" s="256"/>
      <c r="ER299" s="256"/>
      <c r="ES299" s="256"/>
      <c r="ET299" s="256"/>
      <c r="EU299" s="256"/>
      <c r="EV299" s="256"/>
      <c r="EX299" s="256"/>
      <c r="EY299" s="256"/>
      <c r="EZ299" s="256"/>
      <c r="FA299" s="256"/>
      <c r="FB299" s="256"/>
      <c r="FC299" s="256"/>
      <c r="FD299" s="256"/>
      <c r="FE299" s="256"/>
      <c r="FF299" s="256"/>
      <c r="FG299" s="256"/>
      <c r="FH299" s="256"/>
      <c r="FI299" s="256"/>
      <c r="FK299" s="256"/>
      <c r="FL299" s="256"/>
      <c r="FM299" s="256"/>
      <c r="FN299" s="256"/>
      <c r="FO299" s="256"/>
      <c r="FP299" s="256"/>
      <c r="FQ299" s="256"/>
      <c r="FR299" s="256"/>
      <c r="FS299" s="256"/>
      <c r="FT299" s="256"/>
      <c r="FU299" s="256"/>
      <c r="FV299" s="256"/>
      <c r="FX299" s="256"/>
      <c r="FY299" s="256"/>
      <c r="FZ299" s="256"/>
      <c r="GA299" s="256"/>
      <c r="GB299" s="256"/>
      <c r="GC299" s="256"/>
      <c r="GD299" s="256"/>
      <c r="GE299" s="256"/>
      <c r="GF299" s="256"/>
      <c r="GG299" s="256"/>
      <c r="GH299" s="256"/>
      <c r="GI299" s="256"/>
      <c r="GK299" s="256"/>
      <c r="GL299" s="256"/>
      <c r="GM299" s="256"/>
      <c r="GN299" s="256"/>
      <c r="GO299" s="256"/>
      <c r="GP299" s="256"/>
      <c r="GQ299" s="256"/>
      <c r="GR299" s="256"/>
      <c r="GS299" s="256"/>
      <c r="GT299" s="256"/>
      <c r="GU299" s="256"/>
      <c r="GV299" s="256"/>
      <c r="GX299" s="256"/>
      <c r="GY299" s="256"/>
      <c r="GZ299" s="256"/>
      <c r="HA299" s="256"/>
      <c r="HB299" s="256"/>
      <c r="HC299" s="256"/>
      <c r="HD299" s="256"/>
      <c r="HE299" s="256"/>
      <c r="HF299" s="256"/>
      <c r="HG299" s="256"/>
      <c r="HH299" s="256"/>
      <c r="HI299" s="256"/>
      <c r="HK299" s="256"/>
      <c r="HL299" s="256"/>
      <c r="HM299" s="256"/>
      <c r="HN299" s="256"/>
      <c r="HO299" s="256"/>
      <c r="HP299" s="256"/>
      <c r="HQ299" s="256"/>
      <c r="HR299" s="256"/>
      <c r="HS299" s="256"/>
      <c r="HT299" s="256"/>
      <c r="HU299" s="256"/>
      <c r="HV299" s="256"/>
      <c r="HX299" s="256"/>
      <c r="HY299" s="256"/>
      <c r="HZ299" s="256"/>
      <c r="IA299" s="256"/>
      <c r="IB299" s="256"/>
      <c r="IC299" s="256"/>
      <c r="ID299" s="256"/>
      <c r="IE299" s="256"/>
      <c r="IF299" s="256"/>
      <c r="IG299" s="256"/>
      <c r="IH299" s="256"/>
      <c r="II299" s="256"/>
      <c r="IK299" s="256"/>
      <c r="IL299" s="257"/>
      <c r="IM299" s="257"/>
      <c r="IN299" s="257"/>
      <c r="IO299" s="257"/>
      <c r="IP299" s="257"/>
      <c r="IQ299" s="257"/>
      <c r="IR299" s="257"/>
      <c r="IS299" s="257"/>
      <c r="IT299" s="257"/>
      <c r="IU299" s="257"/>
      <c r="IV299" s="257"/>
      <c r="IW299" s="257"/>
      <c r="IY299" s="256"/>
    </row>
    <row r="300" spans="16:259" ht="19.5" customHeight="1" x14ac:dyDescent="0.5">
      <c r="P300" s="400"/>
      <c r="Z300" s="256"/>
      <c r="AA300" s="256"/>
      <c r="AB300" s="256"/>
      <c r="AO300" s="400"/>
      <c r="AY300" s="256"/>
      <c r="AZ300" s="256"/>
      <c r="BA300" s="256"/>
      <c r="BB300" s="256"/>
      <c r="BC300" s="256"/>
      <c r="BD300" s="256"/>
      <c r="BE300" s="256"/>
      <c r="BF300" s="256"/>
      <c r="BG300" s="256"/>
      <c r="BH300" s="256"/>
      <c r="BI300" s="256"/>
      <c r="BK300" s="256"/>
      <c r="BL300" s="256"/>
      <c r="BM300" s="256"/>
      <c r="BN300" s="256"/>
      <c r="BO300" s="256"/>
      <c r="BP300" s="256"/>
      <c r="BQ300" s="256"/>
      <c r="BR300" s="256"/>
      <c r="BS300" s="256"/>
      <c r="BT300" s="256"/>
      <c r="BU300" s="256"/>
      <c r="BV300" s="256"/>
      <c r="BX300" s="256"/>
      <c r="BY300" s="256"/>
      <c r="BZ300" s="256"/>
      <c r="CA300" s="256"/>
      <c r="CB300" s="256"/>
      <c r="CC300" s="256"/>
      <c r="CD300" s="256"/>
      <c r="CE300" s="256"/>
      <c r="CF300" s="256"/>
      <c r="CG300" s="256"/>
      <c r="CH300" s="256"/>
      <c r="CI300" s="256"/>
      <c r="CK300" s="256"/>
      <c r="CL300" s="256"/>
      <c r="CM300" s="256"/>
      <c r="CN300" s="256"/>
      <c r="CO300" s="256"/>
      <c r="CP300" s="256"/>
      <c r="CQ300" s="256"/>
      <c r="CR300" s="256"/>
      <c r="CS300" s="256"/>
      <c r="CT300" s="256"/>
      <c r="CU300" s="256"/>
      <c r="CV300" s="256"/>
      <c r="CX300" s="256"/>
      <c r="CY300" s="256"/>
      <c r="CZ300" s="256"/>
      <c r="DA300" s="256"/>
      <c r="DB300" s="256"/>
      <c r="DC300" s="256"/>
      <c r="DD300" s="256"/>
      <c r="DE300" s="256"/>
      <c r="DF300" s="256"/>
      <c r="DG300" s="256"/>
      <c r="DH300" s="256"/>
      <c r="DI300" s="256"/>
      <c r="DK300" s="256"/>
      <c r="DL300" s="256"/>
      <c r="DM300" s="256"/>
      <c r="DN300" s="256"/>
      <c r="DO300" s="256"/>
      <c r="DP300" s="256"/>
      <c r="DQ300" s="256"/>
      <c r="DR300" s="256"/>
      <c r="DS300" s="256"/>
      <c r="DT300" s="256"/>
      <c r="DU300" s="256"/>
      <c r="DV300" s="256"/>
      <c r="DX300" s="256"/>
      <c r="DY300" s="256"/>
      <c r="DZ300" s="256"/>
      <c r="EA300" s="256"/>
      <c r="EB300" s="256"/>
      <c r="EC300" s="256"/>
      <c r="ED300" s="256"/>
      <c r="EE300" s="256"/>
      <c r="EF300" s="256"/>
      <c r="EG300" s="256"/>
      <c r="EH300" s="256"/>
      <c r="EI300" s="256"/>
      <c r="EK300" s="256"/>
      <c r="EL300" s="256"/>
      <c r="EM300" s="256"/>
      <c r="EN300" s="256"/>
      <c r="EO300" s="256"/>
      <c r="EP300" s="256"/>
      <c r="EQ300" s="256"/>
      <c r="ER300" s="256"/>
      <c r="ES300" s="256"/>
      <c r="ET300" s="256"/>
      <c r="EU300" s="256"/>
      <c r="EV300" s="256"/>
      <c r="EX300" s="256"/>
      <c r="EY300" s="256"/>
      <c r="EZ300" s="256"/>
      <c r="FA300" s="256"/>
      <c r="FB300" s="256"/>
      <c r="FC300" s="256"/>
      <c r="FD300" s="256"/>
      <c r="FE300" s="256"/>
      <c r="FF300" s="256"/>
      <c r="FG300" s="256"/>
      <c r="FH300" s="256"/>
      <c r="FI300" s="256"/>
      <c r="FK300" s="256"/>
      <c r="FL300" s="256"/>
      <c r="FM300" s="256"/>
      <c r="FN300" s="256"/>
      <c r="FO300" s="256"/>
      <c r="FP300" s="256"/>
      <c r="FQ300" s="256"/>
      <c r="FR300" s="256"/>
      <c r="FS300" s="256"/>
      <c r="FT300" s="256"/>
      <c r="FU300" s="256"/>
      <c r="FV300" s="256"/>
      <c r="FX300" s="256"/>
      <c r="FY300" s="256"/>
      <c r="FZ300" s="256"/>
      <c r="GA300" s="256"/>
      <c r="GB300" s="256"/>
      <c r="GC300" s="256"/>
      <c r="GD300" s="256"/>
      <c r="GE300" s="256"/>
      <c r="GF300" s="256"/>
      <c r="GG300" s="256"/>
      <c r="GH300" s="256"/>
      <c r="GI300" s="256"/>
      <c r="GK300" s="256"/>
      <c r="GL300" s="256"/>
      <c r="GM300" s="256"/>
      <c r="GN300" s="256"/>
      <c r="GO300" s="256"/>
      <c r="GP300" s="256"/>
      <c r="GQ300" s="256"/>
      <c r="GR300" s="256"/>
      <c r="GS300" s="256"/>
      <c r="GT300" s="256"/>
      <c r="GU300" s="256"/>
      <c r="GV300" s="256"/>
      <c r="GX300" s="256"/>
      <c r="GY300" s="256"/>
      <c r="GZ300" s="256"/>
      <c r="HA300" s="256"/>
      <c r="HB300" s="256"/>
      <c r="HC300" s="256"/>
      <c r="HD300" s="256"/>
      <c r="HE300" s="256"/>
      <c r="HF300" s="256"/>
      <c r="HG300" s="256"/>
      <c r="HH300" s="256"/>
      <c r="HI300" s="256"/>
      <c r="HK300" s="256"/>
      <c r="HL300" s="256"/>
      <c r="HM300" s="256"/>
      <c r="HN300" s="256"/>
      <c r="HO300" s="256"/>
      <c r="HP300" s="256"/>
      <c r="HQ300" s="256"/>
      <c r="HR300" s="256"/>
      <c r="HS300" s="256"/>
      <c r="HT300" s="256"/>
      <c r="HU300" s="256"/>
      <c r="HV300" s="256"/>
      <c r="HX300" s="256"/>
      <c r="HY300" s="256"/>
      <c r="HZ300" s="256"/>
      <c r="IA300" s="256"/>
      <c r="IB300" s="256"/>
      <c r="IC300" s="256"/>
      <c r="ID300" s="256"/>
      <c r="IE300" s="256"/>
      <c r="IF300" s="256"/>
      <c r="IG300" s="256"/>
      <c r="IH300" s="256"/>
      <c r="II300" s="256"/>
      <c r="IK300" s="256"/>
      <c r="IL300" s="257"/>
      <c r="IM300" s="257"/>
      <c r="IN300" s="257"/>
      <c r="IO300" s="257"/>
      <c r="IP300" s="257"/>
      <c r="IQ300" s="257"/>
      <c r="IR300" s="257"/>
      <c r="IS300" s="257"/>
      <c r="IT300" s="257"/>
      <c r="IU300" s="257"/>
      <c r="IV300" s="257"/>
      <c r="IW300" s="257"/>
      <c r="IY300" s="256"/>
    </row>
    <row r="301" spans="16:259" ht="19.5" customHeight="1" x14ac:dyDescent="0.5">
      <c r="P301" s="400"/>
      <c r="Z301" s="256"/>
      <c r="AA301" s="256"/>
      <c r="AB301" s="256"/>
      <c r="AO301" s="400"/>
      <c r="AY301" s="256"/>
      <c r="AZ301" s="256"/>
      <c r="BA301" s="256"/>
      <c r="BB301" s="256"/>
      <c r="BC301" s="256"/>
      <c r="BD301" s="256"/>
      <c r="BE301" s="256"/>
      <c r="BF301" s="256"/>
      <c r="BG301" s="256"/>
      <c r="BH301" s="256"/>
      <c r="BI301" s="256"/>
      <c r="BK301" s="256"/>
      <c r="BL301" s="256"/>
      <c r="BM301" s="256"/>
      <c r="BN301" s="256"/>
      <c r="BO301" s="256"/>
      <c r="BP301" s="256"/>
      <c r="BQ301" s="256"/>
      <c r="BR301" s="256"/>
      <c r="BS301" s="256"/>
      <c r="BT301" s="256"/>
      <c r="BU301" s="256"/>
      <c r="BV301" s="256"/>
      <c r="BX301" s="256"/>
      <c r="BY301" s="256"/>
      <c r="BZ301" s="256"/>
      <c r="CA301" s="256"/>
      <c r="CB301" s="256"/>
      <c r="CC301" s="256"/>
      <c r="CD301" s="256"/>
      <c r="CE301" s="256"/>
      <c r="CF301" s="256"/>
      <c r="CG301" s="256"/>
      <c r="CH301" s="256"/>
      <c r="CI301" s="256"/>
      <c r="CK301" s="256"/>
      <c r="CL301" s="256"/>
      <c r="CM301" s="256"/>
      <c r="CN301" s="256"/>
      <c r="CO301" s="256"/>
      <c r="CP301" s="256"/>
      <c r="CQ301" s="256"/>
      <c r="CR301" s="256"/>
      <c r="CS301" s="256"/>
      <c r="CT301" s="256"/>
      <c r="CU301" s="256"/>
      <c r="CV301" s="256"/>
      <c r="CX301" s="256"/>
      <c r="CY301" s="256"/>
      <c r="CZ301" s="256"/>
      <c r="DA301" s="256"/>
      <c r="DB301" s="256"/>
      <c r="DC301" s="256"/>
      <c r="DD301" s="256"/>
      <c r="DE301" s="256"/>
      <c r="DF301" s="256"/>
      <c r="DG301" s="256"/>
      <c r="DH301" s="256"/>
      <c r="DI301" s="256"/>
      <c r="DK301" s="256"/>
      <c r="DL301" s="256"/>
      <c r="DM301" s="256"/>
      <c r="DN301" s="256"/>
      <c r="DO301" s="256"/>
      <c r="DP301" s="256"/>
      <c r="DQ301" s="256"/>
      <c r="DR301" s="256"/>
      <c r="DS301" s="256"/>
      <c r="DT301" s="256"/>
      <c r="DU301" s="256"/>
      <c r="DV301" s="256"/>
      <c r="DX301" s="256"/>
      <c r="DY301" s="256"/>
      <c r="DZ301" s="256"/>
      <c r="EA301" s="256"/>
      <c r="EB301" s="256"/>
      <c r="EC301" s="256"/>
      <c r="ED301" s="256"/>
      <c r="EE301" s="256"/>
      <c r="EF301" s="256"/>
      <c r="EG301" s="256"/>
      <c r="EH301" s="256"/>
      <c r="EI301" s="256"/>
      <c r="EK301" s="256"/>
      <c r="EL301" s="256"/>
      <c r="EM301" s="256"/>
      <c r="EN301" s="256"/>
      <c r="EO301" s="256"/>
      <c r="EP301" s="256"/>
      <c r="EQ301" s="256"/>
      <c r="ER301" s="256"/>
      <c r="ES301" s="256"/>
      <c r="ET301" s="256"/>
      <c r="EU301" s="256"/>
      <c r="EV301" s="256"/>
      <c r="EX301" s="256"/>
      <c r="EY301" s="256"/>
      <c r="EZ301" s="256"/>
      <c r="FA301" s="256"/>
      <c r="FB301" s="256"/>
      <c r="FC301" s="256"/>
      <c r="FD301" s="256"/>
      <c r="FE301" s="256"/>
      <c r="FF301" s="256"/>
      <c r="FG301" s="256"/>
      <c r="FH301" s="256"/>
      <c r="FI301" s="256"/>
      <c r="FK301" s="256"/>
      <c r="FL301" s="256"/>
      <c r="FM301" s="256"/>
      <c r="FN301" s="256"/>
      <c r="FO301" s="256"/>
      <c r="FP301" s="256"/>
      <c r="FQ301" s="256"/>
      <c r="FR301" s="256"/>
      <c r="FS301" s="256"/>
      <c r="FT301" s="256"/>
      <c r="FU301" s="256"/>
      <c r="FV301" s="256"/>
      <c r="FX301" s="256"/>
      <c r="FY301" s="256"/>
      <c r="FZ301" s="256"/>
      <c r="GA301" s="256"/>
      <c r="GB301" s="256"/>
      <c r="GC301" s="256"/>
      <c r="GD301" s="256"/>
      <c r="GE301" s="256"/>
      <c r="GF301" s="256"/>
      <c r="GG301" s="256"/>
      <c r="GH301" s="256"/>
      <c r="GI301" s="256"/>
      <c r="GK301" s="256"/>
      <c r="GL301" s="256"/>
      <c r="GM301" s="256"/>
      <c r="GN301" s="256"/>
      <c r="GO301" s="256"/>
      <c r="GP301" s="256"/>
      <c r="GQ301" s="256"/>
      <c r="GR301" s="256"/>
      <c r="GS301" s="256"/>
      <c r="GT301" s="256"/>
      <c r="GU301" s="256"/>
      <c r="GV301" s="256"/>
      <c r="GX301" s="256"/>
      <c r="GY301" s="256"/>
      <c r="GZ301" s="256"/>
      <c r="HA301" s="256"/>
      <c r="HB301" s="256"/>
      <c r="HC301" s="256"/>
      <c r="HD301" s="256"/>
      <c r="HE301" s="256"/>
      <c r="HF301" s="256"/>
      <c r="HG301" s="256"/>
      <c r="HH301" s="256"/>
      <c r="HI301" s="256"/>
      <c r="HK301" s="256"/>
      <c r="HL301" s="256"/>
      <c r="HM301" s="256"/>
      <c r="HN301" s="256"/>
      <c r="HO301" s="256"/>
      <c r="HP301" s="256"/>
      <c r="HQ301" s="256"/>
      <c r="HR301" s="256"/>
      <c r="HS301" s="256"/>
      <c r="HT301" s="256"/>
      <c r="HU301" s="256"/>
      <c r="HV301" s="256"/>
      <c r="HX301" s="256"/>
      <c r="HY301" s="256"/>
      <c r="HZ301" s="256"/>
      <c r="IA301" s="256"/>
      <c r="IB301" s="256"/>
      <c r="IC301" s="256"/>
      <c r="ID301" s="256"/>
      <c r="IE301" s="256"/>
      <c r="IF301" s="256"/>
      <c r="IG301" s="256"/>
      <c r="IH301" s="256"/>
      <c r="II301" s="256"/>
      <c r="IK301" s="256"/>
      <c r="IL301" s="257"/>
      <c r="IM301" s="257"/>
      <c r="IN301" s="257"/>
      <c r="IO301" s="257"/>
      <c r="IP301" s="257"/>
      <c r="IQ301" s="257"/>
      <c r="IR301" s="257"/>
      <c r="IS301" s="257"/>
      <c r="IT301" s="257"/>
      <c r="IU301" s="257"/>
      <c r="IV301" s="257"/>
      <c r="IW301" s="257"/>
      <c r="IY301" s="256"/>
    </row>
    <row r="302" spans="16:259" ht="19.5" customHeight="1" x14ac:dyDescent="0.5">
      <c r="P302" s="400"/>
      <c r="Z302" s="256"/>
      <c r="AA302" s="256"/>
      <c r="AB302" s="256"/>
      <c r="AO302" s="400"/>
      <c r="AY302" s="256"/>
      <c r="AZ302" s="256"/>
      <c r="BA302" s="256"/>
      <c r="BB302" s="256"/>
      <c r="BC302" s="256"/>
      <c r="BD302" s="256"/>
      <c r="BE302" s="256"/>
      <c r="BF302" s="256"/>
      <c r="BG302" s="256"/>
      <c r="BH302" s="256"/>
      <c r="BI302" s="256"/>
      <c r="BK302" s="256"/>
      <c r="BL302" s="256"/>
      <c r="BM302" s="256"/>
      <c r="BN302" s="256"/>
      <c r="BO302" s="256"/>
      <c r="BP302" s="256"/>
      <c r="BQ302" s="256"/>
      <c r="BR302" s="256"/>
      <c r="BS302" s="256"/>
      <c r="BT302" s="256"/>
      <c r="BU302" s="256"/>
      <c r="BV302" s="256"/>
      <c r="BX302" s="256"/>
      <c r="BY302" s="256"/>
      <c r="BZ302" s="256"/>
      <c r="CA302" s="256"/>
      <c r="CB302" s="256"/>
      <c r="CC302" s="256"/>
      <c r="CD302" s="256"/>
      <c r="CE302" s="256"/>
      <c r="CF302" s="256"/>
      <c r="CG302" s="256"/>
      <c r="CH302" s="256"/>
      <c r="CI302" s="256"/>
      <c r="CK302" s="256"/>
      <c r="CL302" s="256"/>
      <c r="CM302" s="256"/>
      <c r="CN302" s="256"/>
      <c r="CO302" s="256"/>
      <c r="CP302" s="256"/>
      <c r="CQ302" s="256"/>
      <c r="CR302" s="256"/>
      <c r="CS302" s="256"/>
      <c r="CT302" s="256"/>
      <c r="CU302" s="256"/>
      <c r="CV302" s="256"/>
      <c r="CX302" s="256"/>
      <c r="CY302" s="256"/>
      <c r="CZ302" s="256"/>
      <c r="DA302" s="256"/>
      <c r="DB302" s="256"/>
      <c r="DC302" s="256"/>
      <c r="DD302" s="256"/>
      <c r="DE302" s="256"/>
      <c r="DF302" s="256"/>
      <c r="DG302" s="256"/>
      <c r="DH302" s="256"/>
      <c r="DI302" s="256"/>
      <c r="DK302" s="256"/>
      <c r="DL302" s="256"/>
      <c r="DM302" s="256"/>
      <c r="DN302" s="256"/>
      <c r="DO302" s="256"/>
      <c r="DP302" s="256"/>
      <c r="DQ302" s="256"/>
      <c r="DR302" s="256"/>
      <c r="DS302" s="256"/>
      <c r="DT302" s="256"/>
      <c r="DU302" s="256"/>
      <c r="DV302" s="256"/>
      <c r="DX302" s="256"/>
      <c r="DY302" s="256"/>
      <c r="DZ302" s="256"/>
      <c r="EA302" s="256"/>
      <c r="EB302" s="256"/>
      <c r="EC302" s="256"/>
      <c r="ED302" s="256"/>
      <c r="EE302" s="256"/>
      <c r="EF302" s="256"/>
      <c r="EG302" s="256"/>
      <c r="EH302" s="256"/>
      <c r="EI302" s="256"/>
      <c r="EK302" s="256"/>
      <c r="EL302" s="256"/>
      <c r="EM302" s="256"/>
      <c r="EN302" s="256"/>
      <c r="EO302" s="256"/>
      <c r="EP302" s="256"/>
      <c r="EQ302" s="256"/>
      <c r="ER302" s="256"/>
      <c r="ES302" s="256"/>
      <c r="ET302" s="256"/>
      <c r="EU302" s="256"/>
      <c r="EV302" s="256"/>
      <c r="EX302" s="256"/>
      <c r="EY302" s="256"/>
      <c r="EZ302" s="256"/>
      <c r="FA302" s="256"/>
      <c r="FB302" s="256"/>
      <c r="FC302" s="256"/>
      <c r="FD302" s="256"/>
      <c r="FE302" s="256"/>
      <c r="FF302" s="256"/>
      <c r="FG302" s="256"/>
      <c r="FH302" s="256"/>
      <c r="FI302" s="256"/>
      <c r="FK302" s="256"/>
      <c r="FL302" s="256"/>
      <c r="FM302" s="256"/>
      <c r="FN302" s="256"/>
      <c r="FO302" s="256"/>
      <c r="FP302" s="256"/>
      <c r="FQ302" s="256"/>
      <c r="FR302" s="256"/>
      <c r="FS302" s="256"/>
      <c r="FT302" s="256"/>
      <c r="FU302" s="256"/>
      <c r="FV302" s="256"/>
      <c r="FX302" s="256"/>
      <c r="FY302" s="256"/>
      <c r="FZ302" s="256"/>
      <c r="GA302" s="256"/>
      <c r="GB302" s="256"/>
      <c r="GC302" s="256"/>
      <c r="GD302" s="256"/>
      <c r="GE302" s="256"/>
      <c r="GF302" s="256"/>
      <c r="GG302" s="256"/>
      <c r="GH302" s="256"/>
      <c r="GI302" s="256"/>
      <c r="GK302" s="256"/>
      <c r="GL302" s="256"/>
      <c r="GM302" s="256"/>
      <c r="GN302" s="256"/>
      <c r="GO302" s="256"/>
      <c r="GP302" s="256"/>
      <c r="GQ302" s="256"/>
      <c r="GR302" s="256"/>
      <c r="GS302" s="256"/>
      <c r="GT302" s="256"/>
      <c r="GU302" s="256"/>
      <c r="GV302" s="256"/>
      <c r="GX302" s="256"/>
      <c r="GY302" s="256"/>
      <c r="GZ302" s="256"/>
      <c r="HA302" s="256"/>
      <c r="HB302" s="256"/>
      <c r="HC302" s="256"/>
      <c r="HD302" s="256"/>
      <c r="HE302" s="256"/>
      <c r="HF302" s="256"/>
      <c r="HG302" s="256"/>
      <c r="HH302" s="256"/>
      <c r="HI302" s="256"/>
      <c r="HK302" s="256"/>
      <c r="HL302" s="256"/>
      <c r="HM302" s="256"/>
      <c r="HN302" s="256"/>
      <c r="HO302" s="256"/>
      <c r="HP302" s="256"/>
      <c r="HQ302" s="256"/>
      <c r="HR302" s="256"/>
      <c r="HS302" s="256"/>
      <c r="HT302" s="256"/>
      <c r="HU302" s="256"/>
      <c r="HV302" s="256"/>
      <c r="HX302" s="256"/>
      <c r="HY302" s="256"/>
      <c r="HZ302" s="256"/>
      <c r="IA302" s="256"/>
      <c r="IB302" s="256"/>
      <c r="IC302" s="256"/>
      <c r="ID302" s="256"/>
      <c r="IE302" s="256"/>
      <c r="IF302" s="256"/>
      <c r="IG302" s="256"/>
      <c r="IH302" s="256"/>
      <c r="II302" s="256"/>
      <c r="IK302" s="256"/>
      <c r="IL302" s="257"/>
      <c r="IM302" s="257"/>
      <c r="IN302" s="257"/>
      <c r="IO302" s="257"/>
      <c r="IP302" s="257"/>
      <c r="IQ302" s="257"/>
      <c r="IR302" s="257"/>
      <c r="IS302" s="257"/>
      <c r="IT302" s="257"/>
      <c r="IU302" s="257"/>
      <c r="IV302" s="257"/>
      <c r="IW302" s="257"/>
      <c r="IY302" s="256"/>
    </row>
    <row r="303" spans="16:259" ht="19.5" customHeight="1" x14ac:dyDescent="0.5">
      <c r="P303" s="400"/>
      <c r="Z303" s="256"/>
      <c r="AA303" s="256"/>
      <c r="AB303" s="256"/>
      <c r="AO303" s="400"/>
      <c r="AY303" s="256"/>
      <c r="AZ303" s="256"/>
      <c r="BA303" s="256"/>
      <c r="BB303" s="256"/>
      <c r="BC303" s="256"/>
      <c r="BD303" s="256"/>
      <c r="BE303" s="256"/>
      <c r="BF303" s="256"/>
      <c r="BG303" s="256"/>
      <c r="BH303" s="256"/>
      <c r="BI303" s="256"/>
      <c r="BK303" s="256"/>
      <c r="BL303" s="256"/>
      <c r="BM303" s="256"/>
      <c r="BN303" s="256"/>
      <c r="BO303" s="256"/>
      <c r="BP303" s="256"/>
      <c r="BQ303" s="256"/>
      <c r="BR303" s="256"/>
      <c r="BS303" s="256"/>
      <c r="BT303" s="256"/>
      <c r="BU303" s="256"/>
      <c r="BV303" s="256"/>
      <c r="BX303" s="256"/>
      <c r="BY303" s="256"/>
      <c r="BZ303" s="256"/>
      <c r="CA303" s="256"/>
      <c r="CB303" s="256"/>
      <c r="CC303" s="256"/>
      <c r="CD303" s="256"/>
      <c r="CE303" s="256"/>
      <c r="CF303" s="256"/>
      <c r="CG303" s="256"/>
      <c r="CH303" s="256"/>
      <c r="CI303" s="256"/>
      <c r="CK303" s="256"/>
      <c r="CL303" s="256"/>
      <c r="CM303" s="256"/>
      <c r="CN303" s="256"/>
      <c r="CO303" s="256"/>
      <c r="CP303" s="256"/>
      <c r="CQ303" s="256"/>
      <c r="CR303" s="256"/>
      <c r="CS303" s="256"/>
      <c r="CT303" s="256"/>
      <c r="CU303" s="256"/>
      <c r="CV303" s="256"/>
      <c r="CX303" s="256"/>
      <c r="CY303" s="256"/>
      <c r="CZ303" s="256"/>
      <c r="DA303" s="256"/>
      <c r="DB303" s="256"/>
      <c r="DC303" s="256"/>
      <c r="DD303" s="256"/>
      <c r="DE303" s="256"/>
      <c r="DF303" s="256"/>
      <c r="DG303" s="256"/>
      <c r="DH303" s="256"/>
      <c r="DI303" s="256"/>
      <c r="DK303" s="256"/>
      <c r="DL303" s="256"/>
      <c r="DM303" s="256"/>
      <c r="DN303" s="256"/>
      <c r="DO303" s="256"/>
      <c r="DP303" s="256"/>
      <c r="DQ303" s="256"/>
      <c r="DR303" s="256"/>
      <c r="DS303" s="256"/>
      <c r="DT303" s="256"/>
      <c r="DU303" s="256"/>
      <c r="DV303" s="256"/>
      <c r="DX303" s="256"/>
      <c r="DY303" s="256"/>
      <c r="DZ303" s="256"/>
      <c r="EA303" s="256"/>
      <c r="EB303" s="256"/>
      <c r="EC303" s="256"/>
      <c r="ED303" s="256"/>
      <c r="EE303" s="256"/>
      <c r="EF303" s="256"/>
      <c r="EG303" s="256"/>
      <c r="EH303" s="256"/>
      <c r="EI303" s="256"/>
      <c r="EK303" s="256"/>
      <c r="EL303" s="256"/>
      <c r="EM303" s="256"/>
      <c r="EN303" s="256"/>
      <c r="EO303" s="256"/>
      <c r="EP303" s="256"/>
      <c r="EQ303" s="256"/>
      <c r="ER303" s="256"/>
      <c r="ES303" s="256"/>
      <c r="ET303" s="256"/>
      <c r="EU303" s="256"/>
      <c r="EV303" s="256"/>
      <c r="EX303" s="256"/>
      <c r="EY303" s="256"/>
      <c r="EZ303" s="256"/>
      <c r="FA303" s="256"/>
      <c r="FB303" s="256"/>
      <c r="FC303" s="256"/>
      <c r="FD303" s="256"/>
      <c r="FE303" s="256"/>
      <c r="FF303" s="256"/>
      <c r="FG303" s="256"/>
      <c r="FH303" s="256"/>
      <c r="FI303" s="256"/>
      <c r="FK303" s="256"/>
      <c r="FL303" s="256"/>
      <c r="FM303" s="256"/>
      <c r="FN303" s="256"/>
      <c r="FO303" s="256"/>
      <c r="FP303" s="256"/>
      <c r="FQ303" s="256"/>
      <c r="FR303" s="256"/>
      <c r="FS303" s="256"/>
      <c r="FT303" s="256"/>
      <c r="FU303" s="256"/>
      <c r="FV303" s="256"/>
      <c r="FX303" s="256"/>
      <c r="FY303" s="256"/>
      <c r="FZ303" s="256"/>
      <c r="GA303" s="256"/>
      <c r="GB303" s="256"/>
      <c r="GC303" s="256"/>
      <c r="GD303" s="256"/>
      <c r="GE303" s="256"/>
      <c r="GF303" s="256"/>
      <c r="GG303" s="256"/>
      <c r="GH303" s="256"/>
      <c r="GI303" s="256"/>
      <c r="GK303" s="256"/>
      <c r="GL303" s="256"/>
      <c r="GM303" s="256"/>
      <c r="GN303" s="256"/>
      <c r="GO303" s="256"/>
      <c r="GP303" s="256"/>
      <c r="GQ303" s="256"/>
      <c r="GR303" s="256"/>
      <c r="GS303" s="256"/>
      <c r="GT303" s="256"/>
      <c r="GU303" s="256"/>
      <c r="GV303" s="256"/>
      <c r="GX303" s="256"/>
      <c r="GY303" s="256"/>
      <c r="GZ303" s="256"/>
      <c r="HA303" s="256"/>
      <c r="HB303" s="256"/>
      <c r="HC303" s="256"/>
      <c r="HD303" s="256"/>
      <c r="HE303" s="256"/>
      <c r="HF303" s="256"/>
      <c r="HG303" s="256"/>
      <c r="HH303" s="256"/>
      <c r="HI303" s="256"/>
      <c r="HK303" s="256"/>
      <c r="HL303" s="256"/>
      <c r="HM303" s="256"/>
      <c r="HN303" s="256"/>
      <c r="HO303" s="256"/>
      <c r="HP303" s="256"/>
      <c r="HQ303" s="256"/>
      <c r="HR303" s="256"/>
      <c r="HS303" s="256"/>
      <c r="HT303" s="256"/>
      <c r="HU303" s="256"/>
      <c r="HV303" s="256"/>
      <c r="HX303" s="256"/>
      <c r="HY303" s="256"/>
      <c r="HZ303" s="256"/>
      <c r="IA303" s="256"/>
      <c r="IB303" s="256"/>
      <c r="IC303" s="256"/>
      <c r="ID303" s="256"/>
      <c r="IE303" s="256"/>
      <c r="IF303" s="256"/>
      <c r="IG303" s="256"/>
      <c r="IH303" s="256"/>
      <c r="II303" s="256"/>
      <c r="IK303" s="256"/>
      <c r="IL303" s="257"/>
      <c r="IM303" s="257"/>
      <c r="IN303" s="257"/>
      <c r="IO303" s="257"/>
      <c r="IP303" s="257"/>
      <c r="IQ303" s="257"/>
      <c r="IR303" s="257"/>
      <c r="IS303" s="257"/>
      <c r="IT303" s="257"/>
      <c r="IU303" s="257"/>
      <c r="IV303" s="257"/>
      <c r="IW303" s="257"/>
      <c r="IY303" s="256"/>
    </row>
    <row r="304" spans="16:259" ht="19.5" customHeight="1" x14ac:dyDescent="0.5">
      <c r="P304" s="400"/>
      <c r="Z304" s="256"/>
      <c r="AA304" s="256"/>
      <c r="AB304" s="256"/>
      <c r="AO304" s="400"/>
      <c r="AY304" s="256"/>
      <c r="AZ304" s="256"/>
      <c r="BA304" s="256"/>
      <c r="BB304" s="256"/>
      <c r="BC304" s="256"/>
      <c r="BD304" s="256"/>
      <c r="BE304" s="256"/>
      <c r="BF304" s="256"/>
      <c r="BG304" s="256"/>
      <c r="BH304" s="256"/>
      <c r="BI304" s="256"/>
      <c r="BK304" s="256"/>
      <c r="BL304" s="256"/>
      <c r="BM304" s="256"/>
      <c r="BN304" s="256"/>
      <c r="BO304" s="256"/>
      <c r="BP304" s="256"/>
      <c r="BQ304" s="256"/>
      <c r="BR304" s="256"/>
      <c r="BS304" s="256"/>
      <c r="BT304" s="256"/>
      <c r="BU304" s="256"/>
      <c r="BV304" s="256"/>
      <c r="BX304" s="256"/>
      <c r="BY304" s="256"/>
      <c r="BZ304" s="256"/>
      <c r="CA304" s="256"/>
      <c r="CB304" s="256"/>
      <c r="CC304" s="256"/>
      <c r="CD304" s="256"/>
      <c r="CE304" s="256"/>
      <c r="CF304" s="256"/>
      <c r="CG304" s="256"/>
      <c r="CH304" s="256"/>
      <c r="CI304" s="256"/>
      <c r="CK304" s="256"/>
      <c r="CL304" s="256"/>
      <c r="CM304" s="256"/>
      <c r="CN304" s="256"/>
      <c r="CO304" s="256"/>
      <c r="CP304" s="256"/>
      <c r="CQ304" s="256"/>
      <c r="CR304" s="256"/>
      <c r="CS304" s="256"/>
      <c r="CT304" s="256"/>
      <c r="CU304" s="256"/>
      <c r="CV304" s="256"/>
      <c r="CX304" s="256"/>
      <c r="CY304" s="256"/>
      <c r="CZ304" s="256"/>
      <c r="DA304" s="256"/>
      <c r="DB304" s="256"/>
      <c r="DC304" s="256"/>
      <c r="DD304" s="256"/>
      <c r="DE304" s="256"/>
      <c r="DF304" s="256"/>
      <c r="DG304" s="256"/>
      <c r="DH304" s="256"/>
      <c r="DI304" s="256"/>
      <c r="DK304" s="256"/>
      <c r="DL304" s="256"/>
      <c r="DM304" s="256"/>
      <c r="DN304" s="256"/>
      <c r="DO304" s="256"/>
      <c r="DP304" s="256"/>
      <c r="DQ304" s="256"/>
      <c r="DR304" s="256"/>
      <c r="DS304" s="256"/>
      <c r="DT304" s="256"/>
      <c r="DU304" s="256"/>
      <c r="DV304" s="256"/>
      <c r="DX304" s="256"/>
      <c r="DY304" s="256"/>
      <c r="DZ304" s="256"/>
      <c r="EA304" s="256"/>
      <c r="EB304" s="256"/>
      <c r="EC304" s="256"/>
      <c r="ED304" s="256"/>
      <c r="EE304" s="256"/>
      <c r="EF304" s="256"/>
      <c r="EG304" s="256"/>
      <c r="EH304" s="256"/>
      <c r="EI304" s="256"/>
      <c r="EK304" s="256"/>
      <c r="EL304" s="256"/>
      <c r="EM304" s="256"/>
      <c r="EN304" s="256"/>
      <c r="EO304" s="256"/>
      <c r="EP304" s="256"/>
      <c r="EQ304" s="256"/>
      <c r="ER304" s="256"/>
      <c r="ES304" s="256"/>
      <c r="ET304" s="256"/>
      <c r="EU304" s="256"/>
      <c r="EV304" s="256"/>
      <c r="EX304" s="256"/>
      <c r="EY304" s="256"/>
      <c r="EZ304" s="256"/>
      <c r="FA304" s="256"/>
      <c r="FB304" s="256"/>
      <c r="FC304" s="256"/>
      <c r="FD304" s="256"/>
      <c r="FE304" s="256"/>
      <c r="FF304" s="256"/>
      <c r="FG304" s="256"/>
      <c r="FH304" s="256"/>
      <c r="FI304" s="256"/>
      <c r="FK304" s="256"/>
      <c r="FL304" s="256"/>
      <c r="FM304" s="256"/>
      <c r="FN304" s="256"/>
      <c r="FO304" s="256"/>
      <c r="FP304" s="256"/>
      <c r="FQ304" s="256"/>
      <c r="FR304" s="256"/>
      <c r="FS304" s="256"/>
      <c r="FT304" s="256"/>
      <c r="FU304" s="256"/>
      <c r="FV304" s="256"/>
      <c r="FX304" s="256"/>
      <c r="FY304" s="256"/>
      <c r="FZ304" s="256"/>
      <c r="GA304" s="256"/>
      <c r="GB304" s="256"/>
      <c r="GC304" s="256"/>
      <c r="GD304" s="256"/>
      <c r="GE304" s="256"/>
      <c r="GF304" s="256"/>
      <c r="GG304" s="256"/>
      <c r="GH304" s="256"/>
      <c r="GI304" s="256"/>
      <c r="GK304" s="256"/>
      <c r="GL304" s="256"/>
      <c r="GM304" s="256"/>
      <c r="GN304" s="256"/>
      <c r="GO304" s="256"/>
      <c r="GP304" s="256"/>
      <c r="GQ304" s="256"/>
      <c r="GR304" s="256"/>
      <c r="GS304" s="256"/>
      <c r="GT304" s="256"/>
      <c r="GU304" s="256"/>
      <c r="GV304" s="256"/>
      <c r="GX304" s="256"/>
      <c r="GY304" s="256"/>
      <c r="GZ304" s="256"/>
      <c r="HA304" s="256"/>
      <c r="HB304" s="256"/>
      <c r="HC304" s="256"/>
      <c r="HD304" s="256"/>
      <c r="HE304" s="256"/>
      <c r="HF304" s="256"/>
      <c r="HG304" s="256"/>
      <c r="HH304" s="256"/>
      <c r="HI304" s="256"/>
      <c r="HK304" s="256"/>
      <c r="HL304" s="256"/>
      <c r="HM304" s="256"/>
      <c r="HN304" s="256"/>
      <c r="HO304" s="256"/>
      <c r="HP304" s="256"/>
      <c r="HQ304" s="256"/>
      <c r="HR304" s="256"/>
      <c r="HS304" s="256"/>
      <c r="HT304" s="256"/>
      <c r="HU304" s="256"/>
      <c r="HV304" s="256"/>
      <c r="HX304" s="256"/>
      <c r="HY304" s="256"/>
      <c r="HZ304" s="256"/>
      <c r="IA304" s="256"/>
      <c r="IB304" s="256"/>
      <c r="IC304" s="256"/>
      <c r="ID304" s="256"/>
      <c r="IE304" s="256"/>
      <c r="IF304" s="256"/>
      <c r="IG304" s="256"/>
      <c r="IH304" s="256"/>
      <c r="II304" s="256"/>
      <c r="IK304" s="256"/>
      <c r="IL304" s="257"/>
      <c r="IM304" s="257"/>
      <c r="IN304" s="257"/>
      <c r="IO304" s="257"/>
      <c r="IP304" s="257"/>
      <c r="IQ304" s="257"/>
      <c r="IR304" s="257"/>
      <c r="IS304" s="257"/>
      <c r="IT304" s="257"/>
      <c r="IU304" s="257"/>
      <c r="IV304" s="257"/>
      <c r="IW304" s="257"/>
      <c r="IY304" s="256"/>
    </row>
    <row r="305" spans="16:259" ht="19.5" customHeight="1" x14ac:dyDescent="0.5">
      <c r="P305" s="400"/>
      <c r="Z305" s="256"/>
      <c r="AA305" s="256"/>
      <c r="AB305" s="256"/>
      <c r="AO305" s="400"/>
      <c r="AY305" s="256"/>
      <c r="AZ305" s="256"/>
      <c r="BA305" s="256"/>
      <c r="BB305" s="256"/>
      <c r="BC305" s="256"/>
      <c r="BD305" s="256"/>
      <c r="BE305" s="256"/>
      <c r="BF305" s="256"/>
      <c r="BG305" s="256"/>
      <c r="BH305" s="256"/>
      <c r="BI305" s="256"/>
      <c r="BK305" s="256"/>
      <c r="BL305" s="256"/>
      <c r="BM305" s="256"/>
      <c r="BN305" s="256"/>
      <c r="BO305" s="256"/>
      <c r="BP305" s="256"/>
      <c r="BQ305" s="256"/>
      <c r="BR305" s="256"/>
      <c r="BS305" s="256"/>
      <c r="BT305" s="256"/>
      <c r="BU305" s="256"/>
      <c r="BV305" s="256"/>
      <c r="BX305" s="256"/>
      <c r="BY305" s="256"/>
      <c r="BZ305" s="256"/>
      <c r="CA305" s="256"/>
      <c r="CB305" s="256"/>
      <c r="CC305" s="256"/>
      <c r="CD305" s="256"/>
      <c r="CE305" s="256"/>
      <c r="CF305" s="256"/>
      <c r="CG305" s="256"/>
      <c r="CH305" s="256"/>
      <c r="CI305" s="256"/>
      <c r="CK305" s="256"/>
      <c r="CL305" s="256"/>
      <c r="CM305" s="256"/>
      <c r="CN305" s="256"/>
      <c r="CO305" s="256"/>
      <c r="CP305" s="256"/>
      <c r="CQ305" s="256"/>
      <c r="CR305" s="256"/>
      <c r="CS305" s="256"/>
      <c r="CT305" s="256"/>
      <c r="CU305" s="256"/>
      <c r="CV305" s="256"/>
      <c r="CX305" s="256"/>
      <c r="CY305" s="256"/>
      <c r="CZ305" s="256"/>
      <c r="DA305" s="256"/>
      <c r="DB305" s="256"/>
      <c r="DC305" s="256"/>
      <c r="DD305" s="256"/>
      <c r="DE305" s="256"/>
      <c r="DF305" s="256"/>
      <c r="DG305" s="256"/>
      <c r="DH305" s="256"/>
      <c r="DI305" s="256"/>
      <c r="DK305" s="256"/>
      <c r="DL305" s="256"/>
      <c r="DM305" s="256"/>
      <c r="DN305" s="256"/>
      <c r="DO305" s="256"/>
      <c r="DP305" s="256"/>
      <c r="DQ305" s="256"/>
      <c r="DR305" s="256"/>
      <c r="DS305" s="256"/>
      <c r="DT305" s="256"/>
      <c r="DU305" s="256"/>
      <c r="DV305" s="256"/>
      <c r="DX305" s="256"/>
      <c r="DY305" s="256"/>
      <c r="DZ305" s="256"/>
      <c r="EA305" s="256"/>
      <c r="EB305" s="256"/>
      <c r="EC305" s="256"/>
      <c r="ED305" s="256"/>
      <c r="EE305" s="256"/>
      <c r="EF305" s="256"/>
      <c r="EG305" s="256"/>
      <c r="EH305" s="256"/>
      <c r="EI305" s="256"/>
      <c r="EK305" s="256"/>
      <c r="EL305" s="256"/>
      <c r="EM305" s="256"/>
      <c r="EN305" s="256"/>
      <c r="EO305" s="256"/>
      <c r="EP305" s="256"/>
      <c r="EQ305" s="256"/>
      <c r="ER305" s="256"/>
      <c r="ES305" s="256"/>
      <c r="ET305" s="256"/>
      <c r="EU305" s="256"/>
      <c r="EV305" s="256"/>
      <c r="EX305" s="256"/>
      <c r="EY305" s="256"/>
      <c r="EZ305" s="256"/>
      <c r="FA305" s="256"/>
      <c r="FB305" s="256"/>
      <c r="FC305" s="256"/>
      <c r="FD305" s="256"/>
      <c r="FE305" s="256"/>
      <c r="FF305" s="256"/>
      <c r="FG305" s="256"/>
      <c r="FH305" s="256"/>
      <c r="FI305" s="256"/>
      <c r="FK305" s="256"/>
      <c r="FL305" s="256"/>
      <c r="FM305" s="256"/>
      <c r="FN305" s="256"/>
      <c r="FO305" s="256"/>
      <c r="FP305" s="256"/>
      <c r="FQ305" s="256"/>
      <c r="FR305" s="256"/>
      <c r="FS305" s="256"/>
      <c r="FT305" s="256"/>
      <c r="FU305" s="256"/>
      <c r="FV305" s="256"/>
      <c r="FX305" s="256"/>
      <c r="FY305" s="256"/>
      <c r="FZ305" s="256"/>
      <c r="GA305" s="256"/>
      <c r="GB305" s="256"/>
      <c r="GC305" s="256"/>
      <c r="GD305" s="256"/>
      <c r="GE305" s="256"/>
      <c r="GF305" s="256"/>
      <c r="GG305" s="256"/>
      <c r="GH305" s="256"/>
      <c r="GI305" s="256"/>
      <c r="GK305" s="256"/>
      <c r="GL305" s="256"/>
      <c r="GM305" s="256"/>
      <c r="GN305" s="256"/>
      <c r="GO305" s="256"/>
      <c r="GP305" s="256"/>
      <c r="GQ305" s="256"/>
      <c r="GR305" s="256"/>
      <c r="GS305" s="256"/>
      <c r="GT305" s="256"/>
      <c r="GU305" s="256"/>
      <c r="GV305" s="256"/>
      <c r="GX305" s="256"/>
      <c r="GY305" s="256"/>
      <c r="GZ305" s="256"/>
      <c r="HA305" s="256"/>
      <c r="HB305" s="256"/>
      <c r="HC305" s="256"/>
      <c r="HD305" s="256"/>
      <c r="HE305" s="256"/>
      <c r="HF305" s="256"/>
      <c r="HG305" s="256"/>
      <c r="HH305" s="256"/>
      <c r="HI305" s="256"/>
      <c r="HK305" s="256"/>
      <c r="HL305" s="256"/>
      <c r="HM305" s="256"/>
      <c r="HN305" s="256"/>
      <c r="HO305" s="256"/>
      <c r="HP305" s="256"/>
      <c r="HQ305" s="256"/>
      <c r="HR305" s="256"/>
      <c r="HS305" s="256"/>
      <c r="HT305" s="256"/>
      <c r="HU305" s="256"/>
      <c r="HV305" s="256"/>
      <c r="HX305" s="256"/>
      <c r="HY305" s="256"/>
      <c r="HZ305" s="256"/>
      <c r="IA305" s="256"/>
      <c r="IB305" s="256"/>
      <c r="IC305" s="256"/>
      <c r="ID305" s="256"/>
      <c r="IE305" s="256"/>
      <c r="IF305" s="256"/>
      <c r="IG305" s="256"/>
      <c r="IH305" s="256"/>
      <c r="II305" s="256"/>
      <c r="IK305" s="256"/>
      <c r="IL305" s="257"/>
      <c r="IM305" s="257"/>
      <c r="IN305" s="257"/>
      <c r="IO305" s="257"/>
      <c r="IP305" s="257"/>
      <c r="IQ305" s="257"/>
      <c r="IR305" s="257"/>
      <c r="IS305" s="257"/>
      <c r="IT305" s="257"/>
      <c r="IU305" s="257"/>
      <c r="IV305" s="257"/>
      <c r="IW305" s="257"/>
      <c r="IY305" s="256"/>
    </row>
    <row r="306" spans="16:259" ht="19.5" customHeight="1" x14ac:dyDescent="0.5">
      <c r="P306" s="400"/>
      <c r="Z306" s="256"/>
      <c r="AA306" s="256"/>
      <c r="AB306" s="256"/>
      <c r="AO306" s="400"/>
      <c r="AY306" s="256"/>
      <c r="AZ306" s="256"/>
      <c r="BA306" s="256"/>
      <c r="BB306" s="256"/>
      <c r="BC306" s="256"/>
      <c r="BD306" s="256"/>
      <c r="BE306" s="256"/>
      <c r="BF306" s="256"/>
      <c r="BG306" s="256"/>
      <c r="BH306" s="256"/>
      <c r="BI306" s="256"/>
      <c r="BK306" s="256"/>
      <c r="BL306" s="256"/>
      <c r="BM306" s="256"/>
      <c r="BN306" s="256"/>
      <c r="BO306" s="256"/>
      <c r="BP306" s="256"/>
      <c r="BQ306" s="256"/>
      <c r="BR306" s="256"/>
      <c r="BS306" s="256"/>
      <c r="BT306" s="256"/>
      <c r="BU306" s="256"/>
      <c r="BV306" s="256"/>
      <c r="BX306" s="256"/>
      <c r="BY306" s="256"/>
      <c r="BZ306" s="256"/>
      <c r="CA306" s="256"/>
      <c r="CB306" s="256"/>
      <c r="CC306" s="256"/>
      <c r="CD306" s="256"/>
      <c r="CE306" s="256"/>
      <c r="CF306" s="256"/>
      <c r="CG306" s="256"/>
      <c r="CH306" s="256"/>
      <c r="CI306" s="256"/>
      <c r="CK306" s="256"/>
      <c r="CL306" s="256"/>
      <c r="CM306" s="256"/>
      <c r="CN306" s="256"/>
      <c r="CO306" s="256"/>
      <c r="CP306" s="256"/>
      <c r="CQ306" s="256"/>
      <c r="CR306" s="256"/>
      <c r="CS306" s="256"/>
      <c r="CT306" s="256"/>
      <c r="CU306" s="256"/>
      <c r="CV306" s="256"/>
      <c r="CX306" s="256"/>
      <c r="CY306" s="256"/>
      <c r="CZ306" s="256"/>
      <c r="DA306" s="256"/>
      <c r="DB306" s="256"/>
      <c r="DC306" s="256"/>
      <c r="DD306" s="256"/>
      <c r="DE306" s="256"/>
      <c r="DF306" s="256"/>
      <c r="DG306" s="256"/>
      <c r="DH306" s="256"/>
      <c r="DI306" s="256"/>
      <c r="DK306" s="256"/>
      <c r="DL306" s="256"/>
      <c r="DM306" s="256"/>
      <c r="DN306" s="256"/>
      <c r="DO306" s="256"/>
      <c r="DP306" s="256"/>
      <c r="DQ306" s="256"/>
      <c r="DR306" s="256"/>
      <c r="DS306" s="256"/>
      <c r="DT306" s="256"/>
      <c r="DU306" s="256"/>
      <c r="DV306" s="256"/>
      <c r="DX306" s="256"/>
      <c r="DY306" s="256"/>
      <c r="DZ306" s="256"/>
      <c r="EA306" s="256"/>
      <c r="EB306" s="256"/>
      <c r="EC306" s="256"/>
      <c r="ED306" s="256"/>
      <c r="EE306" s="256"/>
      <c r="EF306" s="256"/>
      <c r="EG306" s="256"/>
      <c r="EH306" s="256"/>
      <c r="EI306" s="256"/>
      <c r="EK306" s="256"/>
      <c r="EL306" s="256"/>
      <c r="EM306" s="256"/>
      <c r="EN306" s="256"/>
      <c r="EO306" s="256"/>
      <c r="EP306" s="256"/>
      <c r="EQ306" s="256"/>
      <c r="ER306" s="256"/>
      <c r="ES306" s="256"/>
      <c r="ET306" s="256"/>
      <c r="EU306" s="256"/>
      <c r="EV306" s="256"/>
      <c r="EX306" s="256"/>
      <c r="EY306" s="256"/>
      <c r="EZ306" s="256"/>
      <c r="FA306" s="256"/>
      <c r="FB306" s="256"/>
      <c r="FC306" s="256"/>
      <c r="FD306" s="256"/>
      <c r="FE306" s="256"/>
      <c r="FF306" s="256"/>
      <c r="FG306" s="256"/>
      <c r="FH306" s="256"/>
      <c r="FI306" s="256"/>
      <c r="FK306" s="256"/>
      <c r="FL306" s="256"/>
      <c r="FM306" s="256"/>
      <c r="FN306" s="256"/>
      <c r="FO306" s="256"/>
      <c r="FP306" s="256"/>
      <c r="FQ306" s="256"/>
      <c r="FR306" s="256"/>
      <c r="FS306" s="256"/>
      <c r="FT306" s="256"/>
      <c r="FU306" s="256"/>
      <c r="FV306" s="256"/>
      <c r="FX306" s="256"/>
      <c r="FY306" s="256"/>
      <c r="FZ306" s="256"/>
      <c r="GA306" s="256"/>
      <c r="GB306" s="256"/>
      <c r="GC306" s="256"/>
      <c r="GD306" s="256"/>
      <c r="GE306" s="256"/>
      <c r="GF306" s="256"/>
      <c r="GG306" s="256"/>
      <c r="GH306" s="256"/>
      <c r="GI306" s="256"/>
      <c r="GK306" s="256"/>
      <c r="GL306" s="256"/>
      <c r="GM306" s="256"/>
      <c r="GN306" s="256"/>
      <c r="GO306" s="256"/>
      <c r="GP306" s="256"/>
      <c r="GQ306" s="256"/>
      <c r="GR306" s="256"/>
      <c r="GS306" s="256"/>
      <c r="GT306" s="256"/>
      <c r="GU306" s="256"/>
      <c r="GV306" s="256"/>
      <c r="GX306" s="256"/>
      <c r="GY306" s="256"/>
      <c r="GZ306" s="256"/>
      <c r="HA306" s="256"/>
      <c r="HB306" s="256"/>
      <c r="HC306" s="256"/>
      <c r="HD306" s="256"/>
      <c r="HE306" s="256"/>
      <c r="HF306" s="256"/>
      <c r="HG306" s="256"/>
      <c r="HH306" s="256"/>
      <c r="HI306" s="256"/>
      <c r="HK306" s="256"/>
      <c r="HL306" s="256"/>
      <c r="HM306" s="256"/>
      <c r="HN306" s="256"/>
      <c r="HO306" s="256"/>
      <c r="HP306" s="256"/>
      <c r="HQ306" s="256"/>
      <c r="HR306" s="256"/>
      <c r="HS306" s="256"/>
      <c r="HT306" s="256"/>
      <c r="HU306" s="256"/>
      <c r="HV306" s="256"/>
      <c r="HX306" s="256"/>
      <c r="HY306" s="256"/>
      <c r="HZ306" s="256"/>
      <c r="IA306" s="256"/>
      <c r="IB306" s="256"/>
      <c r="IC306" s="256"/>
      <c r="ID306" s="256"/>
      <c r="IE306" s="256"/>
      <c r="IF306" s="256"/>
      <c r="IG306" s="256"/>
      <c r="IH306" s="256"/>
      <c r="II306" s="256"/>
      <c r="IK306" s="256"/>
      <c r="IL306" s="257"/>
      <c r="IM306" s="257"/>
      <c r="IN306" s="257"/>
      <c r="IO306" s="257"/>
      <c r="IP306" s="257"/>
      <c r="IQ306" s="257"/>
      <c r="IR306" s="257"/>
      <c r="IS306" s="257"/>
      <c r="IT306" s="257"/>
      <c r="IU306" s="257"/>
      <c r="IV306" s="257"/>
      <c r="IW306" s="257"/>
      <c r="IY306" s="256"/>
    </row>
    <row r="307" spans="16:259" ht="19.5" customHeight="1" x14ac:dyDescent="0.5">
      <c r="P307" s="400"/>
      <c r="Z307" s="256"/>
      <c r="AA307" s="256"/>
      <c r="AB307" s="256"/>
      <c r="AO307" s="400"/>
      <c r="AY307" s="256"/>
      <c r="AZ307" s="256"/>
      <c r="BA307" s="256"/>
      <c r="BB307" s="256"/>
      <c r="BC307" s="256"/>
      <c r="BD307" s="256"/>
      <c r="BE307" s="256"/>
      <c r="BF307" s="256"/>
      <c r="BG307" s="256"/>
      <c r="BH307" s="256"/>
      <c r="BI307" s="256"/>
      <c r="BK307" s="256"/>
      <c r="BL307" s="256"/>
      <c r="BM307" s="256"/>
      <c r="BN307" s="256"/>
      <c r="BO307" s="256"/>
      <c r="BP307" s="256"/>
      <c r="BQ307" s="256"/>
      <c r="BR307" s="256"/>
      <c r="BS307" s="256"/>
      <c r="BT307" s="256"/>
      <c r="BU307" s="256"/>
      <c r="BV307" s="256"/>
      <c r="BX307" s="256"/>
      <c r="BY307" s="256"/>
      <c r="BZ307" s="256"/>
      <c r="CA307" s="256"/>
      <c r="CB307" s="256"/>
      <c r="CC307" s="256"/>
      <c r="CD307" s="256"/>
      <c r="CE307" s="256"/>
      <c r="CF307" s="256"/>
      <c r="CG307" s="256"/>
      <c r="CH307" s="256"/>
      <c r="CI307" s="256"/>
      <c r="CK307" s="256"/>
      <c r="CL307" s="256"/>
      <c r="CM307" s="256"/>
      <c r="CN307" s="256"/>
      <c r="CO307" s="256"/>
      <c r="CP307" s="256"/>
      <c r="CQ307" s="256"/>
      <c r="CR307" s="256"/>
      <c r="CS307" s="256"/>
      <c r="CT307" s="256"/>
      <c r="CU307" s="256"/>
      <c r="CV307" s="256"/>
      <c r="CX307" s="256"/>
      <c r="CY307" s="256"/>
      <c r="CZ307" s="256"/>
      <c r="DA307" s="256"/>
      <c r="DB307" s="256"/>
      <c r="DC307" s="256"/>
      <c r="DD307" s="256"/>
      <c r="DE307" s="256"/>
      <c r="DF307" s="256"/>
      <c r="DG307" s="256"/>
      <c r="DH307" s="256"/>
      <c r="DI307" s="256"/>
      <c r="DK307" s="256"/>
      <c r="DL307" s="256"/>
      <c r="DM307" s="256"/>
      <c r="DN307" s="256"/>
      <c r="DO307" s="256"/>
      <c r="DP307" s="256"/>
      <c r="DQ307" s="256"/>
      <c r="DR307" s="256"/>
      <c r="DS307" s="256"/>
      <c r="DT307" s="256"/>
      <c r="DU307" s="256"/>
      <c r="DV307" s="256"/>
      <c r="DX307" s="256"/>
      <c r="DY307" s="256"/>
      <c r="DZ307" s="256"/>
      <c r="EA307" s="256"/>
      <c r="EB307" s="256"/>
      <c r="EC307" s="256"/>
      <c r="ED307" s="256"/>
      <c r="EE307" s="256"/>
      <c r="EF307" s="256"/>
      <c r="EG307" s="256"/>
      <c r="EH307" s="256"/>
      <c r="EI307" s="256"/>
      <c r="EK307" s="256"/>
      <c r="EL307" s="256"/>
      <c r="EM307" s="256"/>
      <c r="EN307" s="256"/>
      <c r="EO307" s="256"/>
      <c r="EP307" s="256"/>
      <c r="EQ307" s="256"/>
      <c r="ER307" s="256"/>
      <c r="ES307" s="256"/>
      <c r="ET307" s="256"/>
      <c r="EU307" s="256"/>
      <c r="EV307" s="256"/>
      <c r="EX307" s="256"/>
      <c r="EY307" s="256"/>
      <c r="EZ307" s="256"/>
      <c r="FA307" s="256"/>
      <c r="FB307" s="256"/>
      <c r="FC307" s="256"/>
      <c r="FD307" s="256"/>
      <c r="FE307" s="256"/>
      <c r="FF307" s="256"/>
      <c r="FG307" s="256"/>
      <c r="FH307" s="256"/>
      <c r="FI307" s="256"/>
      <c r="FK307" s="256"/>
      <c r="FL307" s="256"/>
      <c r="FM307" s="256"/>
      <c r="FN307" s="256"/>
      <c r="FO307" s="256"/>
      <c r="FP307" s="256"/>
      <c r="FQ307" s="256"/>
      <c r="FR307" s="256"/>
      <c r="FS307" s="256"/>
      <c r="FT307" s="256"/>
      <c r="FU307" s="256"/>
      <c r="FV307" s="256"/>
      <c r="FX307" s="256"/>
      <c r="FY307" s="256"/>
      <c r="FZ307" s="256"/>
      <c r="GA307" s="256"/>
      <c r="GB307" s="256"/>
      <c r="GC307" s="256"/>
      <c r="GD307" s="256"/>
      <c r="GE307" s="256"/>
      <c r="GF307" s="256"/>
      <c r="GG307" s="256"/>
      <c r="GH307" s="256"/>
      <c r="GI307" s="256"/>
      <c r="GK307" s="256"/>
      <c r="GL307" s="256"/>
      <c r="GM307" s="256"/>
      <c r="GN307" s="256"/>
      <c r="GO307" s="256"/>
      <c r="GP307" s="256"/>
      <c r="GQ307" s="256"/>
      <c r="GR307" s="256"/>
      <c r="GS307" s="256"/>
      <c r="GT307" s="256"/>
      <c r="GU307" s="256"/>
      <c r="GV307" s="256"/>
      <c r="GX307" s="256"/>
      <c r="GY307" s="256"/>
      <c r="GZ307" s="256"/>
      <c r="HA307" s="256"/>
      <c r="HB307" s="256"/>
      <c r="HC307" s="256"/>
      <c r="HD307" s="256"/>
      <c r="HE307" s="256"/>
      <c r="HF307" s="256"/>
      <c r="HG307" s="256"/>
      <c r="HH307" s="256"/>
      <c r="HI307" s="256"/>
      <c r="HK307" s="256"/>
      <c r="HL307" s="256"/>
      <c r="HM307" s="256"/>
      <c r="HN307" s="256"/>
      <c r="HO307" s="256"/>
      <c r="HP307" s="256"/>
      <c r="HQ307" s="256"/>
      <c r="HR307" s="256"/>
      <c r="HS307" s="256"/>
      <c r="HT307" s="256"/>
      <c r="HU307" s="256"/>
      <c r="HV307" s="256"/>
      <c r="HX307" s="256"/>
      <c r="HY307" s="256"/>
      <c r="HZ307" s="256"/>
      <c r="IA307" s="256"/>
      <c r="IB307" s="256"/>
      <c r="IC307" s="256"/>
      <c r="ID307" s="256"/>
      <c r="IE307" s="256"/>
      <c r="IF307" s="256"/>
      <c r="IG307" s="256"/>
      <c r="IH307" s="256"/>
      <c r="II307" s="256"/>
      <c r="IK307" s="256"/>
      <c r="IL307" s="257"/>
      <c r="IM307" s="257"/>
      <c r="IN307" s="257"/>
      <c r="IO307" s="257"/>
      <c r="IP307" s="257"/>
      <c r="IQ307" s="257"/>
      <c r="IR307" s="257"/>
      <c r="IS307" s="257"/>
      <c r="IT307" s="257"/>
      <c r="IU307" s="257"/>
      <c r="IV307" s="257"/>
      <c r="IW307" s="257"/>
      <c r="IY307" s="256"/>
    </row>
    <row r="308" spans="16:259" ht="19.5" customHeight="1" x14ac:dyDescent="0.5">
      <c r="P308" s="400"/>
      <c r="Z308" s="256"/>
      <c r="AA308" s="256"/>
      <c r="AB308" s="256"/>
      <c r="AO308" s="400"/>
      <c r="AY308" s="256"/>
      <c r="AZ308" s="256"/>
      <c r="BA308" s="256"/>
      <c r="BB308" s="256"/>
      <c r="BC308" s="256"/>
      <c r="BD308" s="256"/>
      <c r="BE308" s="256"/>
      <c r="BF308" s="256"/>
      <c r="BG308" s="256"/>
      <c r="BH308" s="256"/>
      <c r="BI308" s="256"/>
      <c r="BK308" s="256"/>
      <c r="BL308" s="256"/>
      <c r="BM308" s="256"/>
      <c r="BN308" s="256"/>
      <c r="BO308" s="256"/>
      <c r="BP308" s="256"/>
      <c r="BQ308" s="256"/>
      <c r="BR308" s="256"/>
      <c r="BS308" s="256"/>
      <c r="BT308" s="256"/>
      <c r="BU308" s="256"/>
      <c r="BV308" s="256"/>
      <c r="BX308" s="256"/>
      <c r="BY308" s="256"/>
      <c r="BZ308" s="256"/>
      <c r="CA308" s="256"/>
      <c r="CB308" s="256"/>
      <c r="CC308" s="256"/>
      <c r="CD308" s="256"/>
      <c r="CE308" s="256"/>
      <c r="CF308" s="256"/>
      <c r="CG308" s="256"/>
      <c r="CH308" s="256"/>
      <c r="CI308" s="256"/>
      <c r="CK308" s="256"/>
      <c r="CL308" s="256"/>
      <c r="CM308" s="256"/>
      <c r="CN308" s="256"/>
      <c r="CO308" s="256"/>
      <c r="CP308" s="256"/>
      <c r="CQ308" s="256"/>
      <c r="CR308" s="256"/>
      <c r="CS308" s="256"/>
      <c r="CT308" s="256"/>
      <c r="CU308" s="256"/>
      <c r="CV308" s="256"/>
      <c r="CX308" s="256"/>
      <c r="CY308" s="256"/>
      <c r="CZ308" s="256"/>
      <c r="DA308" s="256"/>
      <c r="DB308" s="256"/>
      <c r="DC308" s="256"/>
      <c r="DD308" s="256"/>
      <c r="DE308" s="256"/>
      <c r="DF308" s="256"/>
      <c r="DG308" s="256"/>
      <c r="DH308" s="256"/>
      <c r="DI308" s="256"/>
      <c r="DK308" s="256"/>
      <c r="DL308" s="256"/>
      <c r="DM308" s="256"/>
      <c r="DN308" s="256"/>
      <c r="DO308" s="256"/>
      <c r="DP308" s="256"/>
      <c r="DQ308" s="256"/>
      <c r="DR308" s="256"/>
      <c r="DS308" s="256"/>
      <c r="DT308" s="256"/>
      <c r="DU308" s="256"/>
      <c r="DV308" s="256"/>
      <c r="DX308" s="256"/>
      <c r="DY308" s="256"/>
      <c r="DZ308" s="256"/>
      <c r="EA308" s="256"/>
      <c r="EB308" s="256"/>
      <c r="EC308" s="256"/>
      <c r="ED308" s="256"/>
      <c r="EE308" s="256"/>
      <c r="EF308" s="256"/>
      <c r="EG308" s="256"/>
      <c r="EH308" s="256"/>
      <c r="EI308" s="256"/>
      <c r="EK308" s="256"/>
      <c r="EL308" s="256"/>
      <c r="EM308" s="256"/>
      <c r="EN308" s="256"/>
      <c r="EO308" s="256"/>
      <c r="EP308" s="256"/>
      <c r="EQ308" s="256"/>
      <c r="ER308" s="256"/>
      <c r="ES308" s="256"/>
      <c r="ET308" s="256"/>
      <c r="EU308" s="256"/>
      <c r="EV308" s="256"/>
      <c r="EX308" s="256"/>
      <c r="EY308" s="256"/>
      <c r="EZ308" s="256"/>
      <c r="FA308" s="256"/>
      <c r="FB308" s="256"/>
      <c r="FC308" s="256"/>
      <c r="FD308" s="256"/>
      <c r="FE308" s="256"/>
      <c r="FF308" s="256"/>
      <c r="FG308" s="256"/>
      <c r="FH308" s="256"/>
      <c r="FI308" s="256"/>
      <c r="FK308" s="256"/>
      <c r="FL308" s="256"/>
      <c r="FM308" s="256"/>
      <c r="FN308" s="256"/>
      <c r="FO308" s="256"/>
      <c r="FP308" s="256"/>
      <c r="FQ308" s="256"/>
      <c r="FR308" s="256"/>
      <c r="FS308" s="256"/>
      <c r="FT308" s="256"/>
      <c r="FU308" s="256"/>
      <c r="FV308" s="256"/>
      <c r="FX308" s="256"/>
      <c r="FY308" s="256"/>
      <c r="FZ308" s="256"/>
      <c r="GA308" s="256"/>
      <c r="GB308" s="256"/>
      <c r="GC308" s="256"/>
      <c r="GD308" s="256"/>
      <c r="GE308" s="256"/>
      <c r="GF308" s="256"/>
      <c r="GG308" s="256"/>
      <c r="GH308" s="256"/>
      <c r="GI308" s="256"/>
      <c r="GK308" s="256"/>
      <c r="GL308" s="256"/>
      <c r="GM308" s="256"/>
      <c r="GN308" s="256"/>
      <c r="GO308" s="256"/>
      <c r="GP308" s="256"/>
      <c r="GQ308" s="256"/>
      <c r="GR308" s="256"/>
      <c r="GS308" s="256"/>
      <c r="GT308" s="256"/>
      <c r="GU308" s="256"/>
      <c r="GV308" s="256"/>
      <c r="GX308" s="256"/>
      <c r="GY308" s="256"/>
      <c r="GZ308" s="256"/>
      <c r="HA308" s="256"/>
      <c r="HB308" s="256"/>
      <c r="HC308" s="256"/>
      <c r="HD308" s="256"/>
      <c r="HE308" s="256"/>
      <c r="HF308" s="256"/>
      <c r="HG308" s="256"/>
      <c r="HH308" s="256"/>
      <c r="HI308" s="256"/>
      <c r="HK308" s="256"/>
      <c r="HL308" s="256"/>
      <c r="HM308" s="256"/>
      <c r="HN308" s="256"/>
      <c r="HO308" s="256"/>
      <c r="HP308" s="256"/>
      <c r="HQ308" s="256"/>
      <c r="HR308" s="256"/>
      <c r="HS308" s="256"/>
      <c r="HT308" s="256"/>
      <c r="HU308" s="256"/>
      <c r="HV308" s="256"/>
      <c r="HX308" s="256"/>
      <c r="HY308" s="256"/>
      <c r="HZ308" s="256"/>
      <c r="IA308" s="256"/>
      <c r="IB308" s="256"/>
      <c r="IC308" s="256"/>
      <c r="ID308" s="256"/>
      <c r="IE308" s="256"/>
      <c r="IF308" s="256"/>
      <c r="IG308" s="256"/>
      <c r="IH308" s="256"/>
      <c r="II308" s="256"/>
      <c r="IK308" s="256"/>
      <c r="IL308" s="257"/>
      <c r="IM308" s="257"/>
      <c r="IN308" s="257"/>
      <c r="IO308" s="257"/>
      <c r="IP308" s="257"/>
      <c r="IQ308" s="257"/>
      <c r="IR308" s="257"/>
      <c r="IS308" s="257"/>
      <c r="IT308" s="257"/>
      <c r="IU308" s="257"/>
      <c r="IV308" s="257"/>
      <c r="IW308" s="257"/>
      <c r="IY308" s="256"/>
    </row>
    <row r="309" spans="16:259" ht="19.5" customHeight="1" x14ac:dyDescent="0.5">
      <c r="P309" s="400"/>
      <c r="Z309" s="256"/>
      <c r="AA309" s="256"/>
      <c r="AB309" s="256"/>
      <c r="AO309" s="400"/>
      <c r="AY309" s="256"/>
      <c r="AZ309" s="256"/>
      <c r="BA309" s="256"/>
      <c r="BB309" s="256"/>
      <c r="BC309" s="256"/>
      <c r="BD309" s="256"/>
      <c r="BE309" s="256"/>
      <c r="BF309" s="256"/>
      <c r="BG309" s="256"/>
      <c r="BH309" s="256"/>
      <c r="BI309" s="256"/>
      <c r="BK309" s="256"/>
      <c r="BL309" s="256"/>
      <c r="BM309" s="256"/>
      <c r="BN309" s="256"/>
      <c r="BO309" s="256"/>
      <c r="BP309" s="256"/>
      <c r="BQ309" s="256"/>
      <c r="BR309" s="256"/>
      <c r="BS309" s="256"/>
      <c r="BT309" s="256"/>
      <c r="BU309" s="256"/>
      <c r="BV309" s="256"/>
      <c r="BX309" s="256"/>
      <c r="BY309" s="256"/>
      <c r="BZ309" s="256"/>
      <c r="CA309" s="256"/>
      <c r="CB309" s="256"/>
      <c r="CC309" s="256"/>
      <c r="CD309" s="256"/>
      <c r="CE309" s="256"/>
      <c r="CF309" s="256"/>
      <c r="CG309" s="256"/>
      <c r="CH309" s="256"/>
      <c r="CI309" s="256"/>
      <c r="CK309" s="256"/>
      <c r="CL309" s="256"/>
      <c r="CM309" s="256"/>
      <c r="CN309" s="256"/>
      <c r="CO309" s="256"/>
      <c r="CP309" s="256"/>
      <c r="CQ309" s="256"/>
      <c r="CR309" s="256"/>
      <c r="CS309" s="256"/>
      <c r="CT309" s="256"/>
      <c r="CU309" s="256"/>
      <c r="CV309" s="256"/>
      <c r="CX309" s="256"/>
      <c r="CY309" s="256"/>
      <c r="CZ309" s="256"/>
      <c r="DA309" s="256"/>
      <c r="DB309" s="256"/>
      <c r="DC309" s="256"/>
      <c r="DD309" s="256"/>
      <c r="DE309" s="256"/>
      <c r="DF309" s="256"/>
      <c r="DG309" s="256"/>
      <c r="DH309" s="256"/>
      <c r="DI309" s="256"/>
      <c r="DK309" s="256"/>
      <c r="DL309" s="256"/>
      <c r="DM309" s="256"/>
      <c r="DN309" s="256"/>
      <c r="DO309" s="256"/>
      <c r="DP309" s="256"/>
      <c r="DQ309" s="256"/>
      <c r="DR309" s="256"/>
      <c r="DS309" s="256"/>
      <c r="DT309" s="256"/>
      <c r="DU309" s="256"/>
      <c r="DV309" s="256"/>
      <c r="DX309" s="256"/>
      <c r="DY309" s="256"/>
      <c r="DZ309" s="256"/>
      <c r="EA309" s="256"/>
      <c r="EB309" s="256"/>
      <c r="EC309" s="256"/>
      <c r="ED309" s="256"/>
      <c r="EE309" s="256"/>
      <c r="EF309" s="256"/>
      <c r="EG309" s="256"/>
      <c r="EH309" s="256"/>
      <c r="EI309" s="256"/>
      <c r="EK309" s="256"/>
      <c r="EL309" s="256"/>
      <c r="EM309" s="256"/>
      <c r="EN309" s="256"/>
      <c r="EO309" s="256"/>
      <c r="EP309" s="256"/>
      <c r="EQ309" s="256"/>
      <c r="ER309" s="256"/>
      <c r="ES309" s="256"/>
      <c r="ET309" s="256"/>
      <c r="EU309" s="256"/>
      <c r="EV309" s="256"/>
      <c r="EX309" s="256"/>
      <c r="EY309" s="256"/>
      <c r="EZ309" s="256"/>
      <c r="FA309" s="256"/>
      <c r="FB309" s="256"/>
      <c r="FC309" s="256"/>
      <c r="FD309" s="256"/>
      <c r="FE309" s="256"/>
      <c r="FF309" s="256"/>
      <c r="FG309" s="256"/>
      <c r="FH309" s="256"/>
      <c r="FI309" s="256"/>
      <c r="FK309" s="256"/>
      <c r="FL309" s="256"/>
      <c r="FM309" s="256"/>
      <c r="FN309" s="256"/>
      <c r="FO309" s="256"/>
      <c r="FP309" s="256"/>
      <c r="FQ309" s="256"/>
      <c r="FR309" s="256"/>
      <c r="FS309" s="256"/>
      <c r="FT309" s="256"/>
      <c r="FU309" s="256"/>
      <c r="FV309" s="256"/>
      <c r="FX309" s="256"/>
      <c r="FY309" s="256"/>
      <c r="FZ309" s="256"/>
      <c r="GA309" s="256"/>
      <c r="GB309" s="256"/>
      <c r="GC309" s="256"/>
      <c r="GD309" s="256"/>
      <c r="GE309" s="256"/>
      <c r="GF309" s="256"/>
      <c r="GG309" s="256"/>
      <c r="GH309" s="256"/>
      <c r="GI309" s="256"/>
      <c r="GK309" s="256"/>
      <c r="GL309" s="256"/>
      <c r="GM309" s="256"/>
      <c r="GN309" s="256"/>
      <c r="GO309" s="256"/>
      <c r="GP309" s="256"/>
      <c r="GQ309" s="256"/>
      <c r="GR309" s="256"/>
      <c r="GS309" s="256"/>
      <c r="GT309" s="256"/>
      <c r="GU309" s="256"/>
      <c r="GV309" s="256"/>
      <c r="GX309" s="256"/>
      <c r="GY309" s="256"/>
      <c r="GZ309" s="256"/>
      <c r="HA309" s="256"/>
      <c r="HB309" s="256"/>
      <c r="HC309" s="256"/>
      <c r="HD309" s="256"/>
      <c r="HE309" s="256"/>
      <c r="HF309" s="256"/>
      <c r="HG309" s="256"/>
      <c r="HH309" s="256"/>
      <c r="HI309" s="256"/>
      <c r="HK309" s="256"/>
      <c r="HL309" s="256"/>
      <c r="HM309" s="256"/>
      <c r="HN309" s="256"/>
      <c r="HO309" s="256"/>
      <c r="HP309" s="256"/>
      <c r="HQ309" s="256"/>
      <c r="HR309" s="256"/>
      <c r="HS309" s="256"/>
      <c r="HT309" s="256"/>
      <c r="HU309" s="256"/>
      <c r="HV309" s="256"/>
      <c r="HX309" s="256"/>
      <c r="HY309" s="256"/>
      <c r="HZ309" s="256"/>
      <c r="IA309" s="256"/>
      <c r="IB309" s="256"/>
      <c r="IC309" s="256"/>
      <c r="ID309" s="256"/>
      <c r="IE309" s="256"/>
      <c r="IF309" s="256"/>
      <c r="IG309" s="256"/>
      <c r="IH309" s="256"/>
      <c r="II309" s="256"/>
      <c r="IK309" s="256"/>
      <c r="IL309" s="257"/>
      <c r="IM309" s="257"/>
      <c r="IN309" s="257"/>
      <c r="IO309" s="257"/>
      <c r="IP309" s="257"/>
      <c r="IQ309" s="257"/>
      <c r="IR309" s="257"/>
      <c r="IS309" s="257"/>
      <c r="IT309" s="257"/>
      <c r="IU309" s="257"/>
      <c r="IV309" s="257"/>
      <c r="IW309" s="257"/>
      <c r="IY309" s="256"/>
    </row>
    <row r="310" spans="16:259" ht="19.5" customHeight="1" x14ac:dyDescent="0.5">
      <c r="P310" s="400"/>
      <c r="Z310" s="256"/>
      <c r="AA310" s="256"/>
      <c r="AB310" s="256"/>
      <c r="AO310" s="400"/>
      <c r="AY310" s="256"/>
      <c r="AZ310" s="256"/>
      <c r="BA310" s="256"/>
      <c r="BB310" s="256"/>
      <c r="BC310" s="256"/>
      <c r="BD310" s="256"/>
      <c r="BE310" s="256"/>
      <c r="BF310" s="256"/>
      <c r="BG310" s="256"/>
      <c r="BH310" s="256"/>
      <c r="BI310" s="256"/>
      <c r="BK310" s="256"/>
      <c r="BL310" s="256"/>
      <c r="BM310" s="256"/>
      <c r="BN310" s="256"/>
      <c r="BO310" s="256"/>
      <c r="BP310" s="256"/>
      <c r="BQ310" s="256"/>
      <c r="BR310" s="256"/>
      <c r="BS310" s="256"/>
      <c r="BT310" s="256"/>
      <c r="BU310" s="256"/>
      <c r="BV310" s="256"/>
      <c r="BX310" s="256"/>
      <c r="BY310" s="256"/>
      <c r="BZ310" s="256"/>
      <c r="CA310" s="256"/>
      <c r="CB310" s="256"/>
      <c r="CC310" s="256"/>
      <c r="CD310" s="256"/>
      <c r="CE310" s="256"/>
      <c r="CF310" s="256"/>
      <c r="CG310" s="256"/>
      <c r="CH310" s="256"/>
      <c r="CI310" s="256"/>
      <c r="CK310" s="256"/>
      <c r="CL310" s="256"/>
      <c r="CM310" s="256"/>
      <c r="CN310" s="256"/>
      <c r="CO310" s="256"/>
      <c r="CP310" s="256"/>
      <c r="CQ310" s="256"/>
      <c r="CR310" s="256"/>
      <c r="CS310" s="256"/>
      <c r="CT310" s="256"/>
      <c r="CU310" s="256"/>
      <c r="CV310" s="256"/>
      <c r="CX310" s="256"/>
      <c r="CY310" s="256"/>
      <c r="CZ310" s="256"/>
      <c r="DA310" s="256"/>
      <c r="DB310" s="256"/>
      <c r="DC310" s="256"/>
      <c r="DD310" s="256"/>
      <c r="DE310" s="256"/>
      <c r="DF310" s="256"/>
      <c r="DG310" s="256"/>
      <c r="DH310" s="256"/>
      <c r="DI310" s="256"/>
      <c r="DK310" s="256"/>
      <c r="DL310" s="256"/>
      <c r="DM310" s="256"/>
      <c r="DN310" s="256"/>
      <c r="DO310" s="256"/>
      <c r="DP310" s="256"/>
      <c r="DQ310" s="256"/>
      <c r="DR310" s="256"/>
      <c r="DS310" s="256"/>
      <c r="DT310" s="256"/>
      <c r="DU310" s="256"/>
      <c r="DV310" s="256"/>
      <c r="DX310" s="256"/>
      <c r="DY310" s="256"/>
      <c r="DZ310" s="256"/>
      <c r="EA310" s="256"/>
      <c r="EB310" s="256"/>
      <c r="EC310" s="256"/>
      <c r="ED310" s="256"/>
      <c r="EE310" s="256"/>
      <c r="EF310" s="256"/>
      <c r="EG310" s="256"/>
      <c r="EH310" s="256"/>
      <c r="EI310" s="256"/>
      <c r="EK310" s="256"/>
      <c r="EL310" s="256"/>
      <c r="EM310" s="256"/>
      <c r="EN310" s="256"/>
      <c r="EO310" s="256"/>
      <c r="EP310" s="256"/>
      <c r="EQ310" s="256"/>
      <c r="ER310" s="256"/>
      <c r="ES310" s="256"/>
      <c r="ET310" s="256"/>
      <c r="EU310" s="256"/>
      <c r="EV310" s="256"/>
      <c r="EX310" s="256"/>
      <c r="EY310" s="256"/>
      <c r="EZ310" s="256"/>
      <c r="FA310" s="256"/>
      <c r="FB310" s="256"/>
      <c r="FC310" s="256"/>
      <c r="FD310" s="256"/>
      <c r="FE310" s="256"/>
      <c r="FF310" s="256"/>
      <c r="FG310" s="256"/>
      <c r="FH310" s="256"/>
      <c r="FI310" s="256"/>
      <c r="FK310" s="256"/>
      <c r="FL310" s="256"/>
      <c r="FM310" s="256"/>
      <c r="FN310" s="256"/>
      <c r="FO310" s="256"/>
      <c r="FP310" s="256"/>
      <c r="FQ310" s="256"/>
      <c r="FR310" s="256"/>
      <c r="FS310" s="256"/>
      <c r="FT310" s="256"/>
      <c r="FU310" s="256"/>
      <c r="FV310" s="256"/>
      <c r="FX310" s="256"/>
      <c r="FY310" s="256"/>
      <c r="FZ310" s="256"/>
      <c r="GA310" s="256"/>
      <c r="GB310" s="256"/>
      <c r="GC310" s="256"/>
      <c r="GD310" s="256"/>
      <c r="GE310" s="256"/>
      <c r="GF310" s="256"/>
      <c r="GG310" s="256"/>
      <c r="GH310" s="256"/>
      <c r="GI310" s="256"/>
      <c r="GK310" s="256"/>
      <c r="GL310" s="256"/>
      <c r="GM310" s="256"/>
      <c r="GN310" s="256"/>
      <c r="GO310" s="256"/>
      <c r="GP310" s="256"/>
      <c r="GQ310" s="256"/>
      <c r="GR310" s="256"/>
      <c r="GS310" s="256"/>
      <c r="GT310" s="256"/>
      <c r="GU310" s="256"/>
      <c r="GV310" s="256"/>
      <c r="GX310" s="256"/>
      <c r="GY310" s="256"/>
      <c r="GZ310" s="256"/>
      <c r="HA310" s="256"/>
      <c r="HB310" s="256"/>
      <c r="HC310" s="256"/>
      <c r="HD310" s="256"/>
      <c r="HE310" s="256"/>
      <c r="HF310" s="256"/>
      <c r="HG310" s="256"/>
      <c r="HH310" s="256"/>
      <c r="HI310" s="256"/>
      <c r="HK310" s="256"/>
      <c r="HL310" s="256"/>
      <c r="HM310" s="256"/>
      <c r="HN310" s="256"/>
      <c r="HO310" s="256"/>
      <c r="HP310" s="256"/>
      <c r="HQ310" s="256"/>
      <c r="HR310" s="256"/>
      <c r="HS310" s="256"/>
      <c r="HT310" s="256"/>
      <c r="HU310" s="256"/>
      <c r="HV310" s="256"/>
      <c r="HX310" s="256"/>
      <c r="HY310" s="256"/>
      <c r="HZ310" s="256"/>
      <c r="IA310" s="256"/>
      <c r="IB310" s="256"/>
      <c r="IC310" s="256"/>
      <c r="ID310" s="256"/>
      <c r="IE310" s="256"/>
      <c r="IF310" s="256"/>
      <c r="IG310" s="256"/>
      <c r="IH310" s="256"/>
      <c r="II310" s="256"/>
      <c r="IK310" s="256"/>
      <c r="IL310" s="257"/>
      <c r="IM310" s="257"/>
      <c r="IN310" s="257"/>
      <c r="IO310" s="257"/>
      <c r="IP310" s="257"/>
      <c r="IQ310" s="257"/>
      <c r="IR310" s="257"/>
      <c r="IS310" s="257"/>
      <c r="IT310" s="257"/>
      <c r="IU310" s="257"/>
      <c r="IV310" s="257"/>
      <c r="IW310" s="257"/>
      <c r="IY310" s="256"/>
    </row>
    <row r="311" spans="16:259" ht="19.5" customHeight="1" x14ac:dyDescent="0.5">
      <c r="P311" s="400"/>
      <c r="Z311" s="256"/>
      <c r="AA311" s="256"/>
      <c r="AB311" s="256"/>
      <c r="AO311" s="400"/>
      <c r="AY311" s="256"/>
      <c r="AZ311" s="256"/>
      <c r="BA311" s="256"/>
      <c r="BB311" s="256"/>
      <c r="BC311" s="256"/>
      <c r="BD311" s="256"/>
      <c r="BE311" s="256"/>
      <c r="BF311" s="256"/>
      <c r="BG311" s="256"/>
      <c r="BH311" s="256"/>
      <c r="BI311" s="256"/>
      <c r="BK311" s="256"/>
      <c r="BL311" s="256"/>
      <c r="BM311" s="256"/>
      <c r="BN311" s="256"/>
      <c r="BO311" s="256"/>
      <c r="BP311" s="256"/>
      <c r="BQ311" s="256"/>
      <c r="BR311" s="256"/>
      <c r="BS311" s="256"/>
      <c r="BT311" s="256"/>
      <c r="BU311" s="256"/>
      <c r="BV311" s="256"/>
      <c r="BX311" s="256"/>
      <c r="BY311" s="256"/>
      <c r="BZ311" s="256"/>
      <c r="CA311" s="256"/>
      <c r="CB311" s="256"/>
      <c r="CC311" s="256"/>
      <c r="CD311" s="256"/>
      <c r="CE311" s="256"/>
      <c r="CF311" s="256"/>
      <c r="CG311" s="256"/>
      <c r="CH311" s="256"/>
      <c r="CI311" s="256"/>
      <c r="CK311" s="256"/>
      <c r="CL311" s="256"/>
      <c r="CM311" s="256"/>
      <c r="CN311" s="256"/>
      <c r="CO311" s="256"/>
      <c r="CP311" s="256"/>
      <c r="CQ311" s="256"/>
      <c r="CR311" s="256"/>
      <c r="CS311" s="256"/>
      <c r="CT311" s="256"/>
      <c r="CU311" s="256"/>
      <c r="CV311" s="256"/>
      <c r="CX311" s="256"/>
      <c r="CY311" s="256"/>
      <c r="CZ311" s="256"/>
      <c r="DA311" s="256"/>
      <c r="DB311" s="256"/>
      <c r="DC311" s="256"/>
      <c r="DD311" s="256"/>
      <c r="DE311" s="256"/>
      <c r="DF311" s="256"/>
      <c r="DG311" s="256"/>
      <c r="DH311" s="256"/>
      <c r="DI311" s="256"/>
      <c r="DK311" s="256"/>
      <c r="DL311" s="256"/>
      <c r="DM311" s="256"/>
      <c r="DN311" s="256"/>
      <c r="DO311" s="256"/>
      <c r="DP311" s="256"/>
      <c r="DQ311" s="256"/>
      <c r="DR311" s="256"/>
      <c r="DS311" s="256"/>
      <c r="DT311" s="256"/>
      <c r="DU311" s="256"/>
      <c r="DV311" s="256"/>
      <c r="DX311" s="256"/>
      <c r="DY311" s="256"/>
      <c r="DZ311" s="256"/>
      <c r="EA311" s="256"/>
      <c r="EB311" s="256"/>
      <c r="EC311" s="256"/>
      <c r="ED311" s="256"/>
      <c r="EE311" s="256"/>
      <c r="EF311" s="256"/>
      <c r="EG311" s="256"/>
      <c r="EH311" s="256"/>
      <c r="EI311" s="256"/>
      <c r="EK311" s="256"/>
      <c r="EL311" s="256"/>
      <c r="EM311" s="256"/>
      <c r="EN311" s="256"/>
      <c r="EO311" s="256"/>
      <c r="EP311" s="256"/>
      <c r="EQ311" s="256"/>
      <c r="ER311" s="256"/>
      <c r="ES311" s="256"/>
      <c r="ET311" s="256"/>
      <c r="EU311" s="256"/>
      <c r="EV311" s="256"/>
      <c r="EX311" s="256"/>
      <c r="EY311" s="256"/>
      <c r="EZ311" s="256"/>
      <c r="FA311" s="256"/>
      <c r="FB311" s="256"/>
      <c r="FC311" s="256"/>
      <c r="FD311" s="256"/>
      <c r="FE311" s="256"/>
      <c r="FF311" s="256"/>
      <c r="FG311" s="256"/>
      <c r="FH311" s="256"/>
      <c r="FI311" s="256"/>
      <c r="FK311" s="256"/>
      <c r="FL311" s="256"/>
      <c r="FM311" s="256"/>
      <c r="FN311" s="256"/>
      <c r="FO311" s="256"/>
      <c r="FP311" s="256"/>
      <c r="FQ311" s="256"/>
      <c r="FR311" s="256"/>
      <c r="FS311" s="256"/>
      <c r="FT311" s="256"/>
      <c r="FU311" s="256"/>
      <c r="FV311" s="256"/>
      <c r="FX311" s="256"/>
      <c r="FY311" s="256"/>
      <c r="FZ311" s="256"/>
      <c r="GA311" s="256"/>
      <c r="GB311" s="256"/>
      <c r="GC311" s="256"/>
      <c r="GD311" s="256"/>
      <c r="GE311" s="256"/>
      <c r="GF311" s="256"/>
      <c r="GG311" s="256"/>
      <c r="GH311" s="256"/>
      <c r="GI311" s="256"/>
      <c r="GK311" s="256"/>
      <c r="GL311" s="256"/>
      <c r="GM311" s="256"/>
      <c r="GN311" s="256"/>
      <c r="GO311" s="256"/>
      <c r="GP311" s="256"/>
      <c r="GQ311" s="256"/>
      <c r="GR311" s="256"/>
      <c r="GS311" s="256"/>
      <c r="GT311" s="256"/>
      <c r="GU311" s="256"/>
      <c r="GV311" s="256"/>
      <c r="GX311" s="256"/>
      <c r="GY311" s="256"/>
      <c r="GZ311" s="256"/>
      <c r="HA311" s="256"/>
      <c r="HB311" s="256"/>
      <c r="HC311" s="256"/>
      <c r="HD311" s="256"/>
      <c r="HE311" s="256"/>
      <c r="HF311" s="256"/>
      <c r="HG311" s="256"/>
      <c r="HH311" s="256"/>
      <c r="HI311" s="256"/>
      <c r="HK311" s="256"/>
      <c r="HL311" s="256"/>
      <c r="HM311" s="256"/>
      <c r="HN311" s="256"/>
      <c r="HO311" s="256"/>
      <c r="HP311" s="256"/>
      <c r="HQ311" s="256"/>
      <c r="HR311" s="256"/>
      <c r="HS311" s="256"/>
      <c r="HT311" s="256"/>
      <c r="HU311" s="256"/>
      <c r="HV311" s="256"/>
      <c r="HX311" s="256"/>
      <c r="HY311" s="256"/>
      <c r="HZ311" s="256"/>
      <c r="IA311" s="256"/>
      <c r="IB311" s="256"/>
      <c r="IC311" s="256"/>
      <c r="ID311" s="256"/>
      <c r="IE311" s="256"/>
      <c r="IF311" s="256"/>
      <c r="IG311" s="256"/>
      <c r="IH311" s="256"/>
      <c r="II311" s="256"/>
      <c r="IK311" s="256"/>
      <c r="IL311" s="257"/>
      <c r="IM311" s="257"/>
      <c r="IN311" s="257"/>
      <c r="IO311" s="257"/>
      <c r="IP311" s="257"/>
      <c r="IQ311" s="257"/>
      <c r="IR311" s="257"/>
      <c r="IS311" s="257"/>
      <c r="IT311" s="257"/>
      <c r="IU311" s="257"/>
      <c r="IV311" s="257"/>
      <c r="IW311" s="257"/>
      <c r="IY311" s="256"/>
    </row>
    <row r="312" spans="16:259" ht="19.5" customHeight="1" x14ac:dyDescent="0.5">
      <c r="P312" s="400"/>
      <c r="Z312" s="256"/>
      <c r="AA312" s="256"/>
      <c r="AB312" s="256"/>
      <c r="AO312" s="400"/>
      <c r="AY312" s="256"/>
      <c r="AZ312" s="256"/>
      <c r="BA312" s="256"/>
      <c r="BB312" s="256"/>
      <c r="BC312" s="256"/>
      <c r="BD312" s="256"/>
      <c r="BE312" s="256"/>
      <c r="BF312" s="256"/>
      <c r="BG312" s="256"/>
      <c r="BH312" s="256"/>
      <c r="BI312" s="256"/>
      <c r="BK312" s="256"/>
      <c r="BL312" s="256"/>
      <c r="BM312" s="256"/>
      <c r="BN312" s="256"/>
      <c r="BO312" s="256"/>
      <c r="BP312" s="256"/>
      <c r="BQ312" s="256"/>
      <c r="BR312" s="256"/>
      <c r="BS312" s="256"/>
      <c r="BT312" s="256"/>
      <c r="BU312" s="256"/>
      <c r="BV312" s="256"/>
      <c r="BX312" s="256"/>
      <c r="BY312" s="256"/>
      <c r="BZ312" s="256"/>
      <c r="CA312" s="256"/>
      <c r="CB312" s="256"/>
      <c r="CC312" s="256"/>
      <c r="CD312" s="256"/>
      <c r="CE312" s="256"/>
      <c r="CF312" s="256"/>
      <c r="CG312" s="256"/>
      <c r="CH312" s="256"/>
      <c r="CI312" s="256"/>
      <c r="CK312" s="256"/>
      <c r="CL312" s="256"/>
      <c r="CM312" s="256"/>
      <c r="CN312" s="256"/>
      <c r="CO312" s="256"/>
      <c r="CP312" s="256"/>
      <c r="CQ312" s="256"/>
      <c r="CR312" s="256"/>
      <c r="CS312" s="256"/>
      <c r="CT312" s="256"/>
      <c r="CU312" s="256"/>
      <c r="CV312" s="256"/>
      <c r="CX312" s="256"/>
      <c r="CY312" s="256"/>
      <c r="CZ312" s="256"/>
      <c r="DA312" s="256"/>
      <c r="DB312" s="256"/>
      <c r="DC312" s="256"/>
      <c r="DD312" s="256"/>
      <c r="DE312" s="256"/>
      <c r="DF312" s="256"/>
      <c r="DG312" s="256"/>
      <c r="DH312" s="256"/>
      <c r="DI312" s="256"/>
      <c r="DK312" s="256"/>
      <c r="DL312" s="256"/>
      <c r="DM312" s="256"/>
      <c r="DN312" s="256"/>
      <c r="DO312" s="256"/>
      <c r="DP312" s="256"/>
      <c r="DQ312" s="256"/>
      <c r="DR312" s="256"/>
      <c r="DS312" s="256"/>
      <c r="DT312" s="256"/>
      <c r="DU312" s="256"/>
      <c r="DV312" s="256"/>
      <c r="DX312" s="256"/>
      <c r="DY312" s="256"/>
      <c r="DZ312" s="256"/>
      <c r="EA312" s="256"/>
      <c r="EB312" s="256"/>
      <c r="EC312" s="256"/>
      <c r="ED312" s="256"/>
      <c r="EE312" s="256"/>
      <c r="EF312" s="256"/>
      <c r="EG312" s="256"/>
      <c r="EH312" s="256"/>
      <c r="EI312" s="256"/>
      <c r="EK312" s="256"/>
      <c r="EL312" s="256"/>
      <c r="EM312" s="256"/>
      <c r="EN312" s="256"/>
      <c r="EO312" s="256"/>
      <c r="EP312" s="256"/>
      <c r="EQ312" s="256"/>
      <c r="ER312" s="256"/>
      <c r="ES312" s="256"/>
      <c r="ET312" s="256"/>
      <c r="EU312" s="256"/>
      <c r="EV312" s="256"/>
      <c r="EX312" s="256"/>
      <c r="EY312" s="256"/>
      <c r="EZ312" s="256"/>
      <c r="FA312" s="256"/>
      <c r="FB312" s="256"/>
      <c r="FC312" s="256"/>
      <c r="FD312" s="256"/>
      <c r="FE312" s="256"/>
      <c r="FF312" s="256"/>
      <c r="FG312" s="256"/>
      <c r="FH312" s="256"/>
      <c r="FI312" s="256"/>
      <c r="FK312" s="256"/>
      <c r="FL312" s="256"/>
      <c r="FM312" s="256"/>
      <c r="FN312" s="256"/>
      <c r="FO312" s="256"/>
      <c r="FP312" s="256"/>
      <c r="FQ312" s="256"/>
      <c r="FR312" s="256"/>
      <c r="FS312" s="256"/>
      <c r="FT312" s="256"/>
      <c r="FU312" s="256"/>
      <c r="FV312" s="256"/>
      <c r="FX312" s="256"/>
      <c r="FY312" s="256"/>
      <c r="FZ312" s="256"/>
      <c r="GA312" s="256"/>
      <c r="GB312" s="256"/>
      <c r="GC312" s="256"/>
      <c r="GD312" s="256"/>
      <c r="GE312" s="256"/>
      <c r="GF312" s="256"/>
      <c r="GG312" s="256"/>
      <c r="GH312" s="256"/>
      <c r="GI312" s="256"/>
      <c r="GK312" s="256"/>
      <c r="GL312" s="256"/>
      <c r="GM312" s="256"/>
      <c r="GN312" s="256"/>
      <c r="GO312" s="256"/>
      <c r="GP312" s="256"/>
      <c r="GQ312" s="256"/>
      <c r="GR312" s="256"/>
      <c r="GS312" s="256"/>
      <c r="GT312" s="256"/>
      <c r="GU312" s="256"/>
      <c r="GV312" s="256"/>
      <c r="GX312" s="256"/>
      <c r="GY312" s="256"/>
      <c r="GZ312" s="256"/>
      <c r="HA312" s="256"/>
      <c r="HB312" s="256"/>
      <c r="HC312" s="256"/>
      <c r="HD312" s="256"/>
      <c r="HE312" s="256"/>
      <c r="HF312" s="256"/>
      <c r="HG312" s="256"/>
      <c r="HH312" s="256"/>
      <c r="HI312" s="256"/>
      <c r="HK312" s="256"/>
      <c r="HL312" s="256"/>
      <c r="HM312" s="256"/>
      <c r="HN312" s="256"/>
      <c r="HO312" s="256"/>
      <c r="HP312" s="256"/>
      <c r="HQ312" s="256"/>
      <c r="HR312" s="256"/>
      <c r="HS312" s="256"/>
      <c r="HT312" s="256"/>
      <c r="HU312" s="256"/>
      <c r="HV312" s="256"/>
      <c r="HX312" s="256"/>
      <c r="HY312" s="256"/>
      <c r="HZ312" s="256"/>
      <c r="IA312" s="256"/>
      <c r="IB312" s="256"/>
      <c r="IC312" s="256"/>
      <c r="ID312" s="256"/>
      <c r="IE312" s="256"/>
      <c r="IF312" s="256"/>
      <c r="IG312" s="256"/>
      <c r="IH312" s="256"/>
      <c r="II312" s="256"/>
      <c r="IK312" s="256"/>
      <c r="IL312" s="257"/>
      <c r="IM312" s="257"/>
      <c r="IN312" s="257"/>
      <c r="IO312" s="257"/>
      <c r="IP312" s="257"/>
      <c r="IQ312" s="257"/>
      <c r="IR312" s="257"/>
      <c r="IS312" s="257"/>
      <c r="IT312" s="257"/>
      <c r="IU312" s="257"/>
      <c r="IV312" s="257"/>
      <c r="IW312" s="257"/>
      <c r="IY312" s="256"/>
    </row>
    <row r="313" spans="16:259" ht="19.5" customHeight="1" x14ac:dyDescent="0.5">
      <c r="P313" s="400"/>
      <c r="Z313" s="256"/>
      <c r="AA313" s="256"/>
      <c r="AB313" s="256"/>
      <c r="AO313" s="400"/>
      <c r="AY313" s="256"/>
      <c r="AZ313" s="256"/>
      <c r="BA313" s="256"/>
      <c r="BB313" s="256"/>
      <c r="BC313" s="256"/>
      <c r="BD313" s="256"/>
      <c r="BE313" s="256"/>
      <c r="BF313" s="256"/>
      <c r="BG313" s="256"/>
      <c r="BH313" s="256"/>
      <c r="BI313" s="256"/>
      <c r="BK313" s="256"/>
      <c r="BL313" s="256"/>
      <c r="BM313" s="256"/>
      <c r="BN313" s="256"/>
      <c r="BO313" s="256"/>
      <c r="BP313" s="256"/>
      <c r="BQ313" s="256"/>
      <c r="BR313" s="256"/>
      <c r="BS313" s="256"/>
      <c r="BT313" s="256"/>
      <c r="BU313" s="256"/>
      <c r="BV313" s="256"/>
      <c r="BX313" s="256"/>
      <c r="BY313" s="256"/>
      <c r="BZ313" s="256"/>
      <c r="CA313" s="256"/>
      <c r="CB313" s="256"/>
      <c r="CC313" s="256"/>
      <c r="CD313" s="256"/>
      <c r="CE313" s="256"/>
      <c r="CF313" s="256"/>
      <c r="CG313" s="256"/>
      <c r="CH313" s="256"/>
      <c r="CI313" s="256"/>
      <c r="CK313" s="256"/>
      <c r="CL313" s="256"/>
      <c r="CM313" s="256"/>
      <c r="CN313" s="256"/>
      <c r="CO313" s="256"/>
      <c r="CP313" s="256"/>
      <c r="CQ313" s="256"/>
      <c r="CR313" s="256"/>
      <c r="CS313" s="256"/>
      <c r="CT313" s="256"/>
      <c r="CU313" s="256"/>
      <c r="CV313" s="256"/>
      <c r="CX313" s="256"/>
      <c r="CY313" s="256"/>
      <c r="CZ313" s="256"/>
      <c r="DA313" s="256"/>
      <c r="DB313" s="256"/>
      <c r="DC313" s="256"/>
      <c r="DD313" s="256"/>
      <c r="DE313" s="256"/>
      <c r="DF313" s="256"/>
      <c r="DG313" s="256"/>
      <c r="DH313" s="256"/>
      <c r="DI313" s="256"/>
      <c r="DK313" s="256"/>
      <c r="DL313" s="256"/>
      <c r="DM313" s="256"/>
      <c r="DN313" s="256"/>
      <c r="DO313" s="256"/>
      <c r="DP313" s="256"/>
      <c r="DQ313" s="256"/>
      <c r="DR313" s="256"/>
      <c r="DS313" s="256"/>
      <c r="DT313" s="256"/>
      <c r="DU313" s="256"/>
      <c r="DV313" s="256"/>
      <c r="DX313" s="256"/>
      <c r="DY313" s="256"/>
      <c r="DZ313" s="256"/>
      <c r="EA313" s="256"/>
      <c r="EB313" s="256"/>
      <c r="EC313" s="256"/>
      <c r="ED313" s="256"/>
      <c r="EE313" s="256"/>
      <c r="EF313" s="256"/>
      <c r="EG313" s="256"/>
      <c r="EH313" s="256"/>
      <c r="EI313" s="256"/>
      <c r="EK313" s="256"/>
      <c r="EL313" s="256"/>
      <c r="EM313" s="256"/>
      <c r="EN313" s="256"/>
      <c r="EO313" s="256"/>
      <c r="EP313" s="256"/>
      <c r="EQ313" s="256"/>
      <c r="ER313" s="256"/>
      <c r="ES313" s="256"/>
      <c r="ET313" s="256"/>
      <c r="EU313" s="256"/>
      <c r="EV313" s="256"/>
      <c r="EX313" s="256"/>
      <c r="EY313" s="256"/>
      <c r="EZ313" s="256"/>
      <c r="FA313" s="256"/>
      <c r="FB313" s="256"/>
      <c r="FC313" s="256"/>
      <c r="FD313" s="256"/>
      <c r="FE313" s="256"/>
      <c r="FF313" s="256"/>
      <c r="FG313" s="256"/>
      <c r="FH313" s="256"/>
      <c r="FI313" s="256"/>
      <c r="FK313" s="256"/>
      <c r="FL313" s="256"/>
      <c r="FM313" s="256"/>
      <c r="FN313" s="256"/>
      <c r="FO313" s="256"/>
      <c r="FP313" s="256"/>
      <c r="FQ313" s="256"/>
      <c r="FR313" s="256"/>
      <c r="FS313" s="256"/>
      <c r="FT313" s="256"/>
      <c r="FU313" s="256"/>
      <c r="FV313" s="256"/>
      <c r="FX313" s="256"/>
      <c r="FY313" s="256"/>
      <c r="FZ313" s="256"/>
      <c r="GA313" s="256"/>
      <c r="GB313" s="256"/>
      <c r="GC313" s="256"/>
      <c r="GD313" s="256"/>
      <c r="GE313" s="256"/>
      <c r="GF313" s="256"/>
      <c r="GG313" s="256"/>
      <c r="GH313" s="256"/>
      <c r="GI313" s="256"/>
      <c r="GK313" s="256"/>
      <c r="GL313" s="256"/>
      <c r="GM313" s="256"/>
      <c r="GN313" s="256"/>
      <c r="GO313" s="256"/>
      <c r="GP313" s="256"/>
      <c r="GQ313" s="256"/>
      <c r="GR313" s="256"/>
      <c r="GS313" s="256"/>
      <c r="GT313" s="256"/>
      <c r="GU313" s="256"/>
      <c r="GV313" s="256"/>
      <c r="GX313" s="256"/>
      <c r="GY313" s="256"/>
      <c r="GZ313" s="256"/>
      <c r="HA313" s="256"/>
      <c r="HB313" s="256"/>
      <c r="HC313" s="256"/>
      <c r="HD313" s="256"/>
      <c r="HE313" s="256"/>
      <c r="HF313" s="256"/>
      <c r="HG313" s="256"/>
      <c r="HH313" s="256"/>
      <c r="HI313" s="256"/>
      <c r="HK313" s="256"/>
      <c r="HL313" s="256"/>
      <c r="HM313" s="256"/>
      <c r="HN313" s="256"/>
      <c r="HO313" s="256"/>
      <c r="HP313" s="256"/>
      <c r="HQ313" s="256"/>
      <c r="HR313" s="256"/>
      <c r="HS313" s="256"/>
      <c r="HT313" s="256"/>
      <c r="HU313" s="256"/>
      <c r="HV313" s="256"/>
      <c r="HX313" s="256"/>
      <c r="HY313" s="256"/>
      <c r="HZ313" s="256"/>
      <c r="IA313" s="256"/>
      <c r="IB313" s="256"/>
      <c r="IC313" s="256"/>
      <c r="ID313" s="256"/>
      <c r="IE313" s="256"/>
      <c r="IF313" s="256"/>
      <c r="IG313" s="256"/>
      <c r="IH313" s="256"/>
      <c r="II313" s="256"/>
      <c r="IK313" s="256"/>
      <c r="IL313" s="257"/>
      <c r="IM313" s="257"/>
      <c r="IN313" s="257"/>
      <c r="IO313" s="257"/>
      <c r="IP313" s="257"/>
      <c r="IQ313" s="257"/>
      <c r="IR313" s="257"/>
      <c r="IS313" s="257"/>
      <c r="IT313" s="257"/>
      <c r="IU313" s="257"/>
      <c r="IV313" s="257"/>
      <c r="IW313" s="257"/>
      <c r="IY313" s="256"/>
    </row>
    <row r="314" spans="16:259" ht="19.5" customHeight="1" x14ac:dyDescent="0.5">
      <c r="P314" s="400"/>
      <c r="Z314" s="256"/>
      <c r="AA314" s="256"/>
      <c r="AB314" s="256"/>
      <c r="AO314" s="400"/>
      <c r="AY314" s="256"/>
      <c r="AZ314" s="256"/>
      <c r="BA314" s="256"/>
      <c r="BB314" s="256"/>
      <c r="BC314" s="256"/>
      <c r="BD314" s="256"/>
      <c r="BE314" s="256"/>
      <c r="BF314" s="256"/>
      <c r="BG314" s="256"/>
      <c r="BH314" s="256"/>
      <c r="BI314" s="256"/>
      <c r="BK314" s="256"/>
      <c r="BL314" s="256"/>
      <c r="BM314" s="256"/>
      <c r="BN314" s="256"/>
      <c r="BO314" s="256"/>
      <c r="BP314" s="256"/>
      <c r="BQ314" s="256"/>
      <c r="BR314" s="256"/>
      <c r="BS314" s="256"/>
      <c r="BT314" s="256"/>
      <c r="BU314" s="256"/>
      <c r="BV314" s="256"/>
      <c r="BX314" s="256"/>
      <c r="BY314" s="256"/>
      <c r="BZ314" s="256"/>
      <c r="CA314" s="256"/>
      <c r="CB314" s="256"/>
      <c r="CC314" s="256"/>
      <c r="CD314" s="256"/>
      <c r="CE314" s="256"/>
      <c r="CF314" s="256"/>
      <c r="CG314" s="256"/>
      <c r="CH314" s="256"/>
      <c r="CI314" s="256"/>
      <c r="CK314" s="256"/>
      <c r="CL314" s="256"/>
      <c r="CM314" s="256"/>
      <c r="CN314" s="256"/>
      <c r="CO314" s="256"/>
      <c r="CP314" s="256"/>
      <c r="CQ314" s="256"/>
      <c r="CR314" s="256"/>
      <c r="CS314" s="256"/>
      <c r="CT314" s="256"/>
      <c r="CU314" s="256"/>
      <c r="CV314" s="256"/>
      <c r="CX314" s="256"/>
      <c r="CY314" s="256"/>
      <c r="CZ314" s="256"/>
      <c r="DA314" s="256"/>
      <c r="DB314" s="256"/>
      <c r="DC314" s="256"/>
      <c r="DD314" s="256"/>
      <c r="DE314" s="256"/>
      <c r="DF314" s="256"/>
      <c r="DG314" s="256"/>
      <c r="DH314" s="256"/>
      <c r="DI314" s="256"/>
      <c r="DK314" s="256"/>
      <c r="DL314" s="256"/>
      <c r="DM314" s="256"/>
      <c r="DN314" s="256"/>
      <c r="DO314" s="256"/>
      <c r="DP314" s="256"/>
      <c r="DQ314" s="256"/>
      <c r="DR314" s="256"/>
      <c r="DS314" s="256"/>
      <c r="DT314" s="256"/>
      <c r="DU314" s="256"/>
      <c r="DV314" s="256"/>
      <c r="DX314" s="256"/>
      <c r="DY314" s="256"/>
      <c r="DZ314" s="256"/>
      <c r="EA314" s="256"/>
      <c r="EB314" s="256"/>
      <c r="EC314" s="256"/>
      <c r="ED314" s="256"/>
      <c r="EE314" s="256"/>
      <c r="EF314" s="256"/>
      <c r="EG314" s="256"/>
      <c r="EH314" s="256"/>
      <c r="EI314" s="256"/>
      <c r="EK314" s="256"/>
      <c r="EL314" s="256"/>
      <c r="EM314" s="256"/>
      <c r="EN314" s="256"/>
      <c r="EO314" s="256"/>
      <c r="EP314" s="256"/>
      <c r="EQ314" s="256"/>
      <c r="ER314" s="256"/>
      <c r="ES314" s="256"/>
      <c r="ET314" s="256"/>
      <c r="EU314" s="256"/>
      <c r="EV314" s="256"/>
      <c r="EX314" s="256"/>
      <c r="EY314" s="256"/>
      <c r="EZ314" s="256"/>
      <c r="FA314" s="256"/>
      <c r="FB314" s="256"/>
      <c r="FC314" s="256"/>
      <c r="FD314" s="256"/>
      <c r="FE314" s="256"/>
      <c r="FF314" s="256"/>
      <c r="FG314" s="256"/>
      <c r="FH314" s="256"/>
      <c r="FI314" s="256"/>
      <c r="FK314" s="256"/>
      <c r="FL314" s="256"/>
      <c r="FM314" s="256"/>
      <c r="FN314" s="256"/>
      <c r="FO314" s="256"/>
      <c r="FP314" s="256"/>
      <c r="FQ314" s="256"/>
      <c r="FR314" s="256"/>
      <c r="FS314" s="256"/>
      <c r="FT314" s="256"/>
      <c r="FU314" s="256"/>
      <c r="FV314" s="256"/>
      <c r="FX314" s="256"/>
      <c r="FY314" s="256"/>
      <c r="FZ314" s="256"/>
      <c r="GA314" s="256"/>
      <c r="GB314" s="256"/>
      <c r="GC314" s="256"/>
      <c r="GD314" s="256"/>
      <c r="GE314" s="256"/>
      <c r="GF314" s="256"/>
      <c r="GG314" s="256"/>
      <c r="GH314" s="256"/>
      <c r="GI314" s="256"/>
      <c r="GK314" s="256"/>
      <c r="GL314" s="256"/>
      <c r="GM314" s="256"/>
      <c r="GN314" s="256"/>
      <c r="GO314" s="256"/>
      <c r="GP314" s="256"/>
      <c r="GQ314" s="256"/>
      <c r="GR314" s="256"/>
      <c r="GS314" s="256"/>
      <c r="GT314" s="256"/>
      <c r="GU314" s="256"/>
      <c r="GV314" s="256"/>
      <c r="GX314" s="256"/>
      <c r="GY314" s="256"/>
      <c r="GZ314" s="256"/>
      <c r="HA314" s="256"/>
      <c r="HB314" s="256"/>
      <c r="HC314" s="256"/>
      <c r="HD314" s="256"/>
      <c r="HE314" s="256"/>
      <c r="HF314" s="256"/>
      <c r="HG314" s="256"/>
      <c r="HH314" s="256"/>
      <c r="HI314" s="256"/>
      <c r="HK314" s="256"/>
      <c r="HL314" s="256"/>
      <c r="HM314" s="256"/>
      <c r="HN314" s="256"/>
      <c r="HO314" s="256"/>
      <c r="HP314" s="256"/>
      <c r="HQ314" s="256"/>
      <c r="HR314" s="256"/>
      <c r="HS314" s="256"/>
      <c r="HT314" s="256"/>
      <c r="HU314" s="256"/>
      <c r="HV314" s="256"/>
      <c r="HX314" s="256"/>
      <c r="HY314" s="256"/>
      <c r="HZ314" s="256"/>
      <c r="IA314" s="256"/>
      <c r="IB314" s="256"/>
      <c r="IC314" s="256"/>
      <c r="ID314" s="256"/>
      <c r="IE314" s="256"/>
      <c r="IF314" s="256"/>
      <c r="IG314" s="256"/>
      <c r="IH314" s="256"/>
      <c r="II314" s="256"/>
      <c r="IK314" s="256"/>
      <c r="IL314" s="257"/>
      <c r="IM314" s="257"/>
      <c r="IN314" s="257"/>
      <c r="IO314" s="257"/>
      <c r="IP314" s="257"/>
      <c r="IQ314" s="257"/>
      <c r="IR314" s="257"/>
      <c r="IS314" s="257"/>
      <c r="IT314" s="257"/>
      <c r="IU314" s="257"/>
      <c r="IV314" s="257"/>
      <c r="IW314" s="257"/>
      <c r="IY314" s="256"/>
    </row>
    <row r="315" spans="16:259" ht="19.5" customHeight="1" x14ac:dyDescent="0.5">
      <c r="P315" s="400"/>
      <c r="Z315" s="256"/>
      <c r="AA315" s="256"/>
      <c r="AB315" s="256"/>
      <c r="AO315" s="400"/>
      <c r="AY315" s="256"/>
      <c r="AZ315" s="256"/>
      <c r="BA315" s="256"/>
      <c r="BB315" s="256"/>
      <c r="BC315" s="256"/>
      <c r="BD315" s="256"/>
      <c r="BE315" s="256"/>
      <c r="BF315" s="256"/>
      <c r="BG315" s="256"/>
      <c r="BH315" s="256"/>
      <c r="BI315" s="256"/>
      <c r="BK315" s="256"/>
      <c r="BL315" s="256"/>
      <c r="BM315" s="256"/>
      <c r="BN315" s="256"/>
      <c r="BO315" s="256"/>
      <c r="BP315" s="256"/>
      <c r="BQ315" s="256"/>
      <c r="BR315" s="256"/>
      <c r="BS315" s="256"/>
      <c r="BT315" s="256"/>
      <c r="BU315" s="256"/>
      <c r="BV315" s="256"/>
      <c r="BX315" s="256"/>
      <c r="BY315" s="256"/>
      <c r="BZ315" s="256"/>
      <c r="CA315" s="256"/>
      <c r="CB315" s="256"/>
      <c r="CC315" s="256"/>
      <c r="CD315" s="256"/>
      <c r="CE315" s="256"/>
      <c r="CF315" s="256"/>
      <c r="CG315" s="256"/>
      <c r="CH315" s="256"/>
      <c r="CI315" s="256"/>
      <c r="CK315" s="256"/>
      <c r="CL315" s="256"/>
      <c r="CM315" s="256"/>
      <c r="CN315" s="256"/>
      <c r="CO315" s="256"/>
      <c r="CP315" s="256"/>
      <c r="CQ315" s="256"/>
      <c r="CR315" s="256"/>
      <c r="CS315" s="256"/>
      <c r="CT315" s="256"/>
      <c r="CU315" s="256"/>
      <c r="CV315" s="256"/>
      <c r="CX315" s="256"/>
      <c r="CY315" s="256"/>
      <c r="CZ315" s="256"/>
      <c r="DA315" s="256"/>
      <c r="DB315" s="256"/>
      <c r="DC315" s="256"/>
      <c r="DD315" s="256"/>
      <c r="DE315" s="256"/>
      <c r="DF315" s="256"/>
      <c r="DG315" s="256"/>
      <c r="DH315" s="256"/>
      <c r="DI315" s="256"/>
      <c r="DK315" s="256"/>
      <c r="DL315" s="256"/>
      <c r="DM315" s="256"/>
      <c r="DN315" s="256"/>
      <c r="DO315" s="256"/>
      <c r="DP315" s="256"/>
      <c r="DQ315" s="256"/>
      <c r="DR315" s="256"/>
      <c r="DS315" s="256"/>
      <c r="DT315" s="256"/>
      <c r="DU315" s="256"/>
      <c r="DV315" s="256"/>
      <c r="DX315" s="256"/>
      <c r="DY315" s="256"/>
      <c r="DZ315" s="256"/>
      <c r="EA315" s="256"/>
      <c r="EB315" s="256"/>
      <c r="EC315" s="256"/>
      <c r="ED315" s="256"/>
      <c r="EE315" s="256"/>
      <c r="EF315" s="256"/>
      <c r="EG315" s="256"/>
      <c r="EH315" s="256"/>
      <c r="EI315" s="256"/>
      <c r="EK315" s="256"/>
      <c r="EL315" s="256"/>
      <c r="EM315" s="256"/>
      <c r="EN315" s="256"/>
      <c r="EO315" s="256"/>
      <c r="EP315" s="256"/>
      <c r="EQ315" s="256"/>
      <c r="ER315" s="256"/>
      <c r="ES315" s="256"/>
      <c r="ET315" s="256"/>
      <c r="EU315" s="256"/>
      <c r="EV315" s="256"/>
      <c r="EX315" s="256"/>
      <c r="EY315" s="256"/>
      <c r="EZ315" s="256"/>
      <c r="FA315" s="256"/>
      <c r="FB315" s="256"/>
      <c r="FC315" s="256"/>
      <c r="FD315" s="256"/>
      <c r="FE315" s="256"/>
      <c r="FF315" s="256"/>
      <c r="FG315" s="256"/>
      <c r="FH315" s="256"/>
      <c r="FI315" s="256"/>
      <c r="FK315" s="256"/>
      <c r="FL315" s="256"/>
      <c r="FM315" s="256"/>
      <c r="FN315" s="256"/>
      <c r="FO315" s="256"/>
      <c r="FP315" s="256"/>
      <c r="FQ315" s="256"/>
      <c r="FR315" s="256"/>
      <c r="FS315" s="256"/>
      <c r="FT315" s="256"/>
      <c r="FU315" s="256"/>
      <c r="FV315" s="256"/>
      <c r="FX315" s="256"/>
      <c r="FY315" s="256"/>
      <c r="FZ315" s="256"/>
      <c r="GA315" s="256"/>
      <c r="GB315" s="256"/>
      <c r="GC315" s="256"/>
      <c r="GD315" s="256"/>
      <c r="GE315" s="256"/>
      <c r="GF315" s="256"/>
      <c r="GG315" s="256"/>
      <c r="GH315" s="256"/>
      <c r="GI315" s="256"/>
      <c r="GK315" s="256"/>
      <c r="GL315" s="256"/>
      <c r="GM315" s="256"/>
      <c r="GN315" s="256"/>
      <c r="GO315" s="256"/>
      <c r="GP315" s="256"/>
      <c r="GQ315" s="256"/>
      <c r="GR315" s="256"/>
      <c r="GS315" s="256"/>
      <c r="GT315" s="256"/>
      <c r="GU315" s="256"/>
      <c r="GV315" s="256"/>
      <c r="GX315" s="256"/>
      <c r="GY315" s="256"/>
      <c r="GZ315" s="256"/>
      <c r="HA315" s="256"/>
      <c r="HB315" s="256"/>
      <c r="HC315" s="256"/>
      <c r="HD315" s="256"/>
      <c r="HE315" s="256"/>
      <c r="HF315" s="256"/>
      <c r="HG315" s="256"/>
      <c r="HH315" s="256"/>
      <c r="HI315" s="256"/>
      <c r="HK315" s="256"/>
      <c r="HL315" s="256"/>
      <c r="HM315" s="256"/>
      <c r="HN315" s="256"/>
      <c r="HO315" s="256"/>
      <c r="HP315" s="256"/>
      <c r="HQ315" s="256"/>
      <c r="HR315" s="256"/>
      <c r="HS315" s="256"/>
      <c r="HT315" s="256"/>
      <c r="HU315" s="256"/>
      <c r="HV315" s="256"/>
      <c r="HX315" s="256"/>
      <c r="HY315" s="256"/>
      <c r="HZ315" s="256"/>
      <c r="IA315" s="256"/>
      <c r="IB315" s="256"/>
      <c r="IC315" s="256"/>
      <c r="ID315" s="256"/>
      <c r="IE315" s="256"/>
      <c r="IF315" s="256"/>
      <c r="IG315" s="256"/>
      <c r="IH315" s="256"/>
      <c r="II315" s="256"/>
      <c r="IK315" s="256"/>
      <c r="IL315" s="257"/>
      <c r="IM315" s="257"/>
      <c r="IN315" s="257"/>
      <c r="IO315" s="257"/>
      <c r="IP315" s="257"/>
      <c r="IQ315" s="257"/>
      <c r="IR315" s="257"/>
      <c r="IS315" s="257"/>
      <c r="IT315" s="257"/>
      <c r="IU315" s="257"/>
      <c r="IV315" s="257"/>
      <c r="IW315" s="257"/>
      <c r="IY315" s="256"/>
    </row>
    <row r="316" spans="16:259" ht="19.5" customHeight="1" x14ac:dyDescent="0.5">
      <c r="P316" s="400"/>
      <c r="Z316" s="256"/>
      <c r="AA316" s="256"/>
      <c r="AB316" s="256"/>
      <c r="AO316" s="400"/>
      <c r="AY316" s="256"/>
      <c r="AZ316" s="256"/>
      <c r="BA316" s="256"/>
      <c r="BB316" s="256"/>
      <c r="BC316" s="256"/>
      <c r="BD316" s="256"/>
      <c r="BE316" s="256"/>
      <c r="BF316" s="256"/>
      <c r="BG316" s="256"/>
      <c r="BH316" s="256"/>
      <c r="BI316" s="256"/>
      <c r="BK316" s="256"/>
      <c r="BL316" s="256"/>
      <c r="BM316" s="256"/>
      <c r="BN316" s="256"/>
      <c r="BO316" s="256"/>
      <c r="BP316" s="256"/>
      <c r="BQ316" s="256"/>
      <c r="BR316" s="256"/>
      <c r="BS316" s="256"/>
      <c r="BT316" s="256"/>
      <c r="BU316" s="256"/>
      <c r="BV316" s="256"/>
      <c r="BX316" s="256"/>
      <c r="BY316" s="256"/>
      <c r="BZ316" s="256"/>
      <c r="CA316" s="256"/>
      <c r="CB316" s="256"/>
      <c r="CC316" s="256"/>
      <c r="CD316" s="256"/>
      <c r="CE316" s="256"/>
      <c r="CF316" s="256"/>
      <c r="CG316" s="256"/>
      <c r="CH316" s="256"/>
      <c r="CI316" s="256"/>
      <c r="CK316" s="256"/>
      <c r="CL316" s="256"/>
      <c r="CM316" s="256"/>
      <c r="CN316" s="256"/>
      <c r="CO316" s="256"/>
      <c r="CP316" s="256"/>
      <c r="CQ316" s="256"/>
      <c r="CR316" s="256"/>
      <c r="CS316" s="256"/>
      <c r="CT316" s="256"/>
      <c r="CU316" s="256"/>
      <c r="CV316" s="256"/>
      <c r="CX316" s="256"/>
      <c r="CY316" s="256"/>
      <c r="CZ316" s="256"/>
      <c r="DA316" s="256"/>
      <c r="DB316" s="256"/>
      <c r="DC316" s="256"/>
      <c r="DD316" s="256"/>
      <c r="DE316" s="256"/>
      <c r="DF316" s="256"/>
      <c r="DG316" s="256"/>
      <c r="DH316" s="256"/>
      <c r="DI316" s="256"/>
      <c r="DK316" s="256"/>
      <c r="DL316" s="256"/>
      <c r="DM316" s="256"/>
      <c r="DN316" s="256"/>
      <c r="DO316" s="256"/>
      <c r="DP316" s="256"/>
      <c r="DQ316" s="256"/>
      <c r="DR316" s="256"/>
      <c r="DS316" s="256"/>
      <c r="DT316" s="256"/>
      <c r="DU316" s="256"/>
      <c r="DV316" s="256"/>
      <c r="DX316" s="256"/>
      <c r="DY316" s="256"/>
      <c r="DZ316" s="256"/>
      <c r="EA316" s="256"/>
      <c r="EB316" s="256"/>
      <c r="EC316" s="256"/>
      <c r="ED316" s="256"/>
      <c r="EE316" s="256"/>
      <c r="EF316" s="256"/>
      <c r="EG316" s="256"/>
      <c r="EH316" s="256"/>
      <c r="EI316" s="256"/>
      <c r="EK316" s="256"/>
      <c r="EL316" s="256"/>
      <c r="EM316" s="256"/>
      <c r="EN316" s="256"/>
      <c r="EO316" s="256"/>
      <c r="EP316" s="256"/>
      <c r="EQ316" s="256"/>
      <c r="ER316" s="256"/>
      <c r="ES316" s="256"/>
      <c r="ET316" s="256"/>
      <c r="EU316" s="256"/>
      <c r="EV316" s="256"/>
      <c r="EX316" s="256"/>
      <c r="EY316" s="256"/>
      <c r="EZ316" s="256"/>
      <c r="FA316" s="256"/>
      <c r="FB316" s="256"/>
      <c r="FC316" s="256"/>
      <c r="FD316" s="256"/>
      <c r="FE316" s="256"/>
      <c r="FF316" s="256"/>
      <c r="FG316" s="256"/>
      <c r="FH316" s="256"/>
      <c r="FI316" s="256"/>
      <c r="FK316" s="256"/>
      <c r="FL316" s="256"/>
      <c r="FM316" s="256"/>
      <c r="FN316" s="256"/>
      <c r="FO316" s="256"/>
      <c r="FP316" s="256"/>
      <c r="FQ316" s="256"/>
      <c r="FR316" s="256"/>
      <c r="FS316" s="256"/>
      <c r="FT316" s="256"/>
      <c r="FU316" s="256"/>
      <c r="FV316" s="256"/>
      <c r="FX316" s="256"/>
      <c r="FY316" s="256"/>
      <c r="FZ316" s="256"/>
      <c r="GA316" s="256"/>
      <c r="GB316" s="256"/>
      <c r="GC316" s="256"/>
      <c r="GD316" s="256"/>
      <c r="GE316" s="256"/>
      <c r="GF316" s="256"/>
      <c r="GG316" s="256"/>
      <c r="GH316" s="256"/>
      <c r="GI316" s="256"/>
      <c r="GK316" s="256"/>
      <c r="GL316" s="256"/>
      <c r="GM316" s="256"/>
      <c r="GN316" s="256"/>
      <c r="GO316" s="256"/>
      <c r="GP316" s="256"/>
      <c r="GQ316" s="256"/>
      <c r="GR316" s="256"/>
      <c r="GS316" s="256"/>
      <c r="GT316" s="256"/>
      <c r="GU316" s="256"/>
      <c r="GV316" s="256"/>
      <c r="GX316" s="256"/>
      <c r="GY316" s="256"/>
      <c r="GZ316" s="256"/>
      <c r="HA316" s="256"/>
      <c r="HB316" s="256"/>
      <c r="HC316" s="256"/>
      <c r="HD316" s="256"/>
      <c r="HE316" s="256"/>
      <c r="HF316" s="256"/>
      <c r="HG316" s="256"/>
      <c r="HH316" s="256"/>
      <c r="HI316" s="256"/>
      <c r="HK316" s="256"/>
      <c r="HL316" s="256"/>
      <c r="HM316" s="256"/>
      <c r="HN316" s="256"/>
      <c r="HO316" s="256"/>
      <c r="HP316" s="256"/>
      <c r="HQ316" s="256"/>
      <c r="HR316" s="256"/>
      <c r="HS316" s="256"/>
      <c r="HT316" s="256"/>
      <c r="HU316" s="256"/>
      <c r="HV316" s="256"/>
      <c r="HX316" s="256"/>
      <c r="HY316" s="256"/>
      <c r="HZ316" s="256"/>
      <c r="IA316" s="256"/>
      <c r="IB316" s="256"/>
      <c r="IC316" s="256"/>
      <c r="ID316" s="256"/>
      <c r="IE316" s="256"/>
      <c r="IF316" s="256"/>
      <c r="IG316" s="256"/>
      <c r="IH316" s="256"/>
      <c r="II316" s="256"/>
      <c r="IK316" s="256"/>
      <c r="IL316" s="257"/>
      <c r="IM316" s="257"/>
      <c r="IN316" s="257"/>
      <c r="IO316" s="257"/>
      <c r="IP316" s="257"/>
      <c r="IQ316" s="257"/>
      <c r="IR316" s="257"/>
      <c r="IS316" s="257"/>
      <c r="IT316" s="257"/>
      <c r="IU316" s="257"/>
      <c r="IV316" s="257"/>
      <c r="IW316" s="257"/>
      <c r="IY316" s="256"/>
    </row>
    <row r="317" spans="16:259" ht="19.5" customHeight="1" x14ac:dyDescent="0.5">
      <c r="P317" s="400"/>
      <c r="Z317" s="256"/>
      <c r="AA317" s="256"/>
      <c r="AB317" s="256"/>
      <c r="AO317" s="400"/>
      <c r="AY317" s="256"/>
      <c r="AZ317" s="256"/>
      <c r="BA317" s="256"/>
      <c r="BB317" s="256"/>
      <c r="BC317" s="256"/>
      <c r="BD317" s="256"/>
      <c r="BE317" s="256"/>
      <c r="BF317" s="256"/>
      <c r="BG317" s="256"/>
      <c r="BH317" s="256"/>
      <c r="BI317" s="256"/>
      <c r="BK317" s="256"/>
      <c r="BL317" s="256"/>
      <c r="BM317" s="256"/>
      <c r="BN317" s="256"/>
      <c r="BO317" s="256"/>
      <c r="BP317" s="256"/>
      <c r="BQ317" s="256"/>
      <c r="BR317" s="256"/>
      <c r="BS317" s="256"/>
      <c r="BT317" s="256"/>
      <c r="BU317" s="256"/>
      <c r="BV317" s="256"/>
      <c r="BX317" s="256"/>
      <c r="BY317" s="256"/>
      <c r="BZ317" s="256"/>
      <c r="CA317" s="256"/>
      <c r="CB317" s="256"/>
      <c r="CC317" s="256"/>
      <c r="CD317" s="256"/>
      <c r="CE317" s="256"/>
      <c r="CF317" s="256"/>
      <c r="CG317" s="256"/>
      <c r="CH317" s="256"/>
      <c r="CI317" s="256"/>
      <c r="CK317" s="256"/>
      <c r="CL317" s="256"/>
      <c r="CM317" s="256"/>
      <c r="CN317" s="256"/>
      <c r="CO317" s="256"/>
      <c r="CP317" s="256"/>
      <c r="CQ317" s="256"/>
      <c r="CR317" s="256"/>
      <c r="CS317" s="256"/>
      <c r="CT317" s="256"/>
      <c r="CU317" s="256"/>
      <c r="CV317" s="256"/>
      <c r="CX317" s="256"/>
      <c r="CY317" s="256"/>
      <c r="CZ317" s="256"/>
      <c r="DA317" s="256"/>
      <c r="DB317" s="256"/>
      <c r="DC317" s="256"/>
      <c r="DD317" s="256"/>
      <c r="DE317" s="256"/>
      <c r="DF317" s="256"/>
      <c r="DG317" s="256"/>
      <c r="DH317" s="256"/>
      <c r="DI317" s="256"/>
      <c r="DK317" s="256"/>
      <c r="DL317" s="256"/>
      <c r="DM317" s="256"/>
      <c r="DN317" s="256"/>
      <c r="DO317" s="256"/>
      <c r="DP317" s="256"/>
      <c r="DQ317" s="256"/>
      <c r="DR317" s="256"/>
      <c r="DS317" s="256"/>
      <c r="DT317" s="256"/>
      <c r="DU317" s="256"/>
      <c r="DV317" s="256"/>
      <c r="DX317" s="256"/>
      <c r="DY317" s="256"/>
      <c r="DZ317" s="256"/>
      <c r="EA317" s="256"/>
      <c r="EB317" s="256"/>
      <c r="EC317" s="256"/>
      <c r="ED317" s="256"/>
      <c r="EE317" s="256"/>
      <c r="EF317" s="256"/>
      <c r="EG317" s="256"/>
      <c r="EH317" s="256"/>
      <c r="EI317" s="256"/>
      <c r="EK317" s="256"/>
      <c r="EL317" s="256"/>
      <c r="EM317" s="256"/>
      <c r="EN317" s="256"/>
      <c r="EO317" s="256"/>
      <c r="EP317" s="256"/>
      <c r="EQ317" s="256"/>
      <c r="ER317" s="256"/>
      <c r="ES317" s="256"/>
      <c r="ET317" s="256"/>
      <c r="EU317" s="256"/>
      <c r="EV317" s="256"/>
      <c r="EX317" s="256"/>
      <c r="EY317" s="256"/>
      <c r="EZ317" s="256"/>
      <c r="FA317" s="256"/>
      <c r="FB317" s="256"/>
      <c r="FC317" s="256"/>
      <c r="FD317" s="256"/>
      <c r="FE317" s="256"/>
      <c r="FF317" s="256"/>
      <c r="FG317" s="256"/>
      <c r="FH317" s="256"/>
      <c r="FI317" s="256"/>
      <c r="FK317" s="256"/>
      <c r="FL317" s="256"/>
      <c r="FM317" s="256"/>
      <c r="FN317" s="256"/>
      <c r="FO317" s="256"/>
      <c r="FP317" s="256"/>
      <c r="FQ317" s="256"/>
      <c r="FR317" s="256"/>
      <c r="FS317" s="256"/>
      <c r="FT317" s="256"/>
      <c r="FU317" s="256"/>
      <c r="FV317" s="256"/>
      <c r="FX317" s="256"/>
      <c r="FY317" s="256"/>
      <c r="FZ317" s="256"/>
      <c r="GA317" s="256"/>
      <c r="GB317" s="256"/>
      <c r="GC317" s="256"/>
      <c r="GD317" s="256"/>
      <c r="GE317" s="256"/>
      <c r="GF317" s="256"/>
      <c r="GG317" s="256"/>
      <c r="GH317" s="256"/>
      <c r="GI317" s="256"/>
      <c r="GK317" s="256"/>
      <c r="GL317" s="256"/>
      <c r="GM317" s="256"/>
      <c r="GN317" s="256"/>
      <c r="GO317" s="256"/>
      <c r="GP317" s="256"/>
      <c r="GQ317" s="256"/>
      <c r="GR317" s="256"/>
      <c r="GS317" s="256"/>
      <c r="GT317" s="256"/>
      <c r="GU317" s="256"/>
      <c r="GV317" s="256"/>
      <c r="GX317" s="256"/>
      <c r="GY317" s="256"/>
      <c r="GZ317" s="256"/>
      <c r="HA317" s="256"/>
      <c r="HB317" s="256"/>
      <c r="HC317" s="256"/>
      <c r="HD317" s="256"/>
      <c r="HE317" s="256"/>
      <c r="HF317" s="256"/>
      <c r="HG317" s="256"/>
      <c r="HH317" s="256"/>
      <c r="HI317" s="256"/>
      <c r="HK317" s="256"/>
      <c r="HL317" s="256"/>
      <c r="HM317" s="256"/>
      <c r="HN317" s="256"/>
      <c r="HO317" s="256"/>
      <c r="HP317" s="256"/>
      <c r="HQ317" s="256"/>
      <c r="HR317" s="256"/>
      <c r="HS317" s="256"/>
      <c r="HT317" s="256"/>
      <c r="HU317" s="256"/>
      <c r="HV317" s="256"/>
      <c r="HX317" s="256"/>
      <c r="HY317" s="256"/>
      <c r="HZ317" s="256"/>
      <c r="IA317" s="256"/>
      <c r="IB317" s="256"/>
      <c r="IC317" s="256"/>
      <c r="ID317" s="256"/>
      <c r="IE317" s="256"/>
      <c r="IF317" s="256"/>
      <c r="IG317" s="256"/>
      <c r="IH317" s="256"/>
      <c r="II317" s="256"/>
      <c r="IK317" s="256"/>
      <c r="IL317" s="257"/>
      <c r="IM317" s="257"/>
      <c r="IN317" s="257"/>
      <c r="IO317" s="257"/>
      <c r="IP317" s="257"/>
      <c r="IQ317" s="257"/>
      <c r="IR317" s="257"/>
      <c r="IS317" s="257"/>
      <c r="IT317" s="257"/>
      <c r="IU317" s="257"/>
      <c r="IV317" s="257"/>
      <c r="IW317" s="257"/>
      <c r="IY317" s="256"/>
    </row>
    <row r="318" spans="16:259" ht="19.5" customHeight="1" x14ac:dyDescent="0.5">
      <c r="P318" s="400"/>
      <c r="Z318" s="256"/>
      <c r="AA318" s="256"/>
      <c r="AB318" s="256"/>
      <c r="AO318" s="400"/>
      <c r="AY318" s="256"/>
      <c r="AZ318" s="256"/>
      <c r="BA318" s="256"/>
      <c r="BB318" s="256"/>
      <c r="BC318" s="256"/>
      <c r="BD318" s="256"/>
      <c r="BE318" s="256"/>
      <c r="BF318" s="256"/>
      <c r="BG318" s="256"/>
      <c r="BH318" s="256"/>
      <c r="BI318" s="256"/>
      <c r="BK318" s="256"/>
      <c r="BL318" s="256"/>
      <c r="BM318" s="256"/>
      <c r="BN318" s="256"/>
      <c r="BO318" s="256"/>
      <c r="BP318" s="256"/>
      <c r="BQ318" s="256"/>
      <c r="BR318" s="256"/>
      <c r="BS318" s="256"/>
      <c r="BT318" s="256"/>
      <c r="BU318" s="256"/>
      <c r="BV318" s="256"/>
      <c r="BX318" s="256"/>
      <c r="BY318" s="256"/>
      <c r="BZ318" s="256"/>
      <c r="CA318" s="256"/>
      <c r="CB318" s="256"/>
      <c r="CC318" s="256"/>
      <c r="CD318" s="256"/>
      <c r="CE318" s="256"/>
      <c r="CF318" s="256"/>
      <c r="CG318" s="256"/>
      <c r="CH318" s="256"/>
      <c r="CI318" s="256"/>
      <c r="CK318" s="256"/>
      <c r="CL318" s="256"/>
      <c r="CM318" s="256"/>
      <c r="CN318" s="256"/>
      <c r="CO318" s="256"/>
      <c r="CP318" s="256"/>
      <c r="CQ318" s="256"/>
      <c r="CR318" s="256"/>
      <c r="CS318" s="256"/>
      <c r="CT318" s="256"/>
      <c r="CU318" s="256"/>
      <c r="CV318" s="256"/>
      <c r="CX318" s="256"/>
      <c r="CY318" s="256"/>
      <c r="CZ318" s="256"/>
      <c r="DA318" s="256"/>
      <c r="DB318" s="256"/>
      <c r="DC318" s="256"/>
      <c r="DD318" s="256"/>
      <c r="DE318" s="256"/>
      <c r="DF318" s="256"/>
      <c r="DG318" s="256"/>
      <c r="DH318" s="256"/>
      <c r="DI318" s="256"/>
      <c r="DK318" s="256"/>
      <c r="DL318" s="256"/>
      <c r="DM318" s="256"/>
      <c r="DN318" s="256"/>
      <c r="DO318" s="256"/>
      <c r="DP318" s="256"/>
      <c r="DQ318" s="256"/>
      <c r="DR318" s="256"/>
      <c r="DS318" s="256"/>
      <c r="DT318" s="256"/>
      <c r="DU318" s="256"/>
      <c r="DV318" s="256"/>
      <c r="DX318" s="256"/>
      <c r="DY318" s="256"/>
      <c r="DZ318" s="256"/>
      <c r="EA318" s="256"/>
      <c r="EB318" s="256"/>
      <c r="EC318" s="256"/>
      <c r="ED318" s="256"/>
      <c r="EE318" s="256"/>
      <c r="EF318" s="256"/>
      <c r="EG318" s="256"/>
      <c r="EH318" s="256"/>
      <c r="EI318" s="256"/>
      <c r="EK318" s="256"/>
      <c r="EL318" s="256"/>
      <c r="EM318" s="256"/>
      <c r="EN318" s="256"/>
      <c r="EO318" s="256"/>
      <c r="EP318" s="256"/>
      <c r="EQ318" s="256"/>
      <c r="ER318" s="256"/>
      <c r="ES318" s="256"/>
      <c r="ET318" s="256"/>
      <c r="EU318" s="256"/>
      <c r="EV318" s="256"/>
      <c r="EX318" s="256"/>
      <c r="EY318" s="256"/>
      <c r="EZ318" s="256"/>
      <c r="FA318" s="256"/>
      <c r="FB318" s="256"/>
      <c r="FC318" s="256"/>
      <c r="FD318" s="256"/>
      <c r="FE318" s="256"/>
      <c r="FF318" s="256"/>
      <c r="FG318" s="256"/>
      <c r="FH318" s="256"/>
      <c r="FI318" s="256"/>
      <c r="FK318" s="256"/>
      <c r="FL318" s="256"/>
      <c r="FM318" s="256"/>
      <c r="FN318" s="256"/>
      <c r="FO318" s="256"/>
      <c r="FP318" s="256"/>
      <c r="FQ318" s="256"/>
      <c r="FR318" s="256"/>
      <c r="FS318" s="256"/>
      <c r="FT318" s="256"/>
      <c r="FU318" s="256"/>
      <c r="FV318" s="256"/>
      <c r="FX318" s="256"/>
      <c r="FY318" s="256"/>
      <c r="FZ318" s="256"/>
      <c r="GA318" s="256"/>
      <c r="GB318" s="256"/>
      <c r="GC318" s="256"/>
      <c r="GD318" s="256"/>
      <c r="GE318" s="256"/>
      <c r="GF318" s="256"/>
      <c r="GG318" s="256"/>
      <c r="GH318" s="256"/>
      <c r="GI318" s="256"/>
      <c r="GK318" s="256"/>
      <c r="GL318" s="256"/>
      <c r="GM318" s="256"/>
      <c r="GN318" s="256"/>
      <c r="GO318" s="256"/>
      <c r="GP318" s="256"/>
      <c r="GQ318" s="256"/>
      <c r="GR318" s="256"/>
      <c r="GS318" s="256"/>
      <c r="GT318" s="256"/>
      <c r="GU318" s="256"/>
      <c r="GV318" s="256"/>
      <c r="GX318" s="256"/>
      <c r="GY318" s="256"/>
      <c r="GZ318" s="256"/>
      <c r="HA318" s="256"/>
      <c r="HB318" s="256"/>
      <c r="HC318" s="256"/>
      <c r="HD318" s="256"/>
      <c r="HE318" s="256"/>
      <c r="HF318" s="256"/>
      <c r="HG318" s="256"/>
      <c r="HH318" s="256"/>
      <c r="HI318" s="256"/>
      <c r="HK318" s="256"/>
      <c r="HL318" s="256"/>
      <c r="HM318" s="256"/>
      <c r="HN318" s="256"/>
      <c r="HO318" s="256"/>
      <c r="HP318" s="256"/>
      <c r="HQ318" s="256"/>
      <c r="HR318" s="256"/>
      <c r="HS318" s="256"/>
      <c r="HT318" s="256"/>
      <c r="HU318" s="256"/>
      <c r="HV318" s="256"/>
      <c r="HX318" s="256"/>
      <c r="HY318" s="256"/>
      <c r="HZ318" s="256"/>
      <c r="IA318" s="256"/>
      <c r="IB318" s="256"/>
      <c r="IC318" s="256"/>
      <c r="ID318" s="256"/>
      <c r="IE318" s="256"/>
      <c r="IF318" s="256"/>
      <c r="IG318" s="256"/>
      <c r="IH318" s="256"/>
      <c r="II318" s="256"/>
      <c r="IK318" s="256"/>
      <c r="IL318" s="257"/>
      <c r="IM318" s="257"/>
      <c r="IN318" s="257"/>
      <c r="IO318" s="257"/>
      <c r="IP318" s="257"/>
      <c r="IQ318" s="257"/>
      <c r="IR318" s="257"/>
      <c r="IS318" s="257"/>
      <c r="IT318" s="257"/>
      <c r="IU318" s="257"/>
      <c r="IV318" s="257"/>
      <c r="IW318" s="257"/>
      <c r="IY318" s="256"/>
    </row>
    <row r="319" spans="16:259" ht="19.5" customHeight="1" x14ac:dyDescent="0.5">
      <c r="P319" s="400"/>
      <c r="Z319" s="256"/>
      <c r="AA319" s="256"/>
      <c r="AB319" s="256"/>
      <c r="AO319" s="400"/>
      <c r="AY319" s="256"/>
      <c r="AZ319" s="256"/>
      <c r="BA319" s="256"/>
      <c r="BB319" s="256"/>
      <c r="BC319" s="256"/>
      <c r="BD319" s="256"/>
      <c r="BE319" s="256"/>
      <c r="BF319" s="256"/>
      <c r="BG319" s="256"/>
      <c r="BH319" s="256"/>
      <c r="BI319" s="256"/>
      <c r="BK319" s="256"/>
      <c r="BL319" s="256"/>
      <c r="BM319" s="256"/>
      <c r="BN319" s="256"/>
      <c r="BO319" s="256"/>
      <c r="BP319" s="256"/>
      <c r="BQ319" s="256"/>
      <c r="BR319" s="256"/>
      <c r="BS319" s="256"/>
      <c r="BT319" s="256"/>
      <c r="BU319" s="256"/>
      <c r="BV319" s="256"/>
      <c r="BX319" s="256"/>
      <c r="BY319" s="256"/>
      <c r="BZ319" s="256"/>
      <c r="CA319" s="256"/>
      <c r="CB319" s="256"/>
      <c r="CC319" s="256"/>
      <c r="CD319" s="256"/>
      <c r="CE319" s="256"/>
      <c r="CF319" s="256"/>
      <c r="CG319" s="256"/>
      <c r="CH319" s="256"/>
      <c r="CI319" s="256"/>
      <c r="CK319" s="256"/>
      <c r="CL319" s="256"/>
      <c r="CM319" s="256"/>
      <c r="CN319" s="256"/>
      <c r="CO319" s="256"/>
      <c r="CP319" s="256"/>
      <c r="CQ319" s="256"/>
      <c r="CR319" s="256"/>
      <c r="CS319" s="256"/>
      <c r="CT319" s="256"/>
      <c r="CU319" s="256"/>
      <c r="CV319" s="256"/>
      <c r="CX319" s="256"/>
      <c r="CY319" s="256"/>
      <c r="CZ319" s="256"/>
      <c r="DA319" s="256"/>
      <c r="DB319" s="256"/>
      <c r="DC319" s="256"/>
      <c r="DD319" s="256"/>
      <c r="DE319" s="256"/>
      <c r="DF319" s="256"/>
      <c r="DG319" s="256"/>
      <c r="DH319" s="256"/>
      <c r="DI319" s="256"/>
      <c r="DK319" s="256"/>
      <c r="DL319" s="256"/>
      <c r="DM319" s="256"/>
      <c r="DN319" s="256"/>
      <c r="DO319" s="256"/>
      <c r="DP319" s="256"/>
      <c r="DQ319" s="256"/>
      <c r="DR319" s="256"/>
      <c r="DS319" s="256"/>
      <c r="DT319" s="256"/>
      <c r="DU319" s="256"/>
      <c r="DV319" s="256"/>
      <c r="DX319" s="256"/>
      <c r="DY319" s="256"/>
      <c r="DZ319" s="256"/>
      <c r="EA319" s="256"/>
      <c r="EB319" s="256"/>
      <c r="EC319" s="256"/>
      <c r="ED319" s="256"/>
      <c r="EE319" s="256"/>
      <c r="EF319" s="256"/>
      <c r="EG319" s="256"/>
      <c r="EH319" s="256"/>
      <c r="EI319" s="256"/>
      <c r="EK319" s="256"/>
      <c r="EL319" s="256"/>
      <c r="EM319" s="256"/>
      <c r="EN319" s="256"/>
      <c r="EO319" s="256"/>
      <c r="EP319" s="256"/>
      <c r="EQ319" s="256"/>
      <c r="ER319" s="256"/>
      <c r="ES319" s="256"/>
      <c r="ET319" s="256"/>
      <c r="EU319" s="256"/>
      <c r="EV319" s="256"/>
      <c r="EX319" s="256"/>
      <c r="EY319" s="256"/>
      <c r="EZ319" s="256"/>
      <c r="FA319" s="256"/>
      <c r="FB319" s="256"/>
      <c r="FC319" s="256"/>
      <c r="FD319" s="256"/>
      <c r="FE319" s="256"/>
      <c r="FF319" s="256"/>
      <c r="FG319" s="256"/>
      <c r="FH319" s="256"/>
      <c r="FI319" s="256"/>
      <c r="FK319" s="256"/>
      <c r="FL319" s="256"/>
      <c r="FM319" s="256"/>
      <c r="FN319" s="256"/>
      <c r="FO319" s="256"/>
      <c r="FP319" s="256"/>
      <c r="FQ319" s="256"/>
      <c r="FR319" s="256"/>
      <c r="FS319" s="256"/>
      <c r="FT319" s="256"/>
      <c r="FU319" s="256"/>
      <c r="FV319" s="256"/>
      <c r="FX319" s="256"/>
      <c r="FY319" s="256"/>
      <c r="FZ319" s="256"/>
      <c r="GA319" s="256"/>
      <c r="GB319" s="256"/>
      <c r="GC319" s="256"/>
      <c r="GD319" s="256"/>
      <c r="GE319" s="256"/>
      <c r="GF319" s="256"/>
      <c r="GG319" s="256"/>
      <c r="GH319" s="256"/>
      <c r="GI319" s="256"/>
      <c r="GK319" s="256"/>
      <c r="GL319" s="256"/>
      <c r="GM319" s="256"/>
      <c r="GN319" s="256"/>
      <c r="GO319" s="256"/>
      <c r="GP319" s="256"/>
      <c r="GQ319" s="256"/>
      <c r="GR319" s="256"/>
      <c r="GS319" s="256"/>
      <c r="GT319" s="256"/>
      <c r="GU319" s="256"/>
      <c r="GV319" s="256"/>
      <c r="GX319" s="256"/>
      <c r="GY319" s="256"/>
      <c r="GZ319" s="256"/>
      <c r="HA319" s="256"/>
      <c r="HB319" s="256"/>
      <c r="HC319" s="256"/>
      <c r="HD319" s="256"/>
      <c r="HE319" s="256"/>
      <c r="HF319" s="256"/>
      <c r="HG319" s="256"/>
      <c r="HH319" s="256"/>
      <c r="HI319" s="256"/>
      <c r="HK319" s="256"/>
      <c r="HL319" s="256"/>
      <c r="HM319" s="256"/>
      <c r="HN319" s="256"/>
      <c r="HO319" s="256"/>
      <c r="HP319" s="256"/>
      <c r="HQ319" s="256"/>
      <c r="HR319" s="256"/>
      <c r="HS319" s="256"/>
      <c r="HT319" s="256"/>
      <c r="HU319" s="256"/>
      <c r="HV319" s="256"/>
      <c r="HX319" s="256"/>
      <c r="HY319" s="256"/>
      <c r="HZ319" s="256"/>
      <c r="IA319" s="256"/>
      <c r="IB319" s="256"/>
      <c r="IC319" s="256"/>
      <c r="ID319" s="256"/>
      <c r="IE319" s="256"/>
      <c r="IF319" s="256"/>
      <c r="IG319" s="256"/>
      <c r="IH319" s="256"/>
      <c r="II319" s="256"/>
      <c r="IK319" s="256"/>
      <c r="IL319" s="257"/>
      <c r="IM319" s="257"/>
      <c r="IN319" s="257"/>
      <c r="IO319" s="257"/>
      <c r="IP319" s="257"/>
      <c r="IQ319" s="257"/>
      <c r="IR319" s="257"/>
      <c r="IS319" s="257"/>
      <c r="IT319" s="257"/>
      <c r="IU319" s="257"/>
      <c r="IV319" s="257"/>
      <c r="IW319" s="257"/>
      <c r="IY319" s="256"/>
    </row>
    <row r="320" spans="16:259" ht="19.5" customHeight="1" x14ac:dyDescent="0.5">
      <c r="P320" s="400"/>
      <c r="Z320" s="256"/>
      <c r="AA320" s="256"/>
      <c r="AB320" s="256"/>
      <c r="AO320" s="400"/>
      <c r="AY320" s="256"/>
      <c r="AZ320" s="256"/>
      <c r="BA320" s="256"/>
      <c r="BB320" s="256"/>
      <c r="BC320" s="256"/>
      <c r="BD320" s="256"/>
      <c r="BE320" s="256"/>
      <c r="BF320" s="256"/>
      <c r="BG320" s="256"/>
      <c r="BH320" s="256"/>
      <c r="BI320" s="256"/>
      <c r="BK320" s="256"/>
      <c r="BL320" s="256"/>
      <c r="BM320" s="256"/>
      <c r="BN320" s="256"/>
      <c r="BO320" s="256"/>
      <c r="BP320" s="256"/>
      <c r="BQ320" s="256"/>
      <c r="BR320" s="256"/>
      <c r="BS320" s="256"/>
      <c r="BT320" s="256"/>
      <c r="BU320" s="256"/>
      <c r="BV320" s="256"/>
      <c r="BX320" s="256"/>
      <c r="BY320" s="256"/>
      <c r="BZ320" s="256"/>
      <c r="CA320" s="256"/>
      <c r="CB320" s="256"/>
      <c r="CC320" s="256"/>
      <c r="CD320" s="256"/>
      <c r="CE320" s="256"/>
      <c r="CF320" s="256"/>
      <c r="CG320" s="256"/>
      <c r="CH320" s="256"/>
      <c r="CI320" s="256"/>
      <c r="CK320" s="256"/>
      <c r="CL320" s="256"/>
      <c r="CM320" s="256"/>
      <c r="CN320" s="256"/>
      <c r="CO320" s="256"/>
      <c r="CP320" s="256"/>
      <c r="CQ320" s="256"/>
      <c r="CR320" s="256"/>
      <c r="CS320" s="256"/>
      <c r="CT320" s="256"/>
      <c r="CU320" s="256"/>
      <c r="CV320" s="256"/>
      <c r="CX320" s="256"/>
      <c r="CY320" s="256"/>
      <c r="CZ320" s="256"/>
      <c r="DA320" s="256"/>
      <c r="DB320" s="256"/>
      <c r="DC320" s="256"/>
      <c r="DD320" s="256"/>
      <c r="DE320" s="256"/>
      <c r="DF320" s="256"/>
      <c r="DG320" s="256"/>
      <c r="DH320" s="256"/>
      <c r="DI320" s="256"/>
      <c r="DK320" s="256"/>
      <c r="DL320" s="256"/>
      <c r="DM320" s="256"/>
      <c r="DN320" s="256"/>
      <c r="DO320" s="256"/>
      <c r="DP320" s="256"/>
      <c r="DQ320" s="256"/>
      <c r="DR320" s="256"/>
      <c r="DS320" s="256"/>
      <c r="DT320" s="256"/>
      <c r="DU320" s="256"/>
      <c r="DV320" s="256"/>
      <c r="DX320" s="256"/>
      <c r="DY320" s="256"/>
      <c r="DZ320" s="256"/>
      <c r="EA320" s="256"/>
      <c r="EB320" s="256"/>
      <c r="EC320" s="256"/>
      <c r="ED320" s="256"/>
      <c r="EE320" s="256"/>
      <c r="EF320" s="256"/>
      <c r="EG320" s="256"/>
      <c r="EH320" s="256"/>
      <c r="EI320" s="256"/>
      <c r="EK320" s="256"/>
      <c r="EL320" s="256"/>
      <c r="EM320" s="256"/>
      <c r="EN320" s="256"/>
      <c r="EO320" s="256"/>
      <c r="EP320" s="256"/>
      <c r="EQ320" s="256"/>
      <c r="ER320" s="256"/>
      <c r="ES320" s="256"/>
      <c r="ET320" s="256"/>
      <c r="EU320" s="256"/>
      <c r="EV320" s="256"/>
      <c r="EX320" s="256"/>
      <c r="EY320" s="256"/>
      <c r="EZ320" s="256"/>
      <c r="FA320" s="256"/>
      <c r="FB320" s="256"/>
      <c r="FC320" s="256"/>
      <c r="FD320" s="256"/>
      <c r="FE320" s="256"/>
      <c r="FF320" s="256"/>
      <c r="FG320" s="256"/>
      <c r="FH320" s="256"/>
      <c r="FI320" s="256"/>
      <c r="FK320" s="256"/>
      <c r="FL320" s="256"/>
      <c r="FM320" s="256"/>
      <c r="FN320" s="256"/>
      <c r="FO320" s="256"/>
      <c r="FP320" s="256"/>
      <c r="FQ320" s="256"/>
      <c r="FR320" s="256"/>
      <c r="FS320" s="256"/>
      <c r="FT320" s="256"/>
      <c r="FU320" s="256"/>
      <c r="FV320" s="256"/>
      <c r="FX320" s="256"/>
      <c r="FY320" s="256"/>
      <c r="FZ320" s="256"/>
      <c r="GA320" s="256"/>
      <c r="GB320" s="256"/>
      <c r="GC320" s="256"/>
      <c r="GD320" s="256"/>
      <c r="GE320" s="256"/>
      <c r="GF320" s="256"/>
      <c r="GG320" s="256"/>
      <c r="GH320" s="256"/>
      <c r="GI320" s="256"/>
      <c r="GK320" s="256"/>
      <c r="GL320" s="256"/>
      <c r="GM320" s="256"/>
      <c r="GN320" s="256"/>
      <c r="GO320" s="256"/>
      <c r="GP320" s="256"/>
      <c r="GQ320" s="256"/>
      <c r="GR320" s="256"/>
      <c r="GS320" s="256"/>
      <c r="GT320" s="256"/>
      <c r="GU320" s="256"/>
      <c r="GV320" s="256"/>
      <c r="GX320" s="256"/>
      <c r="GY320" s="256"/>
      <c r="GZ320" s="256"/>
      <c r="HA320" s="256"/>
      <c r="HB320" s="256"/>
      <c r="HC320" s="256"/>
      <c r="HD320" s="256"/>
      <c r="HE320" s="256"/>
      <c r="HF320" s="256"/>
      <c r="HG320" s="256"/>
      <c r="HH320" s="256"/>
      <c r="HI320" s="256"/>
      <c r="HK320" s="256"/>
      <c r="HL320" s="256"/>
      <c r="HM320" s="256"/>
      <c r="HN320" s="256"/>
      <c r="HO320" s="256"/>
      <c r="HP320" s="256"/>
      <c r="HQ320" s="256"/>
      <c r="HR320" s="256"/>
      <c r="HS320" s="256"/>
      <c r="HT320" s="256"/>
      <c r="HU320" s="256"/>
      <c r="HV320" s="256"/>
      <c r="HX320" s="256"/>
      <c r="HY320" s="256"/>
      <c r="HZ320" s="256"/>
      <c r="IA320" s="256"/>
      <c r="IB320" s="256"/>
      <c r="IC320" s="256"/>
      <c r="ID320" s="256"/>
      <c r="IE320" s="256"/>
      <c r="IF320" s="256"/>
      <c r="IG320" s="256"/>
      <c r="IH320" s="256"/>
      <c r="II320" s="256"/>
      <c r="IK320" s="256"/>
      <c r="IL320" s="257"/>
      <c r="IM320" s="257"/>
      <c r="IN320" s="257"/>
      <c r="IO320" s="257"/>
      <c r="IP320" s="257"/>
      <c r="IQ320" s="257"/>
      <c r="IR320" s="257"/>
      <c r="IS320" s="257"/>
      <c r="IT320" s="257"/>
      <c r="IU320" s="257"/>
      <c r="IV320" s="257"/>
      <c r="IW320" s="257"/>
      <c r="IY320" s="256"/>
    </row>
    <row r="321" spans="16:259" ht="19.5" customHeight="1" x14ac:dyDescent="0.5">
      <c r="P321" s="400"/>
      <c r="Z321" s="256"/>
      <c r="AA321" s="256"/>
      <c r="AB321" s="256"/>
      <c r="AO321" s="400"/>
      <c r="AY321" s="256"/>
      <c r="AZ321" s="256"/>
      <c r="BA321" s="256"/>
      <c r="BB321" s="256"/>
      <c r="BC321" s="256"/>
      <c r="BD321" s="256"/>
      <c r="BE321" s="256"/>
      <c r="BF321" s="256"/>
      <c r="BG321" s="256"/>
      <c r="BH321" s="256"/>
      <c r="BI321" s="256"/>
      <c r="BK321" s="256"/>
      <c r="BL321" s="256"/>
      <c r="BM321" s="256"/>
      <c r="BN321" s="256"/>
      <c r="BO321" s="256"/>
      <c r="BP321" s="256"/>
      <c r="BQ321" s="256"/>
      <c r="BR321" s="256"/>
      <c r="BS321" s="256"/>
      <c r="BT321" s="256"/>
      <c r="BU321" s="256"/>
      <c r="BV321" s="256"/>
      <c r="BX321" s="256"/>
      <c r="BY321" s="256"/>
      <c r="BZ321" s="256"/>
      <c r="CA321" s="256"/>
      <c r="CB321" s="256"/>
      <c r="CC321" s="256"/>
      <c r="CD321" s="256"/>
      <c r="CE321" s="256"/>
      <c r="CF321" s="256"/>
      <c r="CG321" s="256"/>
      <c r="CH321" s="256"/>
      <c r="CI321" s="256"/>
      <c r="CK321" s="256"/>
      <c r="CL321" s="256"/>
      <c r="CM321" s="256"/>
      <c r="CN321" s="256"/>
      <c r="CO321" s="256"/>
      <c r="CP321" s="256"/>
      <c r="CQ321" s="256"/>
      <c r="CR321" s="256"/>
      <c r="CS321" s="256"/>
      <c r="CT321" s="256"/>
      <c r="CU321" s="256"/>
      <c r="CV321" s="256"/>
      <c r="CX321" s="256"/>
      <c r="CY321" s="256"/>
      <c r="CZ321" s="256"/>
      <c r="DA321" s="256"/>
      <c r="DB321" s="256"/>
      <c r="DC321" s="256"/>
      <c r="DD321" s="256"/>
      <c r="DE321" s="256"/>
      <c r="DF321" s="256"/>
      <c r="DG321" s="256"/>
      <c r="DH321" s="256"/>
      <c r="DI321" s="256"/>
      <c r="DK321" s="256"/>
      <c r="DL321" s="256"/>
      <c r="DM321" s="256"/>
      <c r="DN321" s="256"/>
      <c r="DO321" s="256"/>
      <c r="DP321" s="256"/>
      <c r="DQ321" s="256"/>
      <c r="DR321" s="256"/>
      <c r="DS321" s="256"/>
      <c r="DT321" s="256"/>
      <c r="DU321" s="256"/>
      <c r="DV321" s="256"/>
      <c r="DX321" s="256"/>
      <c r="DY321" s="256"/>
      <c r="DZ321" s="256"/>
      <c r="EA321" s="256"/>
      <c r="EB321" s="256"/>
      <c r="EC321" s="256"/>
      <c r="ED321" s="256"/>
      <c r="EE321" s="256"/>
      <c r="EF321" s="256"/>
      <c r="EG321" s="256"/>
      <c r="EH321" s="256"/>
      <c r="EI321" s="256"/>
      <c r="EK321" s="256"/>
      <c r="EL321" s="256"/>
      <c r="EM321" s="256"/>
      <c r="EN321" s="256"/>
      <c r="EO321" s="256"/>
      <c r="EP321" s="256"/>
      <c r="EQ321" s="256"/>
      <c r="ER321" s="256"/>
      <c r="ES321" s="256"/>
      <c r="ET321" s="256"/>
      <c r="EU321" s="256"/>
      <c r="EV321" s="256"/>
      <c r="EX321" s="256"/>
      <c r="EY321" s="256"/>
      <c r="EZ321" s="256"/>
      <c r="FA321" s="256"/>
      <c r="FB321" s="256"/>
      <c r="FC321" s="256"/>
      <c r="FD321" s="256"/>
      <c r="FE321" s="256"/>
      <c r="FF321" s="256"/>
      <c r="FG321" s="256"/>
      <c r="FH321" s="256"/>
      <c r="FI321" s="256"/>
      <c r="FK321" s="256"/>
      <c r="FL321" s="256"/>
      <c r="FM321" s="256"/>
      <c r="FN321" s="256"/>
      <c r="FO321" s="256"/>
      <c r="FP321" s="256"/>
      <c r="FQ321" s="256"/>
      <c r="FR321" s="256"/>
      <c r="FS321" s="256"/>
      <c r="FT321" s="256"/>
      <c r="FU321" s="256"/>
      <c r="FV321" s="256"/>
      <c r="FX321" s="256"/>
      <c r="FY321" s="256"/>
      <c r="FZ321" s="256"/>
      <c r="GA321" s="256"/>
      <c r="GB321" s="256"/>
      <c r="GC321" s="256"/>
      <c r="GD321" s="256"/>
      <c r="GE321" s="256"/>
      <c r="GF321" s="256"/>
      <c r="GG321" s="256"/>
      <c r="GH321" s="256"/>
      <c r="GI321" s="256"/>
      <c r="GK321" s="256"/>
      <c r="GL321" s="256"/>
      <c r="GM321" s="256"/>
      <c r="GN321" s="256"/>
      <c r="GO321" s="256"/>
      <c r="GP321" s="256"/>
      <c r="GQ321" s="256"/>
      <c r="GR321" s="256"/>
      <c r="GS321" s="256"/>
      <c r="GT321" s="256"/>
      <c r="GU321" s="256"/>
      <c r="GV321" s="256"/>
      <c r="GX321" s="256"/>
      <c r="GY321" s="256"/>
      <c r="GZ321" s="256"/>
      <c r="HA321" s="256"/>
      <c r="HB321" s="256"/>
      <c r="HC321" s="256"/>
      <c r="HD321" s="256"/>
      <c r="HE321" s="256"/>
      <c r="HF321" s="256"/>
      <c r="HG321" s="256"/>
      <c r="HH321" s="256"/>
      <c r="HI321" s="256"/>
      <c r="HK321" s="256"/>
      <c r="HL321" s="256"/>
      <c r="HM321" s="256"/>
      <c r="HN321" s="256"/>
      <c r="HO321" s="256"/>
      <c r="HP321" s="256"/>
      <c r="HQ321" s="256"/>
      <c r="HR321" s="256"/>
      <c r="HS321" s="256"/>
      <c r="HT321" s="256"/>
      <c r="HU321" s="256"/>
      <c r="HV321" s="256"/>
      <c r="HX321" s="256"/>
      <c r="HY321" s="256"/>
      <c r="HZ321" s="256"/>
      <c r="IA321" s="256"/>
      <c r="IB321" s="256"/>
      <c r="IC321" s="256"/>
      <c r="ID321" s="256"/>
      <c r="IE321" s="256"/>
      <c r="IF321" s="256"/>
      <c r="IG321" s="256"/>
      <c r="IH321" s="256"/>
      <c r="II321" s="256"/>
      <c r="IK321" s="256"/>
      <c r="IL321" s="257"/>
      <c r="IM321" s="257"/>
      <c r="IN321" s="257"/>
      <c r="IO321" s="257"/>
      <c r="IP321" s="257"/>
      <c r="IQ321" s="257"/>
      <c r="IR321" s="257"/>
      <c r="IS321" s="257"/>
      <c r="IT321" s="257"/>
      <c r="IU321" s="257"/>
      <c r="IV321" s="257"/>
      <c r="IW321" s="257"/>
      <c r="IY321" s="256"/>
    </row>
    <row r="322" spans="16:259" ht="19.5" customHeight="1" x14ac:dyDescent="0.5">
      <c r="P322" s="400"/>
      <c r="Z322" s="256"/>
      <c r="AA322" s="256"/>
      <c r="AB322" s="256"/>
      <c r="AO322" s="400"/>
      <c r="AY322" s="256"/>
      <c r="AZ322" s="256"/>
      <c r="BA322" s="256"/>
      <c r="BB322" s="256"/>
      <c r="BC322" s="256"/>
      <c r="BD322" s="256"/>
      <c r="BE322" s="256"/>
      <c r="BF322" s="256"/>
      <c r="BG322" s="256"/>
      <c r="BH322" s="256"/>
      <c r="BI322" s="256"/>
      <c r="BK322" s="256"/>
      <c r="BL322" s="256"/>
      <c r="BM322" s="256"/>
      <c r="BN322" s="256"/>
      <c r="BO322" s="256"/>
      <c r="BP322" s="256"/>
      <c r="BQ322" s="256"/>
      <c r="BR322" s="256"/>
      <c r="BS322" s="256"/>
      <c r="BT322" s="256"/>
      <c r="BU322" s="256"/>
      <c r="BV322" s="256"/>
      <c r="BX322" s="256"/>
      <c r="BY322" s="256"/>
      <c r="BZ322" s="256"/>
      <c r="CA322" s="256"/>
      <c r="CB322" s="256"/>
      <c r="CC322" s="256"/>
      <c r="CD322" s="256"/>
      <c r="CE322" s="256"/>
      <c r="CF322" s="256"/>
      <c r="CG322" s="256"/>
      <c r="CH322" s="256"/>
      <c r="CI322" s="256"/>
      <c r="CK322" s="256"/>
      <c r="CL322" s="256"/>
      <c r="CM322" s="256"/>
      <c r="CN322" s="256"/>
      <c r="CO322" s="256"/>
      <c r="CP322" s="256"/>
      <c r="CQ322" s="256"/>
      <c r="CR322" s="256"/>
      <c r="CS322" s="256"/>
      <c r="CT322" s="256"/>
      <c r="CU322" s="256"/>
      <c r="CV322" s="256"/>
      <c r="CX322" s="256"/>
      <c r="CY322" s="256"/>
      <c r="CZ322" s="256"/>
      <c r="DA322" s="256"/>
      <c r="DB322" s="256"/>
      <c r="DC322" s="256"/>
      <c r="DD322" s="256"/>
      <c r="DE322" s="256"/>
      <c r="DF322" s="256"/>
      <c r="DG322" s="256"/>
      <c r="DH322" s="256"/>
      <c r="DI322" s="256"/>
      <c r="DK322" s="256"/>
      <c r="DL322" s="256"/>
      <c r="DM322" s="256"/>
      <c r="DN322" s="256"/>
      <c r="DO322" s="256"/>
      <c r="DP322" s="256"/>
      <c r="DQ322" s="256"/>
      <c r="DR322" s="256"/>
      <c r="DS322" s="256"/>
      <c r="DT322" s="256"/>
      <c r="DU322" s="256"/>
      <c r="DV322" s="256"/>
      <c r="DX322" s="256"/>
      <c r="DY322" s="256"/>
      <c r="DZ322" s="256"/>
      <c r="EA322" s="256"/>
      <c r="EB322" s="256"/>
      <c r="EC322" s="256"/>
      <c r="ED322" s="256"/>
      <c r="EE322" s="256"/>
      <c r="EF322" s="256"/>
      <c r="EG322" s="256"/>
      <c r="EH322" s="256"/>
      <c r="EI322" s="256"/>
      <c r="EK322" s="256"/>
      <c r="EL322" s="256"/>
      <c r="EM322" s="256"/>
      <c r="EN322" s="256"/>
      <c r="EO322" s="256"/>
      <c r="EP322" s="256"/>
      <c r="EQ322" s="256"/>
      <c r="ER322" s="256"/>
      <c r="ES322" s="256"/>
      <c r="ET322" s="256"/>
      <c r="EU322" s="256"/>
      <c r="EV322" s="256"/>
      <c r="EX322" s="256"/>
      <c r="EY322" s="256"/>
      <c r="EZ322" s="256"/>
      <c r="FA322" s="256"/>
      <c r="FB322" s="256"/>
      <c r="FC322" s="256"/>
      <c r="FD322" s="256"/>
      <c r="FE322" s="256"/>
      <c r="FF322" s="256"/>
      <c r="FG322" s="256"/>
      <c r="FH322" s="256"/>
      <c r="FI322" s="256"/>
      <c r="FK322" s="256"/>
      <c r="FL322" s="256"/>
      <c r="FM322" s="256"/>
      <c r="FN322" s="256"/>
      <c r="FO322" s="256"/>
      <c r="FP322" s="256"/>
      <c r="FQ322" s="256"/>
      <c r="FR322" s="256"/>
      <c r="FS322" s="256"/>
      <c r="FT322" s="256"/>
      <c r="FU322" s="256"/>
      <c r="FV322" s="256"/>
      <c r="FX322" s="256"/>
      <c r="FY322" s="256"/>
      <c r="FZ322" s="256"/>
      <c r="GA322" s="256"/>
      <c r="GB322" s="256"/>
      <c r="GC322" s="256"/>
      <c r="GD322" s="256"/>
      <c r="GE322" s="256"/>
      <c r="GF322" s="256"/>
      <c r="GG322" s="256"/>
      <c r="GH322" s="256"/>
      <c r="GI322" s="256"/>
      <c r="GK322" s="256"/>
      <c r="GL322" s="256"/>
      <c r="GM322" s="256"/>
      <c r="GN322" s="256"/>
      <c r="GO322" s="256"/>
      <c r="GP322" s="256"/>
      <c r="GQ322" s="256"/>
      <c r="GR322" s="256"/>
      <c r="GS322" s="256"/>
      <c r="GT322" s="256"/>
      <c r="GU322" s="256"/>
      <c r="GV322" s="256"/>
      <c r="GX322" s="256"/>
      <c r="GY322" s="256"/>
      <c r="GZ322" s="256"/>
      <c r="HA322" s="256"/>
      <c r="HB322" s="256"/>
      <c r="HC322" s="256"/>
      <c r="HD322" s="256"/>
      <c r="HE322" s="256"/>
      <c r="HF322" s="256"/>
      <c r="HG322" s="256"/>
      <c r="HH322" s="256"/>
      <c r="HI322" s="256"/>
      <c r="HK322" s="256"/>
      <c r="HL322" s="256"/>
      <c r="HM322" s="256"/>
      <c r="HN322" s="256"/>
      <c r="HO322" s="256"/>
      <c r="HP322" s="256"/>
      <c r="HQ322" s="256"/>
      <c r="HR322" s="256"/>
      <c r="HS322" s="256"/>
      <c r="HT322" s="256"/>
      <c r="HU322" s="256"/>
      <c r="HV322" s="256"/>
      <c r="HX322" s="256"/>
      <c r="HY322" s="256"/>
      <c r="HZ322" s="256"/>
      <c r="IA322" s="256"/>
      <c r="IB322" s="256"/>
      <c r="IC322" s="256"/>
      <c r="ID322" s="256"/>
      <c r="IE322" s="256"/>
      <c r="IF322" s="256"/>
      <c r="IG322" s="256"/>
      <c r="IH322" s="256"/>
      <c r="II322" s="256"/>
      <c r="IK322" s="256"/>
      <c r="IL322" s="257"/>
      <c r="IM322" s="257"/>
      <c r="IN322" s="257"/>
      <c r="IO322" s="257"/>
      <c r="IP322" s="257"/>
      <c r="IQ322" s="257"/>
      <c r="IR322" s="257"/>
      <c r="IS322" s="257"/>
      <c r="IT322" s="257"/>
      <c r="IU322" s="257"/>
      <c r="IV322" s="257"/>
      <c r="IW322" s="257"/>
      <c r="IY322" s="256"/>
    </row>
    <row r="323" spans="16:259" ht="19.5" customHeight="1" x14ac:dyDescent="0.5">
      <c r="P323" s="400"/>
      <c r="Z323" s="256"/>
      <c r="AA323" s="256"/>
      <c r="AB323" s="256"/>
      <c r="AO323" s="400"/>
      <c r="AY323" s="256"/>
      <c r="AZ323" s="256"/>
      <c r="BA323" s="256"/>
      <c r="BB323" s="256"/>
      <c r="BC323" s="256"/>
      <c r="BD323" s="256"/>
      <c r="BE323" s="256"/>
      <c r="BF323" s="256"/>
      <c r="BG323" s="256"/>
      <c r="BH323" s="256"/>
      <c r="BI323" s="256"/>
      <c r="BK323" s="256"/>
      <c r="BL323" s="256"/>
      <c r="BM323" s="256"/>
      <c r="BN323" s="256"/>
      <c r="BO323" s="256"/>
      <c r="BP323" s="256"/>
      <c r="BQ323" s="256"/>
      <c r="BR323" s="256"/>
      <c r="BS323" s="256"/>
      <c r="BT323" s="256"/>
      <c r="BU323" s="256"/>
      <c r="BV323" s="256"/>
      <c r="BX323" s="256"/>
      <c r="BY323" s="256"/>
      <c r="BZ323" s="256"/>
      <c r="CA323" s="256"/>
      <c r="CB323" s="256"/>
      <c r="CC323" s="256"/>
      <c r="CD323" s="256"/>
      <c r="CE323" s="256"/>
      <c r="CF323" s="256"/>
      <c r="CG323" s="256"/>
      <c r="CH323" s="256"/>
      <c r="CI323" s="256"/>
      <c r="CK323" s="256"/>
      <c r="CL323" s="256"/>
      <c r="CM323" s="256"/>
      <c r="CN323" s="256"/>
      <c r="CO323" s="256"/>
      <c r="CP323" s="256"/>
      <c r="CQ323" s="256"/>
      <c r="CR323" s="256"/>
      <c r="CS323" s="256"/>
      <c r="CT323" s="256"/>
      <c r="CU323" s="256"/>
      <c r="CV323" s="256"/>
      <c r="CX323" s="256"/>
      <c r="CY323" s="256"/>
      <c r="CZ323" s="256"/>
      <c r="DA323" s="256"/>
      <c r="DB323" s="256"/>
      <c r="DC323" s="256"/>
      <c r="DD323" s="256"/>
      <c r="DE323" s="256"/>
      <c r="DF323" s="256"/>
      <c r="DG323" s="256"/>
      <c r="DH323" s="256"/>
      <c r="DI323" s="256"/>
      <c r="DK323" s="256"/>
      <c r="DL323" s="256"/>
      <c r="DM323" s="256"/>
      <c r="DN323" s="256"/>
      <c r="DO323" s="256"/>
      <c r="DP323" s="256"/>
      <c r="DQ323" s="256"/>
      <c r="DR323" s="256"/>
      <c r="DS323" s="256"/>
      <c r="DT323" s="256"/>
      <c r="DU323" s="256"/>
      <c r="DV323" s="256"/>
      <c r="DX323" s="256"/>
      <c r="DY323" s="256"/>
      <c r="DZ323" s="256"/>
      <c r="EA323" s="256"/>
      <c r="EB323" s="256"/>
      <c r="EC323" s="256"/>
      <c r="ED323" s="256"/>
      <c r="EE323" s="256"/>
      <c r="EF323" s="256"/>
      <c r="EG323" s="256"/>
      <c r="EH323" s="256"/>
      <c r="EI323" s="256"/>
      <c r="EK323" s="256"/>
      <c r="EL323" s="256"/>
      <c r="EM323" s="256"/>
      <c r="EN323" s="256"/>
      <c r="EO323" s="256"/>
      <c r="EP323" s="256"/>
      <c r="EQ323" s="256"/>
      <c r="ER323" s="256"/>
      <c r="ES323" s="256"/>
      <c r="ET323" s="256"/>
      <c r="EU323" s="256"/>
      <c r="EV323" s="256"/>
      <c r="EX323" s="256"/>
      <c r="EY323" s="256"/>
      <c r="EZ323" s="256"/>
      <c r="FA323" s="256"/>
      <c r="FB323" s="256"/>
      <c r="FC323" s="256"/>
      <c r="FD323" s="256"/>
      <c r="FE323" s="256"/>
      <c r="FF323" s="256"/>
      <c r="FG323" s="256"/>
      <c r="FH323" s="256"/>
      <c r="FI323" s="256"/>
      <c r="FK323" s="256"/>
      <c r="FL323" s="256"/>
      <c r="FM323" s="256"/>
      <c r="FN323" s="256"/>
      <c r="FO323" s="256"/>
      <c r="FP323" s="256"/>
      <c r="FQ323" s="256"/>
      <c r="FR323" s="256"/>
      <c r="FS323" s="256"/>
      <c r="FT323" s="256"/>
      <c r="FU323" s="256"/>
      <c r="FV323" s="256"/>
      <c r="FX323" s="256"/>
      <c r="FY323" s="256"/>
      <c r="FZ323" s="256"/>
      <c r="GA323" s="256"/>
      <c r="GB323" s="256"/>
      <c r="GC323" s="256"/>
      <c r="GD323" s="256"/>
      <c r="GE323" s="256"/>
      <c r="GF323" s="256"/>
      <c r="GG323" s="256"/>
      <c r="GH323" s="256"/>
      <c r="GI323" s="256"/>
      <c r="GK323" s="256"/>
      <c r="GL323" s="256"/>
      <c r="GM323" s="256"/>
      <c r="GN323" s="256"/>
      <c r="GO323" s="256"/>
      <c r="GP323" s="256"/>
      <c r="GQ323" s="256"/>
      <c r="GR323" s="256"/>
      <c r="GS323" s="256"/>
      <c r="GT323" s="256"/>
      <c r="GU323" s="256"/>
      <c r="GV323" s="256"/>
      <c r="GX323" s="256"/>
      <c r="GY323" s="256"/>
      <c r="GZ323" s="256"/>
      <c r="HA323" s="256"/>
      <c r="HB323" s="256"/>
      <c r="HC323" s="256"/>
      <c r="HD323" s="256"/>
      <c r="HE323" s="256"/>
      <c r="HF323" s="256"/>
      <c r="HG323" s="256"/>
      <c r="HH323" s="256"/>
      <c r="HI323" s="256"/>
      <c r="HK323" s="256"/>
      <c r="HL323" s="256"/>
      <c r="HM323" s="256"/>
      <c r="HN323" s="256"/>
      <c r="HO323" s="256"/>
      <c r="HP323" s="256"/>
      <c r="HQ323" s="256"/>
      <c r="HR323" s="256"/>
      <c r="HS323" s="256"/>
      <c r="HT323" s="256"/>
      <c r="HU323" s="256"/>
      <c r="HV323" s="256"/>
      <c r="HX323" s="256"/>
      <c r="HY323" s="256"/>
      <c r="HZ323" s="256"/>
      <c r="IA323" s="256"/>
      <c r="IB323" s="256"/>
      <c r="IC323" s="256"/>
      <c r="ID323" s="256"/>
      <c r="IE323" s="256"/>
      <c r="IF323" s="256"/>
      <c r="IG323" s="256"/>
      <c r="IH323" s="256"/>
      <c r="II323" s="256"/>
      <c r="IK323" s="256"/>
      <c r="IL323" s="257"/>
      <c r="IM323" s="257"/>
      <c r="IN323" s="257"/>
      <c r="IO323" s="257"/>
      <c r="IP323" s="257"/>
      <c r="IQ323" s="257"/>
      <c r="IR323" s="257"/>
      <c r="IS323" s="257"/>
      <c r="IT323" s="257"/>
      <c r="IU323" s="257"/>
      <c r="IV323" s="257"/>
      <c r="IW323" s="257"/>
      <c r="IY323" s="256"/>
    </row>
    <row r="324" spans="16:259" ht="19.5" customHeight="1" x14ac:dyDescent="0.5">
      <c r="P324" s="400"/>
      <c r="Z324" s="256"/>
      <c r="AA324" s="256"/>
      <c r="AB324" s="256"/>
      <c r="AO324" s="400"/>
      <c r="AY324" s="256"/>
      <c r="AZ324" s="256"/>
      <c r="BA324" s="256"/>
      <c r="BB324" s="256"/>
      <c r="BC324" s="256"/>
      <c r="BD324" s="256"/>
      <c r="BE324" s="256"/>
      <c r="BF324" s="256"/>
      <c r="BG324" s="256"/>
      <c r="BH324" s="256"/>
      <c r="BI324" s="256"/>
      <c r="BK324" s="256"/>
      <c r="BL324" s="256"/>
      <c r="BM324" s="256"/>
      <c r="BN324" s="256"/>
      <c r="BO324" s="256"/>
      <c r="BP324" s="256"/>
      <c r="BQ324" s="256"/>
      <c r="BR324" s="256"/>
      <c r="BS324" s="256"/>
      <c r="BT324" s="256"/>
      <c r="BU324" s="256"/>
      <c r="BV324" s="256"/>
      <c r="BX324" s="256"/>
      <c r="BY324" s="256"/>
      <c r="BZ324" s="256"/>
      <c r="CA324" s="256"/>
      <c r="CB324" s="256"/>
      <c r="CC324" s="256"/>
      <c r="CD324" s="256"/>
      <c r="CE324" s="256"/>
      <c r="CF324" s="256"/>
      <c r="CG324" s="256"/>
      <c r="CH324" s="256"/>
      <c r="CI324" s="256"/>
      <c r="CK324" s="256"/>
      <c r="CL324" s="256"/>
      <c r="CM324" s="256"/>
      <c r="CN324" s="256"/>
      <c r="CO324" s="256"/>
      <c r="CP324" s="256"/>
      <c r="CQ324" s="256"/>
      <c r="CR324" s="256"/>
      <c r="CS324" s="256"/>
      <c r="CT324" s="256"/>
      <c r="CU324" s="256"/>
      <c r="CV324" s="256"/>
      <c r="CX324" s="256"/>
      <c r="CY324" s="256"/>
      <c r="CZ324" s="256"/>
      <c r="DA324" s="256"/>
      <c r="DB324" s="256"/>
      <c r="DC324" s="256"/>
      <c r="DD324" s="256"/>
      <c r="DE324" s="256"/>
      <c r="DF324" s="256"/>
      <c r="DG324" s="256"/>
      <c r="DH324" s="256"/>
      <c r="DI324" s="256"/>
      <c r="DK324" s="256"/>
      <c r="DL324" s="256"/>
      <c r="DM324" s="256"/>
      <c r="DN324" s="256"/>
      <c r="DO324" s="256"/>
      <c r="DP324" s="256"/>
      <c r="DQ324" s="256"/>
      <c r="DR324" s="256"/>
      <c r="DS324" s="256"/>
      <c r="DT324" s="256"/>
      <c r="DU324" s="256"/>
      <c r="DV324" s="256"/>
      <c r="DX324" s="256"/>
      <c r="DY324" s="256"/>
      <c r="DZ324" s="256"/>
      <c r="EA324" s="256"/>
      <c r="EB324" s="256"/>
      <c r="EC324" s="256"/>
      <c r="ED324" s="256"/>
      <c r="EE324" s="256"/>
      <c r="EF324" s="256"/>
      <c r="EG324" s="256"/>
      <c r="EH324" s="256"/>
      <c r="EI324" s="256"/>
      <c r="EK324" s="256"/>
      <c r="EL324" s="256"/>
      <c r="EM324" s="256"/>
      <c r="EN324" s="256"/>
      <c r="EO324" s="256"/>
      <c r="EP324" s="256"/>
      <c r="EQ324" s="256"/>
      <c r="ER324" s="256"/>
      <c r="ES324" s="256"/>
      <c r="ET324" s="256"/>
      <c r="EU324" s="256"/>
      <c r="EV324" s="256"/>
      <c r="EX324" s="256"/>
      <c r="EY324" s="256"/>
      <c r="EZ324" s="256"/>
      <c r="FA324" s="256"/>
      <c r="FB324" s="256"/>
      <c r="FC324" s="256"/>
      <c r="FD324" s="256"/>
      <c r="FE324" s="256"/>
      <c r="FF324" s="256"/>
      <c r="FG324" s="256"/>
      <c r="FH324" s="256"/>
      <c r="FI324" s="256"/>
      <c r="FK324" s="256"/>
      <c r="FL324" s="256"/>
      <c r="FM324" s="256"/>
      <c r="FN324" s="256"/>
      <c r="FO324" s="256"/>
      <c r="FP324" s="256"/>
      <c r="FQ324" s="256"/>
      <c r="FR324" s="256"/>
      <c r="FS324" s="256"/>
      <c r="FT324" s="256"/>
      <c r="FU324" s="256"/>
      <c r="FV324" s="256"/>
      <c r="FX324" s="256"/>
      <c r="FY324" s="256"/>
      <c r="FZ324" s="256"/>
      <c r="GA324" s="256"/>
      <c r="GB324" s="256"/>
      <c r="GC324" s="256"/>
      <c r="GD324" s="256"/>
      <c r="GE324" s="256"/>
      <c r="GF324" s="256"/>
      <c r="GG324" s="256"/>
      <c r="GH324" s="256"/>
      <c r="GI324" s="256"/>
      <c r="GK324" s="256"/>
      <c r="GL324" s="256"/>
      <c r="GM324" s="256"/>
      <c r="GN324" s="256"/>
      <c r="GO324" s="256"/>
      <c r="GP324" s="256"/>
      <c r="GQ324" s="256"/>
      <c r="GR324" s="256"/>
      <c r="GS324" s="256"/>
      <c r="GT324" s="256"/>
      <c r="GU324" s="256"/>
      <c r="GV324" s="256"/>
      <c r="GX324" s="256"/>
      <c r="GY324" s="256"/>
      <c r="GZ324" s="256"/>
      <c r="HA324" s="256"/>
      <c r="HB324" s="256"/>
      <c r="HC324" s="256"/>
      <c r="HD324" s="256"/>
      <c r="HE324" s="256"/>
      <c r="HF324" s="256"/>
      <c r="HG324" s="256"/>
      <c r="HH324" s="256"/>
      <c r="HI324" s="256"/>
      <c r="HK324" s="256"/>
      <c r="HL324" s="256"/>
      <c r="HM324" s="256"/>
      <c r="HN324" s="256"/>
      <c r="HO324" s="256"/>
      <c r="HP324" s="256"/>
      <c r="HQ324" s="256"/>
      <c r="HR324" s="256"/>
      <c r="HS324" s="256"/>
      <c r="HT324" s="256"/>
      <c r="HU324" s="256"/>
      <c r="HV324" s="256"/>
      <c r="HX324" s="256"/>
      <c r="HY324" s="256"/>
      <c r="HZ324" s="256"/>
      <c r="IA324" s="256"/>
      <c r="IB324" s="256"/>
      <c r="IC324" s="256"/>
      <c r="ID324" s="256"/>
      <c r="IE324" s="256"/>
      <c r="IF324" s="256"/>
      <c r="IG324" s="256"/>
      <c r="IH324" s="256"/>
      <c r="II324" s="256"/>
      <c r="IK324" s="256"/>
      <c r="IL324" s="257"/>
      <c r="IM324" s="257"/>
      <c r="IN324" s="257"/>
      <c r="IO324" s="257"/>
      <c r="IP324" s="257"/>
      <c r="IQ324" s="257"/>
      <c r="IR324" s="257"/>
      <c r="IS324" s="257"/>
      <c r="IT324" s="257"/>
      <c r="IU324" s="257"/>
      <c r="IV324" s="257"/>
      <c r="IW324" s="257"/>
      <c r="IY324" s="256"/>
    </row>
    <row r="325" spans="16:259" ht="19.5" customHeight="1" x14ac:dyDescent="0.5">
      <c r="P325" s="400"/>
      <c r="Z325" s="256"/>
      <c r="AA325" s="256"/>
      <c r="AB325" s="256"/>
      <c r="AO325" s="400"/>
      <c r="AY325" s="256"/>
      <c r="AZ325" s="256"/>
      <c r="BA325" s="256"/>
      <c r="BB325" s="256"/>
      <c r="BC325" s="256"/>
      <c r="BD325" s="256"/>
      <c r="BE325" s="256"/>
      <c r="BF325" s="256"/>
      <c r="BG325" s="256"/>
      <c r="BH325" s="256"/>
      <c r="BI325" s="256"/>
      <c r="BK325" s="256"/>
      <c r="BL325" s="256"/>
      <c r="BM325" s="256"/>
      <c r="BN325" s="256"/>
      <c r="BO325" s="256"/>
      <c r="BP325" s="256"/>
      <c r="BQ325" s="256"/>
      <c r="BR325" s="256"/>
      <c r="BS325" s="256"/>
      <c r="BT325" s="256"/>
      <c r="BU325" s="256"/>
      <c r="BV325" s="256"/>
      <c r="BX325" s="256"/>
      <c r="BY325" s="256"/>
      <c r="BZ325" s="256"/>
      <c r="CA325" s="256"/>
      <c r="CB325" s="256"/>
      <c r="CC325" s="256"/>
      <c r="CD325" s="256"/>
      <c r="CE325" s="256"/>
      <c r="CF325" s="256"/>
      <c r="CG325" s="256"/>
      <c r="CH325" s="256"/>
      <c r="CI325" s="256"/>
      <c r="CK325" s="256"/>
      <c r="CL325" s="256"/>
      <c r="CM325" s="256"/>
      <c r="CN325" s="256"/>
      <c r="CO325" s="256"/>
      <c r="CP325" s="256"/>
      <c r="CQ325" s="256"/>
      <c r="CR325" s="256"/>
      <c r="CS325" s="256"/>
      <c r="CT325" s="256"/>
      <c r="CU325" s="256"/>
      <c r="CV325" s="256"/>
      <c r="CX325" s="256"/>
      <c r="CY325" s="256"/>
      <c r="CZ325" s="256"/>
      <c r="DA325" s="256"/>
      <c r="DB325" s="256"/>
      <c r="DC325" s="256"/>
      <c r="DD325" s="256"/>
      <c r="DE325" s="256"/>
      <c r="DF325" s="256"/>
      <c r="DG325" s="256"/>
      <c r="DH325" s="256"/>
      <c r="DI325" s="256"/>
      <c r="DK325" s="256"/>
      <c r="DL325" s="256"/>
      <c r="DM325" s="256"/>
      <c r="DN325" s="256"/>
      <c r="DO325" s="256"/>
      <c r="DP325" s="256"/>
      <c r="DQ325" s="256"/>
      <c r="DR325" s="256"/>
      <c r="DS325" s="256"/>
      <c r="DT325" s="256"/>
      <c r="DU325" s="256"/>
      <c r="DV325" s="256"/>
      <c r="DX325" s="256"/>
      <c r="DY325" s="256"/>
      <c r="DZ325" s="256"/>
      <c r="EA325" s="256"/>
      <c r="EB325" s="256"/>
      <c r="EC325" s="256"/>
      <c r="ED325" s="256"/>
      <c r="EE325" s="256"/>
      <c r="EF325" s="256"/>
      <c r="EG325" s="256"/>
      <c r="EH325" s="256"/>
      <c r="EI325" s="256"/>
      <c r="EK325" s="256"/>
      <c r="EL325" s="256"/>
      <c r="EM325" s="256"/>
      <c r="EN325" s="256"/>
      <c r="EO325" s="256"/>
      <c r="EP325" s="256"/>
      <c r="EQ325" s="256"/>
      <c r="ER325" s="256"/>
      <c r="ES325" s="256"/>
      <c r="ET325" s="256"/>
      <c r="EU325" s="256"/>
      <c r="EV325" s="256"/>
      <c r="EX325" s="256"/>
      <c r="EY325" s="256"/>
      <c r="EZ325" s="256"/>
      <c r="FA325" s="256"/>
      <c r="FB325" s="256"/>
      <c r="FC325" s="256"/>
      <c r="FD325" s="256"/>
      <c r="FE325" s="256"/>
      <c r="FF325" s="256"/>
      <c r="FG325" s="256"/>
      <c r="FH325" s="256"/>
      <c r="FI325" s="256"/>
      <c r="FK325" s="256"/>
      <c r="FL325" s="256"/>
      <c r="FM325" s="256"/>
      <c r="FN325" s="256"/>
      <c r="FO325" s="256"/>
      <c r="FP325" s="256"/>
      <c r="FQ325" s="256"/>
      <c r="FR325" s="256"/>
      <c r="FS325" s="256"/>
      <c r="FT325" s="256"/>
      <c r="FU325" s="256"/>
      <c r="FV325" s="256"/>
      <c r="FX325" s="256"/>
      <c r="FY325" s="256"/>
      <c r="FZ325" s="256"/>
      <c r="GA325" s="256"/>
      <c r="GB325" s="256"/>
      <c r="GC325" s="256"/>
      <c r="GD325" s="256"/>
      <c r="GE325" s="256"/>
      <c r="GF325" s="256"/>
      <c r="GG325" s="256"/>
      <c r="GH325" s="256"/>
      <c r="GI325" s="256"/>
      <c r="GK325" s="256"/>
      <c r="GL325" s="256"/>
      <c r="GM325" s="256"/>
      <c r="GN325" s="256"/>
      <c r="GO325" s="256"/>
      <c r="GP325" s="256"/>
      <c r="GQ325" s="256"/>
      <c r="GR325" s="256"/>
      <c r="GS325" s="256"/>
      <c r="GT325" s="256"/>
      <c r="GU325" s="256"/>
      <c r="GV325" s="256"/>
      <c r="GX325" s="256"/>
      <c r="GY325" s="256"/>
      <c r="GZ325" s="256"/>
      <c r="HA325" s="256"/>
      <c r="HB325" s="256"/>
      <c r="HC325" s="256"/>
      <c r="HD325" s="256"/>
      <c r="HE325" s="256"/>
      <c r="HF325" s="256"/>
      <c r="HG325" s="256"/>
      <c r="HH325" s="256"/>
      <c r="HI325" s="256"/>
      <c r="HK325" s="256"/>
      <c r="HL325" s="256"/>
      <c r="HM325" s="256"/>
      <c r="HN325" s="256"/>
      <c r="HO325" s="256"/>
      <c r="HP325" s="256"/>
      <c r="HQ325" s="256"/>
      <c r="HR325" s="256"/>
      <c r="HS325" s="256"/>
      <c r="HT325" s="256"/>
      <c r="HU325" s="256"/>
      <c r="HV325" s="256"/>
      <c r="HX325" s="256"/>
      <c r="HY325" s="256"/>
      <c r="HZ325" s="256"/>
      <c r="IA325" s="256"/>
      <c r="IB325" s="256"/>
      <c r="IC325" s="256"/>
      <c r="ID325" s="256"/>
      <c r="IE325" s="256"/>
      <c r="IF325" s="256"/>
      <c r="IG325" s="256"/>
      <c r="IH325" s="256"/>
      <c r="II325" s="256"/>
      <c r="IK325" s="256"/>
      <c r="IL325" s="257"/>
      <c r="IM325" s="257"/>
      <c r="IN325" s="257"/>
      <c r="IO325" s="257"/>
      <c r="IP325" s="257"/>
      <c r="IQ325" s="257"/>
      <c r="IR325" s="257"/>
      <c r="IS325" s="257"/>
      <c r="IT325" s="257"/>
      <c r="IU325" s="257"/>
      <c r="IV325" s="257"/>
      <c r="IW325" s="257"/>
      <c r="IY325" s="256"/>
    </row>
    <row r="326" spans="16:259" ht="19.5" customHeight="1" x14ac:dyDescent="0.5">
      <c r="P326" s="400"/>
      <c r="Z326" s="256"/>
      <c r="AA326" s="256"/>
      <c r="AB326" s="256"/>
      <c r="AO326" s="400"/>
      <c r="AY326" s="256"/>
      <c r="AZ326" s="256"/>
      <c r="BA326" s="256"/>
      <c r="BB326" s="256"/>
      <c r="BC326" s="256"/>
      <c r="BD326" s="256"/>
      <c r="BE326" s="256"/>
      <c r="BF326" s="256"/>
      <c r="BG326" s="256"/>
      <c r="BH326" s="256"/>
      <c r="BI326" s="256"/>
      <c r="BK326" s="256"/>
      <c r="BL326" s="256"/>
      <c r="BM326" s="256"/>
      <c r="BN326" s="256"/>
      <c r="BO326" s="256"/>
      <c r="BP326" s="256"/>
      <c r="BQ326" s="256"/>
      <c r="BR326" s="256"/>
      <c r="BS326" s="256"/>
      <c r="BT326" s="256"/>
      <c r="BU326" s="256"/>
      <c r="BV326" s="256"/>
      <c r="BX326" s="256"/>
      <c r="BY326" s="256"/>
      <c r="BZ326" s="256"/>
      <c r="CA326" s="256"/>
      <c r="CB326" s="256"/>
      <c r="CC326" s="256"/>
      <c r="CD326" s="256"/>
      <c r="CE326" s="256"/>
      <c r="CF326" s="256"/>
      <c r="CG326" s="256"/>
      <c r="CH326" s="256"/>
      <c r="CI326" s="256"/>
      <c r="CK326" s="256"/>
      <c r="CL326" s="256"/>
      <c r="CM326" s="256"/>
      <c r="CN326" s="256"/>
      <c r="CO326" s="256"/>
      <c r="CP326" s="256"/>
      <c r="CQ326" s="256"/>
      <c r="CR326" s="256"/>
      <c r="CS326" s="256"/>
      <c r="CT326" s="256"/>
      <c r="CU326" s="256"/>
      <c r="CV326" s="256"/>
      <c r="CX326" s="256"/>
      <c r="CY326" s="256"/>
      <c r="CZ326" s="256"/>
      <c r="DA326" s="256"/>
      <c r="DB326" s="256"/>
      <c r="DC326" s="256"/>
      <c r="DD326" s="256"/>
      <c r="DE326" s="256"/>
      <c r="DF326" s="256"/>
      <c r="DG326" s="256"/>
      <c r="DH326" s="256"/>
      <c r="DI326" s="256"/>
      <c r="DK326" s="256"/>
      <c r="DL326" s="256"/>
      <c r="DM326" s="256"/>
      <c r="DN326" s="256"/>
      <c r="DO326" s="256"/>
      <c r="DP326" s="256"/>
      <c r="DQ326" s="256"/>
      <c r="DR326" s="256"/>
      <c r="DS326" s="256"/>
      <c r="DT326" s="256"/>
      <c r="DU326" s="256"/>
      <c r="DV326" s="256"/>
      <c r="DX326" s="256"/>
      <c r="DY326" s="256"/>
      <c r="DZ326" s="256"/>
      <c r="EA326" s="256"/>
      <c r="EB326" s="256"/>
      <c r="EC326" s="256"/>
      <c r="ED326" s="256"/>
      <c r="EE326" s="256"/>
      <c r="EF326" s="256"/>
      <c r="EG326" s="256"/>
      <c r="EH326" s="256"/>
      <c r="EI326" s="256"/>
      <c r="EK326" s="256"/>
      <c r="EL326" s="256"/>
      <c r="EM326" s="256"/>
      <c r="EN326" s="256"/>
      <c r="EO326" s="256"/>
      <c r="EP326" s="256"/>
      <c r="EQ326" s="256"/>
      <c r="ER326" s="256"/>
      <c r="ES326" s="256"/>
      <c r="ET326" s="256"/>
      <c r="EU326" s="256"/>
      <c r="EV326" s="256"/>
      <c r="EX326" s="256"/>
      <c r="EY326" s="256"/>
      <c r="EZ326" s="256"/>
      <c r="FA326" s="256"/>
      <c r="FB326" s="256"/>
      <c r="FC326" s="256"/>
      <c r="FD326" s="256"/>
      <c r="FE326" s="256"/>
      <c r="FF326" s="256"/>
      <c r="FG326" s="256"/>
      <c r="FH326" s="256"/>
      <c r="FI326" s="256"/>
      <c r="FK326" s="256"/>
      <c r="FL326" s="256"/>
      <c r="FM326" s="256"/>
      <c r="FN326" s="256"/>
      <c r="FO326" s="256"/>
      <c r="FP326" s="256"/>
      <c r="FQ326" s="256"/>
      <c r="FR326" s="256"/>
      <c r="FS326" s="256"/>
      <c r="FT326" s="256"/>
      <c r="FU326" s="256"/>
      <c r="FV326" s="256"/>
      <c r="FX326" s="256"/>
      <c r="FY326" s="256"/>
      <c r="FZ326" s="256"/>
      <c r="GA326" s="256"/>
      <c r="GB326" s="256"/>
      <c r="GC326" s="256"/>
      <c r="GD326" s="256"/>
      <c r="GE326" s="256"/>
      <c r="GF326" s="256"/>
      <c r="GG326" s="256"/>
      <c r="GH326" s="256"/>
      <c r="GI326" s="256"/>
      <c r="GK326" s="256"/>
      <c r="GL326" s="256"/>
      <c r="GM326" s="256"/>
      <c r="GN326" s="256"/>
      <c r="GO326" s="256"/>
      <c r="GP326" s="256"/>
      <c r="GQ326" s="256"/>
      <c r="GR326" s="256"/>
      <c r="GS326" s="256"/>
      <c r="GT326" s="256"/>
      <c r="GU326" s="256"/>
      <c r="GV326" s="256"/>
      <c r="GX326" s="256"/>
      <c r="GY326" s="256"/>
      <c r="GZ326" s="256"/>
      <c r="HA326" s="256"/>
      <c r="HB326" s="256"/>
      <c r="HC326" s="256"/>
      <c r="HD326" s="256"/>
      <c r="HE326" s="256"/>
      <c r="HF326" s="256"/>
      <c r="HG326" s="256"/>
      <c r="HH326" s="256"/>
      <c r="HI326" s="256"/>
      <c r="HK326" s="256"/>
      <c r="HL326" s="256"/>
      <c r="HM326" s="256"/>
      <c r="HN326" s="256"/>
      <c r="HO326" s="256"/>
      <c r="HP326" s="256"/>
      <c r="HQ326" s="256"/>
      <c r="HR326" s="256"/>
      <c r="HS326" s="256"/>
      <c r="HT326" s="256"/>
      <c r="HU326" s="256"/>
      <c r="HV326" s="256"/>
      <c r="HX326" s="256"/>
      <c r="HY326" s="256"/>
      <c r="HZ326" s="256"/>
      <c r="IA326" s="256"/>
      <c r="IB326" s="256"/>
      <c r="IC326" s="256"/>
      <c r="ID326" s="256"/>
      <c r="IE326" s="256"/>
      <c r="IF326" s="256"/>
      <c r="IG326" s="256"/>
      <c r="IH326" s="256"/>
      <c r="II326" s="256"/>
      <c r="IK326" s="256"/>
      <c r="IL326" s="257"/>
      <c r="IM326" s="257"/>
      <c r="IN326" s="257"/>
      <c r="IO326" s="257"/>
      <c r="IP326" s="257"/>
      <c r="IQ326" s="257"/>
      <c r="IR326" s="257"/>
      <c r="IS326" s="257"/>
      <c r="IT326" s="257"/>
      <c r="IU326" s="257"/>
      <c r="IV326" s="257"/>
      <c r="IW326" s="257"/>
      <c r="IY326" s="256"/>
    </row>
    <row r="327" spans="16:259" ht="19.5" customHeight="1" x14ac:dyDescent="0.5">
      <c r="P327" s="400"/>
      <c r="Z327" s="256"/>
      <c r="AA327" s="256"/>
      <c r="AB327" s="256"/>
      <c r="AO327" s="400"/>
      <c r="AY327" s="256"/>
      <c r="AZ327" s="256"/>
      <c r="BA327" s="256"/>
      <c r="BB327" s="256"/>
      <c r="BC327" s="256"/>
      <c r="BD327" s="256"/>
      <c r="BE327" s="256"/>
      <c r="BF327" s="256"/>
      <c r="BG327" s="256"/>
      <c r="BH327" s="256"/>
      <c r="BI327" s="256"/>
      <c r="BK327" s="256"/>
      <c r="BL327" s="256"/>
      <c r="BM327" s="256"/>
      <c r="BN327" s="256"/>
      <c r="BO327" s="256"/>
      <c r="BP327" s="256"/>
      <c r="BQ327" s="256"/>
      <c r="BR327" s="256"/>
      <c r="BS327" s="256"/>
      <c r="BT327" s="256"/>
      <c r="BU327" s="256"/>
      <c r="BV327" s="256"/>
      <c r="BX327" s="256"/>
      <c r="BY327" s="256"/>
      <c r="BZ327" s="256"/>
      <c r="CA327" s="256"/>
      <c r="CB327" s="256"/>
      <c r="CC327" s="256"/>
      <c r="CD327" s="256"/>
      <c r="CE327" s="256"/>
      <c r="CF327" s="256"/>
      <c r="CG327" s="256"/>
      <c r="CH327" s="256"/>
      <c r="CI327" s="256"/>
      <c r="CK327" s="256"/>
      <c r="CL327" s="256"/>
      <c r="CM327" s="256"/>
      <c r="CN327" s="256"/>
      <c r="CO327" s="256"/>
      <c r="CP327" s="256"/>
      <c r="CQ327" s="256"/>
      <c r="CR327" s="256"/>
      <c r="CS327" s="256"/>
      <c r="CT327" s="256"/>
      <c r="CU327" s="256"/>
      <c r="CV327" s="256"/>
      <c r="CX327" s="256"/>
      <c r="CY327" s="256"/>
      <c r="CZ327" s="256"/>
      <c r="DA327" s="256"/>
      <c r="DB327" s="256"/>
      <c r="DC327" s="256"/>
      <c r="DD327" s="256"/>
      <c r="DE327" s="256"/>
      <c r="DF327" s="256"/>
      <c r="DG327" s="256"/>
      <c r="DH327" s="256"/>
      <c r="DI327" s="256"/>
      <c r="DK327" s="256"/>
      <c r="DL327" s="256"/>
      <c r="DM327" s="256"/>
      <c r="DN327" s="256"/>
      <c r="DO327" s="256"/>
      <c r="DP327" s="256"/>
      <c r="DQ327" s="256"/>
      <c r="DR327" s="256"/>
      <c r="DS327" s="256"/>
      <c r="DT327" s="256"/>
      <c r="DU327" s="256"/>
      <c r="DV327" s="256"/>
      <c r="DX327" s="256"/>
      <c r="DY327" s="256"/>
      <c r="DZ327" s="256"/>
      <c r="EA327" s="256"/>
      <c r="EB327" s="256"/>
      <c r="EC327" s="256"/>
      <c r="ED327" s="256"/>
      <c r="EE327" s="256"/>
      <c r="EF327" s="256"/>
      <c r="EG327" s="256"/>
      <c r="EH327" s="256"/>
      <c r="EI327" s="256"/>
      <c r="EK327" s="256"/>
      <c r="EL327" s="256"/>
      <c r="EM327" s="256"/>
      <c r="EN327" s="256"/>
      <c r="EO327" s="256"/>
      <c r="EP327" s="256"/>
      <c r="EQ327" s="256"/>
      <c r="ER327" s="256"/>
      <c r="ES327" s="256"/>
      <c r="ET327" s="256"/>
      <c r="EU327" s="256"/>
      <c r="EV327" s="256"/>
      <c r="EX327" s="256"/>
      <c r="EY327" s="256"/>
      <c r="EZ327" s="256"/>
      <c r="FA327" s="256"/>
      <c r="FB327" s="256"/>
      <c r="FC327" s="256"/>
      <c r="FD327" s="256"/>
      <c r="FE327" s="256"/>
      <c r="FF327" s="256"/>
      <c r="FG327" s="256"/>
      <c r="FH327" s="256"/>
      <c r="FI327" s="256"/>
      <c r="FK327" s="256"/>
      <c r="FL327" s="256"/>
      <c r="FM327" s="256"/>
      <c r="FN327" s="256"/>
      <c r="FO327" s="256"/>
      <c r="FP327" s="256"/>
      <c r="FQ327" s="256"/>
      <c r="FR327" s="256"/>
      <c r="FS327" s="256"/>
      <c r="FT327" s="256"/>
      <c r="FU327" s="256"/>
      <c r="FV327" s="256"/>
      <c r="FX327" s="256"/>
      <c r="FY327" s="256"/>
      <c r="FZ327" s="256"/>
      <c r="GA327" s="256"/>
      <c r="GB327" s="256"/>
      <c r="GC327" s="256"/>
      <c r="GD327" s="256"/>
      <c r="GE327" s="256"/>
      <c r="GF327" s="256"/>
      <c r="GG327" s="256"/>
      <c r="GH327" s="256"/>
      <c r="GI327" s="256"/>
      <c r="GK327" s="256"/>
      <c r="GL327" s="256"/>
      <c r="GM327" s="256"/>
      <c r="GN327" s="256"/>
      <c r="GO327" s="256"/>
      <c r="GP327" s="256"/>
      <c r="GQ327" s="256"/>
      <c r="GR327" s="256"/>
      <c r="GS327" s="256"/>
      <c r="GT327" s="256"/>
      <c r="GU327" s="256"/>
      <c r="GV327" s="256"/>
      <c r="GX327" s="256"/>
      <c r="GY327" s="256"/>
      <c r="GZ327" s="256"/>
      <c r="HA327" s="256"/>
      <c r="HB327" s="256"/>
      <c r="HC327" s="256"/>
      <c r="HD327" s="256"/>
      <c r="HE327" s="256"/>
      <c r="HF327" s="256"/>
      <c r="HG327" s="256"/>
      <c r="HH327" s="256"/>
      <c r="HI327" s="256"/>
      <c r="HK327" s="256"/>
      <c r="HL327" s="256"/>
      <c r="HM327" s="256"/>
      <c r="HN327" s="256"/>
      <c r="HO327" s="256"/>
      <c r="HP327" s="256"/>
      <c r="HQ327" s="256"/>
      <c r="HR327" s="256"/>
      <c r="HS327" s="256"/>
      <c r="HT327" s="256"/>
      <c r="HU327" s="256"/>
      <c r="HV327" s="256"/>
      <c r="HX327" s="256"/>
      <c r="HY327" s="256"/>
      <c r="HZ327" s="256"/>
      <c r="IA327" s="256"/>
      <c r="IB327" s="256"/>
      <c r="IC327" s="256"/>
      <c r="ID327" s="256"/>
      <c r="IE327" s="256"/>
      <c r="IF327" s="256"/>
      <c r="IG327" s="256"/>
      <c r="IH327" s="256"/>
      <c r="II327" s="256"/>
      <c r="IK327" s="256"/>
      <c r="IL327" s="257"/>
      <c r="IM327" s="257"/>
      <c r="IN327" s="257"/>
      <c r="IO327" s="257"/>
      <c r="IP327" s="257"/>
      <c r="IQ327" s="257"/>
      <c r="IR327" s="257"/>
      <c r="IS327" s="257"/>
      <c r="IT327" s="257"/>
      <c r="IU327" s="257"/>
      <c r="IV327" s="257"/>
      <c r="IW327" s="257"/>
      <c r="IY327" s="256"/>
    </row>
    <row r="328" spans="16:259" ht="19.5" customHeight="1" x14ac:dyDescent="0.5">
      <c r="P328" s="400"/>
      <c r="Z328" s="256"/>
      <c r="AA328" s="256"/>
      <c r="AB328" s="256"/>
      <c r="AO328" s="400"/>
      <c r="AY328" s="256"/>
      <c r="AZ328" s="256"/>
      <c r="BA328" s="256"/>
      <c r="BB328" s="256"/>
      <c r="BC328" s="256"/>
      <c r="BD328" s="256"/>
      <c r="BE328" s="256"/>
      <c r="BF328" s="256"/>
      <c r="BG328" s="256"/>
      <c r="BH328" s="256"/>
      <c r="BI328" s="256"/>
      <c r="BK328" s="256"/>
      <c r="BL328" s="256"/>
      <c r="BM328" s="256"/>
      <c r="BN328" s="256"/>
      <c r="BO328" s="256"/>
      <c r="BP328" s="256"/>
      <c r="BQ328" s="256"/>
      <c r="BR328" s="256"/>
      <c r="BS328" s="256"/>
      <c r="BT328" s="256"/>
      <c r="BU328" s="256"/>
      <c r="BV328" s="256"/>
      <c r="BX328" s="256"/>
      <c r="BY328" s="256"/>
      <c r="BZ328" s="256"/>
      <c r="CA328" s="256"/>
      <c r="CB328" s="256"/>
      <c r="CC328" s="256"/>
      <c r="CD328" s="256"/>
      <c r="CE328" s="256"/>
      <c r="CF328" s="256"/>
      <c r="CG328" s="256"/>
      <c r="CH328" s="256"/>
      <c r="CI328" s="256"/>
      <c r="CK328" s="256"/>
      <c r="CL328" s="256"/>
      <c r="CM328" s="256"/>
      <c r="CN328" s="256"/>
      <c r="CO328" s="256"/>
      <c r="CP328" s="256"/>
      <c r="CQ328" s="256"/>
      <c r="CR328" s="256"/>
      <c r="CS328" s="256"/>
      <c r="CT328" s="256"/>
      <c r="CU328" s="256"/>
      <c r="CV328" s="256"/>
      <c r="CX328" s="256"/>
      <c r="CY328" s="256"/>
      <c r="CZ328" s="256"/>
      <c r="DA328" s="256"/>
      <c r="DB328" s="256"/>
      <c r="DC328" s="256"/>
      <c r="DD328" s="256"/>
      <c r="DE328" s="256"/>
      <c r="DF328" s="256"/>
      <c r="DG328" s="256"/>
      <c r="DH328" s="256"/>
      <c r="DI328" s="256"/>
      <c r="DK328" s="256"/>
      <c r="DL328" s="256"/>
      <c r="DM328" s="256"/>
      <c r="DN328" s="256"/>
      <c r="DO328" s="256"/>
      <c r="DP328" s="256"/>
      <c r="DQ328" s="256"/>
      <c r="DR328" s="256"/>
      <c r="DS328" s="256"/>
      <c r="DT328" s="256"/>
      <c r="DU328" s="256"/>
      <c r="DV328" s="256"/>
      <c r="DX328" s="256"/>
      <c r="DY328" s="256"/>
      <c r="DZ328" s="256"/>
      <c r="EA328" s="256"/>
      <c r="EB328" s="256"/>
      <c r="EC328" s="256"/>
      <c r="ED328" s="256"/>
      <c r="EE328" s="256"/>
      <c r="EF328" s="256"/>
      <c r="EG328" s="256"/>
      <c r="EH328" s="256"/>
      <c r="EI328" s="256"/>
      <c r="EK328" s="256"/>
      <c r="EL328" s="256"/>
      <c r="EM328" s="256"/>
      <c r="EN328" s="256"/>
      <c r="EO328" s="256"/>
      <c r="EP328" s="256"/>
      <c r="EQ328" s="256"/>
      <c r="ER328" s="256"/>
      <c r="ES328" s="256"/>
      <c r="ET328" s="256"/>
      <c r="EU328" s="256"/>
      <c r="EV328" s="256"/>
      <c r="EX328" s="256"/>
      <c r="EY328" s="256"/>
      <c r="EZ328" s="256"/>
      <c r="FA328" s="256"/>
      <c r="FB328" s="256"/>
      <c r="FC328" s="256"/>
      <c r="FD328" s="256"/>
      <c r="FE328" s="256"/>
      <c r="FF328" s="256"/>
      <c r="FG328" s="256"/>
      <c r="FH328" s="256"/>
      <c r="FI328" s="256"/>
      <c r="FK328" s="256"/>
      <c r="FL328" s="256"/>
      <c r="FM328" s="256"/>
      <c r="FN328" s="256"/>
      <c r="FO328" s="256"/>
      <c r="FP328" s="256"/>
      <c r="FQ328" s="256"/>
      <c r="FR328" s="256"/>
      <c r="FS328" s="256"/>
      <c r="FT328" s="256"/>
      <c r="FU328" s="256"/>
      <c r="FV328" s="256"/>
      <c r="FX328" s="256"/>
      <c r="FY328" s="256"/>
      <c r="FZ328" s="256"/>
      <c r="GA328" s="256"/>
      <c r="GB328" s="256"/>
      <c r="GC328" s="256"/>
      <c r="GD328" s="256"/>
      <c r="GE328" s="256"/>
      <c r="GF328" s="256"/>
      <c r="GG328" s="256"/>
      <c r="GH328" s="256"/>
      <c r="GI328" s="256"/>
      <c r="GK328" s="256"/>
      <c r="GL328" s="256"/>
      <c r="GM328" s="256"/>
      <c r="GN328" s="256"/>
      <c r="GO328" s="256"/>
      <c r="GP328" s="256"/>
      <c r="GQ328" s="256"/>
      <c r="GR328" s="256"/>
      <c r="GS328" s="256"/>
      <c r="GT328" s="256"/>
      <c r="GU328" s="256"/>
      <c r="GV328" s="256"/>
      <c r="GX328" s="256"/>
      <c r="GY328" s="256"/>
      <c r="GZ328" s="256"/>
      <c r="HA328" s="256"/>
      <c r="HB328" s="256"/>
      <c r="HC328" s="256"/>
      <c r="HD328" s="256"/>
      <c r="HE328" s="256"/>
      <c r="HF328" s="256"/>
      <c r="HG328" s="256"/>
      <c r="HH328" s="256"/>
      <c r="HI328" s="256"/>
      <c r="HK328" s="256"/>
      <c r="HL328" s="256"/>
      <c r="HM328" s="256"/>
      <c r="HN328" s="256"/>
      <c r="HO328" s="256"/>
      <c r="HP328" s="256"/>
      <c r="HQ328" s="256"/>
      <c r="HR328" s="256"/>
      <c r="HS328" s="256"/>
      <c r="HT328" s="256"/>
      <c r="HU328" s="256"/>
      <c r="HV328" s="256"/>
      <c r="HX328" s="256"/>
      <c r="HY328" s="256"/>
      <c r="HZ328" s="256"/>
      <c r="IA328" s="256"/>
      <c r="IB328" s="256"/>
      <c r="IC328" s="256"/>
      <c r="ID328" s="256"/>
      <c r="IE328" s="256"/>
      <c r="IF328" s="256"/>
      <c r="IG328" s="256"/>
      <c r="IH328" s="256"/>
      <c r="II328" s="256"/>
      <c r="IK328" s="256"/>
      <c r="IL328" s="257"/>
      <c r="IM328" s="257"/>
      <c r="IN328" s="257"/>
      <c r="IO328" s="257"/>
      <c r="IP328" s="257"/>
      <c r="IQ328" s="257"/>
      <c r="IR328" s="257"/>
      <c r="IS328" s="257"/>
      <c r="IT328" s="257"/>
      <c r="IU328" s="257"/>
      <c r="IV328" s="257"/>
      <c r="IW328" s="257"/>
      <c r="IY328" s="256"/>
    </row>
    <row r="329" spans="16:259" ht="19.5" customHeight="1" x14ac:dyDescent="0.5">
      <c r="P329" s="400"/>
      <c r="Z329" s="256"/>
      <c r="AA329" s="256"/>
      <c r="AB329" s="256"/>
      <c r="AO329" s="400"/>
      <c r="AY329" s="256"/>
      <c r="AZ329" s="256"/>
      <c r="BA329" s="256"/>
      <c r="BB329" s="256"/>
      <c r="BC329" s="256"/>
      <c r="BD329" s="256"/>
      <c r="BE329" s="256"/>
      <c r="BF329" s="256"/>
      <c r="BG329" s="256"/>
      <c r="BH329" s="256"/>
      <c r="BI329" s="256"/>
      <c r="BK329" s="256"/>
      <c r="BL329" s="256"/>
      <c r="BM329" s="256"/>
      <c r="BN329" s="256"/>
      <c r="BO329" s="256"/>
      <c r="BP329" s="256"/>
      <c r="BQ329" s="256"/>
      <c r="BR329" s="256"/>
      <c r="BS329" s="256"/>
      <c r="BT329" s="256"/>
      <c r="BU329" s="256"/>
      <c r="BV329" s="256"/>
      <c r="BX329" s="256"/>
      <c r="BY329" s="256"/>
      <c r="BZ329" s="256"/>
      <c r="CA329" s="256"/>
      <c r="CB329" s="256"/>
      <c r="CC329" s="256"/>
      <c r="CD329" s="256"/>
      <c r="CE329" s="256"/>
      <c r="CF329" s="256"/>
      <c r="CG329" s="256"/>
      <c r="CH329" s="256"/>
      <c r="CI329" s="256"/>
      <c r="CK329" s="256"/>
      <c r="CL329" s="256"/>
      <c r="CM329" s="256"/>
      <c r="CN329" s="256"/>
      <c r="CO329" s="256"/>
      <c r="CP329" s="256"/>
      <c r="CQ329" s="256"/>
      <c r="CR329" s="256"/>
      <c r="CS329" s="256"/>
      <c r="CT329" s="256"/>
      <c r="CU329" s="256"/>
      <c r="CV329" s="256"/>
      <c r="CX329" s="256"/>
      <c r="CY329" s="256"/>
      <c r="CZ329" s="256"/>
      <c r="DA329" s="256"/>
      <c r="DB329" s="256"/>
      <c r="DC329" s="256"/>
      <c r="DD329" s="256"/>
      <c r="DE329" s="256"/>
      <c r="DF329" s="256"/>
      <c r="DG329" s="256"/>
      <c r="DH329" s="256"/>
      <c r="DI329" s="256"/>
      <c r="DK329" s="256"/>
      <c r="DL329" s="256"/>
      <c r="DM329" s="256"/>
      <c r="DN329" s="256"/>
      <c r="DO329" s="256"/>
      <c r="DP329" s="256"/>
      <c r="DQ329" s="256"/>
      <c r="DR329" s="256"/>
      <c r="DS329" s="256"/>
      <c r="DT329" s="256"/>
      <c r="DU329" s="256"/>
      <c r="DV329" s="256"/>
      <c r="DX329" s="256"/>
      <c r="DY329" s="256"/>
      <c r="DZ329" s="256"/>
      <c r="EA329" s="256"/>
      <c r="EB329" s="256"/>
      <c r="EC329" s="256"/>
      <c r="ED329" s="256"/>
      <c r="EE329" s="256"/>
      <c r="EF329" s="256"/>
      <c r="EG329" s="256"/>
      <c r="EH329" s="256"/>
      <c r="EI329" s="256"/>
      <c r="EK329" s="256"/>
      <c r="EL329" s="256"/>
      <c r="EM329" s="256"/>
      <c r="EN329" s="256"/>
      <c r="EO329" s="256"/>
      <c r="EP329" s="256"/>
      <c r="EQ329" s="256"/>
      <c r="ER329" s="256"/>
      <c r="ES329" s="256"/>
      <c r="ET329" s="256"/>
      <c r="EU329" s="256"/>
      <c r="EV329" s="256"/>
      <c r="EX329" s="256"/>
      <c r="EY329" s="256"/>
      <c r="EZ329" s="256"/>
      <c r="FA329" s="256"/>
      <c r="FB329" s="256"/>
      <c r="FC329" s="256"/>
      <c r="FD329" s="256"/>
      <c r="FE329" s="256"/>
      <c r="FF329" s="256"/>
      <c r="FG329" s="256"/>
      <c r="FH329" s="256"/>
      <c r="FI329" s="256"/>
      <c r="FK329" s="256"/>
      <c r="FL329" s="256"/>
      <c r="FM329" s="256"/>
      <c r="FN329" s="256"/>
      <c r="FO329" s="256"/>
      <c r="FP329" s="256"/>
      <c r="FQ329" s="256"/>
      <c r="FR329" s="256"/>
      <c r="FS329" s="256"/>
      <c r="FT329" s="256"/>
      <c r="FU329" s="256"/>
      <c r="FV329" s="256"/>
      <c r="FX329" s="256"/>
      <c r="FY329" s="256"/>
      <c r="FZ329" s="256"/>
      <c r="GA329" s="256"/>
      <c r="GB329" s="256"/>
      <c r="GC329" s="256"/>
      <c r="GD329" s="256"/>
      <c r="GE329" s="256"/>
      <c r="GF329" s="256"/>
      <c r="GG329" s="256"/>
      <c r="GH329" s="256"/>
      <c r="GI329" s="256"/>
      <c r="GK329" s="256"/>
      <c r="GL329" s="256"/>
      <c r="GM329" s="256"/>
      <c r="GN329" s="256"/>
      <c r="GO329" s="256"/>
      <c r="GP329" s="256"/>
      <c r="GQ329" s="256"/>
      <c r="GR329" s="256"/>
      <c r="GS329" s="256"/>
      <c r="GT329" s="256"/>
      <c r="GU329" s="256"/>
      <c r="GV329" s="256"/>
      <c r="GX329" s="256"/>
      <c r="GY329" s="256"/>
      <c r="GZ329" s="256"/>
      <c r="HA329" s="256"/>
      <c r="HB329" s="256"/>
      <c r="HC329" s="256"/>
      <c r="HD329" s="256"/>
      <c r="HE329" s="256"/>
      <c r="HF329" s="256"/>
      <c r="HG329" s="256"/>
      <c r="HH329" s="256"/>
      <c r="HI329" s="256"/>
      <c r="HK329" s="256"/>
      <c r="HL329" s="256"/>
      <c r="HM329" s="256"/>
      <c r="HN329" s="256"/>
      <c r="HO329" s="256"/>
      <c r="HP329" s="256"/>
      <c r="HQ329" s="256"/>
      <c r="HR329" s="256"/>
      <c r="HS329" s="256"/>
      <c r="HT329" s="256"/>
      <c r="HU329" s="256"/>
      <c r="HV329" s="256"/>
      <c r="HX329" s="256"/>
      <c r="HY329" s="256"/>
      <c r="HZ329" s="256"/>
      <c r="IA329" s="256"/>
      <c r="IB329" s="256"/>
      <c r="IC329" s="256"/>
      <c r="ID329" s="256"/>
      <c r="IE329" s="256"/>
      <c r="IF329" s="256"/>
      <c r="IG329" s="256"/>
      <c r="IH329" s="256"/>
      <c r="II329" s="256"/>
      <c r="IK329" s="256"/>
      <c r="IL329" s="257"/>
      <c r="IM329" s="257"/>
      <c r="IN329" s="257"/>
      <c r="IO329" s="257"/>
      <c r="IP329" s="257"/>
      <c r="IQ329" s="257"/>
      <c r="IR329" s="257"/>
      <c r="IS329" s="257"/>
      <c r="IT329" s="257"/>
      <c r="IU329" s="257"/>
      <c r="IV329" s="257"/>
      <c r="IW329" s="257"/>
      <c r="IY329" s="256"/>
    </row>
    <row r="330" spans="16:259" ht="19.5" customHeight="1" x14ac:dyDescent="0.5">
      <c r="P330" s="400"/>
      <c r="Z330" s="256"/>
      <c r="AA330" s="256"/>
      <c r="AB330" s="256"/>
      <c r="AO330" s="400"/>
      <c r="AY330" s="256"/>
      <c r="AZ330" s="256"/>
      <c r="BA330" s="256"/>
      <c r="BB330" s="256"/>
      <c r="BC330" s="256"/>
      <c r="BD330" s="256"/>
      <c r="BE330" s="256"/>
      <c r="BF330" s="256"/>
      <c r="BG330" s="256"/>
      <c r="BH330" s="256"/>
      <c r="BI330" s="256"/>
      <c r="BK330" s="256"/>
      <c r="BL330" s="256"/>
      <c r="BM330" s="256"/>
      <c r="BN330" s="256"/>
      <c r="BO330" s="256"/>
      <c r="BP330" s="256"/>
      <c r="BQ330" s="256"/>
      <c r="BR330" s="256"/>
      <c r="BS330" s="256"/>
      <c r="BT330" s="256"/>
      <c r="BU330" s="256"/>
      <c r="BV330" s="256"/>
      <c r="BX330" s="256"/>
      <c r="BY330" s="256"/>
      <c r="BZ330" s="256"/>
      <c r="CA330" s="256"/>
      <c r="CB330" s="256"/>
      <c r="CC330" s="256"/>
      <c r="CD330" s="256"/>
      <c r="CE330" s="256"/>
      <c r="CF330" s="256"/>
      <c r="CG330" s="256"/>
      <c r="CH330" s="256"/>
      <c r="CI330" s="256"/>
      <c r="CK330" s="256"/>
      <c r="CL330" s="256"/>
      <c r="CM330" s="256"/>
      <c r="CN330" s="256"/>
      <c r="CO330" s="256"/>
      <c r="CP330" s="256"/>
      <c r="CQ330" s="256"/>
      <c r="CR330" s="256"/>
      <c r="CS330" s="256"/>
      <c r="CT330" s="256"/>
      <c r="CU330" s="256"/>
      <c r="CV330" s="256"/>
      <c r="CX330" s="256"/>
      <c r="CY330" s="256"/>
      <c r="CZ330" s="256"/>
      <c r="DA330" s="256"/>
      <c r="DB330" s="256"/>
      <c r="DC330" s="256"/>
      <c r="DD330" s="256"/>
      <c r="DE330" s="256"/>
      <c r="DF330" s="256"/>
      <c r="DG330" s="256"/>
      <c r="DH330" s="256"/>
      <c r="DI330" s="256"/>
      <c r="DK330" s="256"/>
      <c r="DL330" s="256"/>
      <c r="DM330" s="256"/>
      <c r="DN330" s="256"/>
      <c r="DO330" s="256"/>
      <c r="DP330" s="256"/>
      <c r="DQ330" s="256"/>
      <c r="DR330" s="256"/>
      <c r="DS330" s="256"/>
      <c r="DT330" s="256"/>
      <c r="DU330" s="256"/>
      <c r="DV330" s="256"/>
      <c r="DX330" s="256"/>
      <c r="DY330" s="256"/>
      <c r="DZ330" s="256"/>
      <c r="EA330" s="256"/>
      <c r="EB330" s="256"/>
      <c r="EC330" s="256"/>
      <c r="ED330" s="256"/>
      <c r="EE330" s="256"/>
      <c r="EF330" s="256"/>
      <c r="EG330" s="256"/>
      <c r="EH330" s="256"/>
      <c r="EI330" s="256"/>
      <c r="EK330" s="256"/>
      <c r="EL330" s="256"/>
      <c r="EM330" s="256"/>
      <c r="EN330" s="256"/>
      <c r="EO330" s="256"/>
      <c r="EP330" s="256"/>
      <c r="EQ330" s="256"/>
      <c r="ER330" s="256"/>
      <c r="ES330" s="256"/>
      <c r="ET330" s="256"/>
      <c r="EU330" s="256"/>
      <c r="EV330" s="256"/>
      <c r="EX330" s="256"/>
      <c r="EY330" s="256"/>
      <c r="EZ330" s="256"/>
      <c r="FA330" s="256"/>
      <c r="FB330" s="256"/>
      <c r="FC330" s="256"/>
      <c r="FD330" s="256"/>
      <c r="FE330" s="256"/>
      <c r="FF330" s="256"/>
      <c r="FG330" s="256"/>
      <c r="FH330" s="256"/>
      <c r="FI330" s="256"/>
      <c r="FK330" s="256"/>
      <c r="FL330" s="256"/>
      <c r="FM330" s="256"/>
      <c r="FN330" s="256"/>
      <c r="FO330" s="256"/>
      <c r="FP330" s="256"/>
      <c r="FQ330" s="256"/>
      <c r="FR330" s="256"/>
      <c r="FS330" s="256"/>
      <c r="FT330" s="256"/>
      <c r="FU330" s="256"/>
      <c r="FV330" s="256"/>
      <c r="FX330" s="256"/>
      <c r="FY330" s="256"/>
      <c r="FZ330" s="256"/>
      <c r="GA330" s="256"/>
      <c r="GB330" s="256"/>
      <c r="GC330" s="256"/>
      <c r="GD330" s="256"/>
      <c r="GE330" s="256"/>
      <c r="GF330" s="256"/>
      <c r="GG330" s="256"/>
      <c r="GH330" s="256"/>
      <c r="GI330" s="256"/>
      <c r="GK330" s="256"/>
      <c r="GL330" s="256"/>
      <c r="GM330" s="256"/>
      <c r="GN330" s="256"/>
      <c r="GO330" s="256"/>
      <c r="GP330" s="256"/>
      <c r="GQ330" s="256"/>
      <c r="GR330" s="256"/>
      <c r="GS330" s="256"/>
      <c r="GT330" s="256"/>
      <c r="GU330" s="256"/>
      <c r="GV330" s="256"/>
      <c r="GX330" s="256"/>
      <c r="GY330" s="256"/>
      <c r="GZ330" s="256"/>
      <c r="HA330" s="256"/>
      <c r="HB330" s="256"/>
      <c r="HC330" s="256"/>
      <c r="HD330" s="256"/>
      <c r="HE330" s="256"/>
      <c r="HF330" s="256"/>
      <c r="HG330" s="256"/>
      <c r="HH330" s="256"/>
      <c r="HI330" s="256"/>
      <c r="HK330" s="256"/>
      <c r="HL330" s="256"/>
      <c r="HM330" s="256"/>
      <c r="HN330" s="256"/>
      <c r="HO330" s="256"/>
      <c r="HP330" s="256"/>
      <c r="HQ330" s="256"/>
      <c r="HR330" s="256"/>
      <c r="HS330" s="256"/>
      <c r="HT330" s="256"/>
      <c r="HU330" s="256"/>
      <c r="HV330" s="256"/>
      <c r="HX330" s="256"/>
      <c r="HY330" s="256"/>
      <c r="HZ330" s="256"/>
      <c r="IA330" s="256"/>
      <c r="IB330" s="256"/>
      <c r="IC330" s="256"/>
      <c r="ID330" s="256"/>
      <c r="IE330" s="256"/>
      <c r="IF330" s="256"/>
      <c r="IG330" s="256"/>
      <c r="IH330" s="256"/>
      <c r="II330" s="256"/>
      <c r="IK330" s="256"/>
      <c r="IL330" s="257"/>
      <c r="IM330" s="257"/>
      <c r="IN330" s="257"/>
      <c r="IO330" s="257"/>
      <c r="IP330" s="257"/>
      <c r="IQ330" s="257"/>
      <c r="IR330" s="257"/>
      <c r="IS330" s="257"/>
      <c r="IT330" s="257"/>
      <c r="IU330" s="257"/>
      <c r="IV330" s="257"/>
      <c r="IW330" s="257"/>
      <c r="IY330" s="256"/>
    </row>
    <row r="331" spans="16:259" ht="19.5" customHeight="1" x14ac:dyDescent="0.5">
      <c r="P331" s="400"/>
      <c r="Z331" s="256"/>
      <c r="AA331" s="256"/>
      <c r="AB331" s="256"/>
      <c r="AO331" s="400"/>
      <c r="AY331" s="256"/>
      <c r="AZ331" s="256"/>
      <c r="BA331" s="256"/>
      <c r="BB331" s="256"/>
      <c r="BC331" s="256"/>
      <c r="BD331" s="256"/>
      <c r="BE331" s="256"/>
      <c r="BF331" s="256"/>
      <c r="BG331" s="256"/>
      <c r="BH331" s="256"/>
      <c r="BI331" s="256"/>
      <c r="BK331" s="256"/>
      <c r="BL331" s="256"/>
      <c r="BM331" s="256"/>
      <c r="BN331" s="256"/>
      <c r="BO331" s="256"/>
      <c r="BP331" s="256"/>
      <c r="BQ331" s="256"/>
      <c r="BR331" s="256"/>
      <c r="BS331" s="256"/>
      <c r="BT331" s="256"/>
      <c r="BU331" s="256"/>
      <c r="BV331" s="256"/>
      <c r="BX331" s="256"/>
      <c r="BY331" s="256"/>
      <c r="BZ331" s="256"/>
      <c r="CA331" s="256"/>
      <c r="CB331" s="256"/>
      <c r="CC331" s="256"/>
      <c r="CD331" s="256"/>
      <c r="CE331" s="256"/>
      <c r="CF331" s="256"/>
      <c r="CG331" s="256"/>
      <c r="CH331" s="256"/>
      <c r="CI331" s="256"/>
      <c r="CK331" s="256"/>
      <c r="CL331" s="256"/>
      <c r="CM331" s="256"/>
      <c r="CN331" s="256"/>
      <c r="CO331" s="256"/>
      <c r="CP331" s="256"/>
      <c r="CQ331" s="256"/>
      <c r="CR331" s="256"/>
      <c r="CS331" s="256"/>
      <c r="CT331" s="256"/>
      <c r="CU331" s="256"/>
      <c r="CV331" s="256"/>
      <c r="CX331" s="256"/>
      <c r="CY331" s="256"/>
      <c r="CZ331" s="256"/>
      <c r="DA331" s="256"/>
      <c r="DB331" s="256"/>
      <c r="DC331" s="256"/>
      <c r="DD331" s="256"/>
      <c r="DE331" s="256"/>
      <c r="DF331" s="256"/>
      <c r="DG331" s="256"/>
      <c r="DH331" s="256"/>
      <c r="DI331" s="256"/>
      <c r="DK331" s="256"/>
      <c r="DL331" s="256"/>
      <c r="DM331" s="256"/>
      <c r="DN331" s="256"/>
      <c r="DO331" s="256"/>
      <c r="DP331" s="256"/>
      <c r="DQ331" s="256"/>
      <c r="DR331" s="256"/>
      <c r="DS331" s="256"/>
      <c r="DT331" s="256"/>
      <c r="DU331" s="256"/>
      <c r="DV331" s="256"/>
      <c r="DX331" s="256"/>
      <c r="DY331" s="256"/>
      <c r="DZ331" s="256"/>
      <c r="EA331" s="256"/>
      <c r="EB331" s="256"/>
      <c r="EC331" s="256"/>
      <c r="ED331" s="256"/>
      <c r="EE331" s="256"/>
      <c r="EF331" s="256"/>
      <c r="EG331" s="256"/>
      <c r="EH331" s="256"/>
      <c r="EI331" s="256"/>
      <c r="EK331" s="256"/>
      <c r="EL331" s="256"/>
      <c r="EM331" s="256"/>
      <c r="EN331" s="256"/>
      <c r="EO331" s="256"/>
      <c r="EP331" s="256"/>
      <c r="EQ331" s="256"/>
      <c r="ER331" s="256"/>
      <c r="ES331" s="256"/>
      <c r="ET331" s="256"/>
      <c r="EU331" s="256"/>
      <c r="EV331" s="256"/>
      <c r="EX331" s="256"/>
      <c r="EY331" s="256"/>
      <c r="EZ331" s="256"/>
      <c r="FA331" s="256"/>
      <c r="FB331" s="256"/>
      <c r="FC331" s="256"/>
      <c r="FD331" s="256"/>
      <c r="FE331" s="256"/>
      <c r="FF331" s="256"/>
      <c r="FG331" s="256"/>
      <c r="FH331" s="256"/>
      <c r="FI331" s="256"/>
      <c r="FK331" s="256"/>
      <c r="FL331" s="256"/>
      <c r="FM331" s="256"/>
      <c r="FN331" s="256"/>
      <c r="FO331" s="256"/>
      <c r="FP331" s="256"/>
      <c r="FQ331" s="256"/>
      <c r="FR331" s="256"/>
      <c r="FS331" s="256"/>
      <c r="FT331" s="256"/>
      <c r="FU331" s="256"/>
      <c r="FV331" s="256"/>
      <c r="FX331" s="256"/>
      <c r="FY331" s="256"/>
      <c r="FZ331" s="256"/>
      <c r="GA331" s="256"/>
      <c r="GB331" s="256"/>
      <c r="GC331" s="256"/>
      <c r="GD331" s="256"/>
      <c r="GE331" s="256"/>
      <c r="GF331" s="256"/>
      <c r="GG331" s="256"/>
      <c r="GH331" s="256"/>
      <c r="GI331" s="256"/>
      <c r="GK331" s="256"/>
      <c r="GL331" s="256"/>
      <c r="GM331" s="256"/>
      <c r="GN331" s="256"/>
      <c r="GO331" s="256"/>
      <c r="GP331" s="256"/>
      <c r="GQ331" s="256"/>
      <c r="GR331" s="256"/>
      <c r="GS331" s="256"/>
      <c r="GT331" s="256"/>
      <c r="GU331" s="256"/>
      <c r="GV331" s="256"/>
      <c r="GX331" s="256"/>
      <c r="GY331" s="256"/>
      <c r="GZ331" s="256"/>
      <c r="HA331" s="256"/>
      <c r="HB331" s="256"/>
      <c r="HC331" s="256"/>
      <c r="HD331" s="256"/>
      <c r="HE331" s="256"/>
      <c r="HF331" s="256"/>
      <c r="HG331" s="256"/>
      <c r="HH331" s="256"/>
      <c r="HI331" s="256"/>
      <c r="HK331" s="256"/>
      <c r="HL331" s="256"/>
      <c r="HM331" s="256"/>
      <c r="HN331" s="256"/>
      <c r="HO331" s="256"/>
      <c r="HP331" s="256"/>
      <c r="HQ331" s="256"/>
      <c r="HR331" s="256"/>
      <c r="HS331" s="256"/>
      <c r="HT331" s="256"/>
      <c r="HU331" s="256"/>
      <c r="HV331" s="256"/>
      <c r="HX331" s="256"/>
      <c r="HY331" s="256"/>
      <c r="HZ331" s="256"/>
      <c r="IA331" s="256"/>
      <c r="IB331" s="256"/>
      <c r="IC331" s="256"/>
      <c r="ID331" s="256"/>
      <c r="IE331" s="256"/>
      <c r="IF331" s="256"/>
      <c r="IG331" s="256"/>
      <c r="IH331" s="256"/>
      <c r="II331" s="256"/>
      <c r="IK331" s="256"/>
      <c r="IL331" s="257"/>
      <c r="IM331" s="257"/>
      <c r="IN331" s="257"/>
      <c r="IO331" s="257"/>
      <c r="IP331" s="257"/>
      <c r="IQ331" s="257"/>
      <c r="IR331" s="257"/>
      <c r="IS331" s="257"/>
      <c r="IT331" s="257"/>
      <c r="IU331" s="257"/>
      <c r="IV331" s="257"/>
      <c r="IW331" s="257"/>
      <c r="IY331" s="256"/>
    </row>
    <row r="332" spans="16:259" ht="19.5" customHeight="1" x14ac:dyDescent="0.5">
      <c r="P332" s="400"/>
      <c r="Z332" s="256"/>
      <c r="AA332" s="256"/>
      <c r="AB332" s="256"/>
      <c r="AO332" s="400"/>
      <c r="AY332" s="256"/>
      <c r="AZ332" s="256"/>
      <c r="BA332" s="256"/>
      <c r="BB332" s="256"/>
      <c r="BC332" s="256"/>
      <c r="BD332" s="256"/>
      <c r="BE332" s="256"/>
      <c r="BF332" s="256"/>
      <c r="BG332" s="256"/>
      <c r="BH332" s="256"/>
      <c r="BI332" s="256"/>
      <c r="BK332" s="256"/>
      <c r="BL332" s="256"/>
      <c r="BM332" s="256"/>
      <c r="BN332" s="256"/>
      <c r="BO332" s="256"/>
      <c r="BP332" s="256"/>
      <c r="BQ332" s="256"/>
      <c r="BR332" s="256"/>
      <c r="BS332" s="256"/>
      <c r="BT332" s="256"/>
      <c r="BU332" s="256"/>
      <c r="BV332" s="256"/>
      <c r="BX332" s="256"/>
      <c r="BY332" s="256"/>
      <c r="BZ332" s="256"/>
      <c r="CA332" s="256"/>
      <c r="CB332" s="256"/>
      <c r="CC332" s="256"/>
      <c r="CD332" s="256"/>
      <c r="CE332" s="256"/>
      <c r="CF332" s="256"/>
      <c r="CG332" s="256"/>
      <c r="CH332" s="256"/>
      <c r="CI332" s="256"/>
      <c r="CK332" s="256"/>
      <c r="CL332" s="256"/>
      <c r="CM332" s="256"/>
      <c r="CN332" s="256"/>
      <c r="CO332" s="256"/>
      <c r="CP332" s="256"/>
      <c r="CQ332" s="256"/>
      <c r="CR332" s="256"/>
      <c r="CS332" s="256"/>
      <c r="CT332" s="256"/>
      <c r="CU332" s="256"/>
      <c r="CV332" s="256"/>
      <c r="CX332" s="256"/>
      <c r="CY332" s="256"/>
      <c r="CZ332" s="256"/>
      <c r="DA332" s="256"/>
      <c r="DB332" s="256"/>
      <c r="DC332" s="256"/>
      <c r="DD332" s="256"/>
      <c r="DE332" s="256"/>
      <c r="DF332" s="256"/>
      <c r="DG332" s="256"/>
      <c r="DH332" s="256"/>
      <c r="DI332" s="256"/>
      <c r="DK332" s="256"/>
      <c r="DL332" s="256"/>
      <c r="DM332" s="256"/>
      <c r="DN332" s="256"/>
      <c r="DO332" s="256"/>
      <c r="DP332" s="256"/>
      <c r="DQ332" s="256"/>
      <c r="DR332" s="256"/>
      <c r="DS332" s="256"/>
      <c r="DT332" s="256"/>
      <c r="DU332" s="256"/>
      <c r="DV332" s="256"/>
      <c r="DX332" s="256"/>
      <c r="DY332" s="256"/>
      <c r="DZ332" s="256"/>
      <c r="EA332" s="256"/>
      <c r="EB332" s="256"/>
      <c r="EC332" s="256"/>
      <c r="ED332" s="256"/>
      <c r="EE332" s="256"/>
      <c r="EF332" s="256"/>
      <c r="EG332" s="256"/>
      <c r="EH332" s="256"/>
      <c r="EI332" s="256"/>
      <c r="EK332" s="256"/>
      <c r="EL332" s="256"/>
      <c r="EM332" s="256"/>
      <c r="EN332" s="256"/>
      <c r="EO332" s="256"/>
      <c r="EP332" s="256"/>
      <c r="EQ332" s="256"/>
      <c r="ER332" s="256"/>
      <c r="ES332" s="256"/>
      <c r="ET332" s="256"/>
      <c r="EU332" s="256"/>
      <c r="EV332" s="256"/>
      <c r="EX332" s="256"/>
      <c r="EY332" s="256"/>
      <c r="EZ332" s="256"/>
      <c r="FA332" s="256"/>
      <c r="FB332" s="256"/>
      <c r="FC332" s="256"/>
      <c r="FD332" s="256"/>
      <c r="FE332" s="256"/>
      <c r="FF332" s="256"/>
      <c r="FG332" s="256"/>
      <c r="FH332" s="256"/>
      <c r="FI332" s="256"/>
      <c r="FK332" s="256"/>
      <c r="FL332" s="256"/>
      <c r="FM332" s="256"/>
      <c r="FN332" s="256"/>
      <c r="FO332" s="256"/>
      <c r="FP332" s="256"/>
      <c r="FQ332" s="256"/>
      <c r="FR332" s="256"/>
      <c r="FS332" s="256"/>
      <c r="FT332" s="256"/>
      <c r="FU332" s="256"/>
      <c r="FV332" s="256"/>
      <c r="FX332" s="256"/>
      <c r="FY332" s="256"/>
      <c r="FZ332" s="256"/>
      <c r="GA332" s="256"/>
      <c r="GB332" s="256"/>
      <c r="GC332" s="256"/>
      <c r="GD332" s="256"/>
      <c r="GE332" s="256"/>
      <c r="GF332" s="256"/>
      <c r="GG332" s="256"/>
      <c r="GH332" s="256"/>
      <c r="GI332" s="256"/>
      <c r="GK332" s="256"/>
      <c r="GL332" s="256"/>
      <c r="GM332" s="256"/>
      <c r="GN332" s="256"/>
      <c r="GO332" s="256"/>
      <c r="GP332" s="256"/>
      <c r="GQ332" s="256"/>
      <c r="GR332" s="256"/>
      <c r="GS332" s="256"/>
      <c r="GT332" s="256"/>
      <c r="GU332" s="256"/>
      <c r="GV332" s="256"/>
      <c r="GX332" s="256"/>
      <c r="GY332" s="256"/>
      <c r="GZ332" s="256"/>
      <c r="HA332" s="256"/>
      <c r="HB332" s="256"/>
      <c r="HC332" s="256"/>
      <c r="HD332" s="256"/>
      <c r="HE332" s="256"/>
      <c r="HF332" s="256"/>
      <c r="HG332" s="256"/>
      <c r="HH332" s="256"/>
      <c r="HI332" s="256"/>
      <c r="HK332" s="256"/>
      <c r="HL332" s="256"/>
      <c r="HM332" s="256"/>
      <c r="HN332" s="256"/>
      <c r="HO332" s="256"/>
      <c r="HP332" s="256"/>
      <c r="HQ332" s="256"/>
      <c r="HR332" s="256"/>
      <c r="HS332" s="256"/>
      <c r="HT332" s="256"/>
      <c r="HU332" s="256"/>
      <c r="HV332" s="256"/>
      <c r="HX332" s="256"/>
      <c r="HY332" s="256"/>
      <c r="HZ332" s="256"/>
      <c r="IA332" s="256"/>
      <c r="IB332" s="256"/>
      <c r="IC332" s="256"/>
      <c r="ID332" s="256"/>
      <c r="IE332" s="256"/>
      <c r="IF332" s="256"/>
      <c r="IG332" s="256"/>
      <c r="IH332" s="256"/>
      <c r="II332" s="256"/>
      <c r="IK332" s="256"/>
      <c r="IL332" s="257"/>
      <c r="IM332" s="257"/>
      <c r="IN332" s="257"/>
      <c r="IO332" s="257"/>
      <c r="IP332" s="257"/>
      <c r="IQ332" s="257"/>
      <c r="IR332" s="257"/>
      <c r="IS332" s="257"/>
      <c r="IT332" s="257"/>
      <c r="IU332" s="257"/>
      <c r="IV332" s="257"/>
      <c r="IW332" s="257"/>
      <c r="IY332" s="256"/>
    </row>
    <row r="333" spans="16:259" ht="19.5" customHeight="1" x14ac:dyDescent="0.5">
      <c r="P333" s="400"/>
      <c r="Z333" s="256"/>
      <c r="AA333" s="256"/>
      <c r="AB333" s="256"/>
      <c r="AO333" s="400"/>
      <c r="AY333" s="256"/>
      <c r="AZ333" s="256"/>
      <c r="BA333" s="256"/>
      <c r="BB333" s="256"/>
      <c r="BC333" s="256"/>
      <c r="BD333" s="256"/>
      <c r="BE333" s="256"/>
      <c r="BF333" s="256"/>
      <c r="BG333" s="256"/>
      <c r="BH333" s="256"/>
      <c r="BI333" s="256"/>
      <c r="BK333" s="256"/>
      <c r="BL333" s="256"/>
      <c r="BM333" s="256"/>
      <c r="BN333" s="256"/>
      <c r="BO333" s="256"/>
      <c r="BP333" s="256"/>
      <c r="BQ333" s="256"/>
      <c r="BR333" s="256"/>
      <c r="BS333" s="256"/>
      <c r="BT333" s="256"/>
      <c r="BU333" s="256"/>
      <c r="BV333" s="256"/>
      <c r="BX333" s="256"/>
      <c r="BY333" s="256"/>
      <c r="BZ333" s="256"/>
      <c r="CA333" s="256"/>
      <c r="CB333" s="256"/>
      <c r="CC333" s="256"/>
      <c r="CD333" s="256"/>
      <c r="CE333" s="256"/>
      <c r="CF333" s="256"/>
      <c r="CG333" s="256"/>
      <c r="CH333" s="256"/>
      <c r="CI333" s="256"/>
      <c r="CK333" s="256"/>
      <c r="CL333" s="256"/>
      <c r="CM333" s="256"/>
      <c r="CN333" s="256"/>
      <c r="CO333" s="256"/>
      <c r="CP333" s="256"/>
      <c r="CQ333" s="256"/>
      <c r="CR333" s="256"/>
      <c r="CS333" s="256"/>
      <c r="CT333" s="256"/>
      <c r="CU333" s="256"/>
      <c r="CV333" s="256"/>
      <c r="CX333" s="256"/>
      <c r="CY333" s="256"/>
      <c r="CZ333" s="256"/>
      <c r="DA333" s="256"/>
      <c r="DB333" s="256"/>
      <c r="DC333" s="256"/>
      <c r="DD333" s="256"/>
      <c r="DE333" s="256"/>
      <c r="DF333" s="256"/>
      <c r="DG333" s="256"/>
      <c r="DH333" s="256"/>
      <c r="DI333" s="256"/>
      <c r="DK333" s="256"/>
      <c r="DL333" s="256"/>
      <c r="DM333" s="256"/>
      <c r="DN333" s="256"/>
      <c r="DO333" s="256"/>
      <c r="DP333" s="256"/>
      <c r="DQ333" s="256"/>
      <c r="DR333" s="256"/>
      <c r="DS333" s="256"/>
      <c r="DT333" s="256"/>
      <c r="DU333" s="256"/>
      <c r="DV333" s="256"/>
      <c r="DX333" s="256"/>
      <c r="DY333" s="256"/>
      <c r="DZ333" s="256"/>
      <c r="EA333" s="256"/>
      <c r="EB333" s="256"/>
      <c r="EC333" s="256"/>
      <c r="ED333" s="256"/>
      <c r="EE333" s="256"/>
      <c r="EF333" s="256"/>
      <c r="EG333" s="256"/>
      <c r="EH333" s="256"/>
      <c r="EI333" s="256"/>
      <c r="EK333" s="256"/>
      <c r="EL333" s="256"/>
      <c r="EM333" s="256"/>
      <c r="EN333" s="256"/>
      <c r="EO333" s="256"/>
      <c r="EP333" s="256"/>
      <c r="EQ333" s="256"/>
      <c r="ER333" s="256"/>
      <c r="ES333" s="256"/>
      <c r="ET333" s="256"/>
      <c r="EU333" s="256"/>
      <c r="EV333" s="256"/>
      <c r="EX333" s="256"/>
      <c r="EY333" s="256"/>
      <c r="EZ333" s="256"/>
      <c r="FA333" s="256"/>
      <c r="FB333" s="256"/>
      <c r="FC333" s="256"/>
      <c r="FD333" s="256"/>
      <c r="FE333" s="256"/>
      <c r="FF333" s="256"/>
      <c r="FG333" s="256"/>
      <c r="FH333" s="256"/>
      <c r="FI333" s="256"/>
      <c r="FK333" s="256"/>
      <c r="FL333" s="256"/>
      <c r="FM333" s="256"/>
      <c r="FN333" s="256"/>
      <c r="FO333" s="256"/>
      <c r="FP333" s="256"/>
      <c r="FQ333" s="256"/>
      <c r="FR333" s="256"/>
      <c r="FS333" s="256"/>
      <c r="FT333" s="256"/>
      <c r="FU333" s="256"/>
      <c r="FV333" s="256"/>
      <c r="FX333" s="256"/>
      <c r="FY333" s="256"/>
      <c r="FZ333" s="256"/>
      <c r="GA333" s="256"/>
      <c r="GB333" s="256"/>
      <c r="GC333" s="256"/>
      <c r="GD333" s="256"/>
      <c r="GE333" s="256"/>
      <c r="GF333" s="256"/>
      <c r="GG333" s="256"/>
      <c r="GH333" s="256"/>
      <c r="GI333" s="256"/>
      <c r="GK333" s="256"/>
      <c r="GL333" s="256"/>
      <c r="GM333" s="256"/>
      <c r="GN333" s="256"/>
      <c r="GO333" s="256"/>
      <c r="GP333" s="256"/>
      <c r="GQ333" s="256"/>
      <c r="GR333" s="256"/>
      <c r="GS333" s="256"/>
      <c r="GT333" s="256"/>
      <c r="GU333" s="256"/>
      <c r="GV333" s="256"/>
      <c r="GX333" s="256"/>
      <c r="GY333" s="256"/>
      <c r="GZ333" s="256"/>
      <c r="HA333" s="256"/>
      <c r="HB333" s="256"/>
      <c r="HC333" s="256"/>
      <c r="HD333" s="256"/>
      <c r="HE333" s="256"/>
      <c r="HF333" s="256"/>
      <c r="HG333" s="256"/>
      <c r="HH333" s="256"/>
      <c r="HI333" s="256"/>
      <c r="HK333" s="256"/>
      <c r="HL333" s="256"/>
      <c r="HM333" s="256"/>
      <c r="HN333" s="256"/>
      <c r="HO333" s="256"/>
      <c r="HP333" s="256"/>
      <c r="HQ333" s="256"/>
      <c r="HR333" s="256"/>
      <c r="HS333" s="256"/>
      <c r="HT333" s="256"/>
      <c r="HU333" s="256"/>
      <c r="HV333" s="256"/>
      <c r="HX333" s="256"/>
      <c r="HY333" s="256"/>
      <c r="HZ333" s="256"/>
      <c r="IA333" s="256"/>
      <c r="IB333" s="256"/>
      <c r="IC333" s="256"/>
      <c r="ID333" s="256"/>
      <c r="IE333" s="256"/>
      <c r="IF333" s="256"/>
      <c r="IG333" s="256"/>
      <c r="IH333" s="256"/>
      <c r="II333" s="256"/>
      <c r="IK333" s="256"/>
      <c r="IL333" s="257"/>
      <c r="IM333" s="257"/>
      <c r="IN333" s="257"/>
      <c r="IO333" s="257"/>
      <c r="IP333" s="257"/>
      <c r="IQ333" s="257"/>
      <c r="IR333" s="257"/>
      <c r="IS333" s="257"/>
      <c r="IT333" s="257"/>
      <c r="IU333" s="257"/>
      <c r="IV333" s="257"/>
      <c r="IW333" s="257"/>
      <c r="IY333" s="256"/>
    </row>
    <row r="334" spans="16:259" ht="19.5" customHeight="1" x14ac:dyDescent="0.5">
      <c r="P334" s="400"/>
      <c r="Z334" s="256"/>
      <c r="AA334" s="256"/>
      <c r="AB334" s="256"/>
      <c r="AO334" s="400"/>
      <c r="AY334" s="256"/>
      <c r="AZ334" s="256"/>
      <c r="BA334" s="256"/>
      <c r="BB334" s="256"/>
      <c r="BC334" s="256"/>
      <c r="BD334" s="256"/>
      <c r="BE334" s="256"/>
      <c r="BF334" s="256"/>
      <c r="BG334" s="256"/>
      <c r="BH334" s="256"/>
      <c r="BI334" s="256"/>
      <c r="BK334" s="256"/>
      <c r="BL334" s="256"/>
      <c r="BM334" s="256"/>
      <c r="BN334" s="256"/>
      <c r="BO334" s="256"/>
      <c r="BP334" s="256"/>
      <c r="BQ334" s="256"/>
      <c r="BR334" s="256"/>
      <c r="BS334" s="256"/>
      <c r="BT334" s="256"/>
      <c r="BU334" s="256"/>
      <c r="BV334" s="256"/>
      <c r="BX334" s="256"/>
      <c r="BY334" s="256"/>
      <c r="BZ334" s="256"/>
      <c r="CA334" s="256"/>
      <c r="CB334" s="256"/>
      <c r="CC334" s="256"/>
      <c r="CD334" s="256"/>
      <c r="CE334" s="256"/>
      <c r="CF334" s="256"/>
      <c r="CG334" s="256"/>
      <c r="CH334" s="256"/>
      <c r="CI334" s="256"/>
      <c r="CK334" s="256"/>
      <c r="CL334" s="256"/>
      <c r="CM334" s="256"/>
      <c r="CN334" s="256"/>
      <c r="CO334" s="256"/>
      <c r="CP334" s="256"/>
      <c r="CQ334" s="256"/>
      <c r="CR334" s="256"/>
      <c r="CS334" s="256"/>
      <c r="CT334" s="256"/>
      <c r="CU334" s="256"/>
      <c r="CV334" s="256"/>
      <c r="CX334" s="256"/>
      <c r="CY334" s="256"/>
      <c r="CZ334" s="256"/>
      <c r="DA334" s="256"/>
      <c r="DB334" s="256"/>
      <c r="DC334" s="256"/>
      <c r="DD334" s="256"/>
      <c r="DE334" s="256"/>
      <c r="DF334" s="256"/>
      <c r="DG334" s="256"/>
      <c r="DH334" s="256"/>
      <c r="DI334" s="256"/>
      <c r="DK334" s="256"/>
      <c r="DL334" s="256"/>
      <c r="DM334" s="256"/>
      <c r="DN334" s="256"/>
      <c r="DO334" s="256"/>
      <c r="DP334" s="256"/>
      <c r="DQ334" s="256"/>
      <c r="DR334" s="256"/>
      <c r="DS334" s="256"/>
      <c r="DT334" s="256"/>
      <c r="DU334" s="256"/>
      <c r="DV334" s="256"/>
      <c r="DX334" s="256"/>
      <c r="DY334" s="256"/>
      <c r="DZ334" s="256"/>
      <c r="EA334" s="256"/>
      <c r="EB334" s="256"/>
      <c r="EC334" s="256"/>
      <c r="ED334" s="256"/>
      <c r="EE334" s="256"/>
      <c r="EF334" s="256"/>
      <c r="EG334" s="256"/>
      <c r="EH334" s="256"/>
      <c r="EI334" s="256"/>
      <c r="EK334" s="256"/>
      <c r="EL334" s="256"/>
      <c r="EM334" s="256"/>
      <c r="EN334" s="256"/>
      <c r="EO334" s="256"/>
      <c r="EP334" s="256"/>
      <c r="EQ334" s="256"/>
      <c r="ER334" s="256"/>
      <c r="ES334" s="256"/>
      <c r="ET334" s="256"/>
      <c r="EU334" s="256"/>
      <c r="EV334" s="256"/>
      <c r="EX334" s="256"/>
      <c r="EY334" s="256"/>
      <c r="EZ334" s="256"/>
      <c r="FA334" s="256"/>
      <c r="FB334" s="256"/>
      <c r="FC334" s="256"/>
      <c r="FD334" s="256"/>
      <c r="FE334" s="256"/>
      <c r="FF334" s="256"/>
      <c r="FG334" s="256"/>
      <c r="FH334" s="256"/>
      <c r="FI334" s="256"/>
      <c r="FK334" s="256"/>
      <c r="FL334" s="256"/>
      <c r="FM334" s="256"/>
      <c r="FN334" s="256"/>
      <c r="FO334" s="256"/>
      <c r="FP334" s="256"/>
      <c r="FQ334" s="256"/>
      <c r="FR334" s="256"/>
      <c r="FS334" s="256"/>
      <c r="FT334" s="256"/>
      <c r="FU334" s="256"/>
      <c r="FV334" s="256"/>
      <c r="FX334" s="256"/>
      <c r="FY334" s="256"/>
      <c r="FZ334" s="256"/>
      <c r="GA334" s="256"/>
      <c r="GB334" s="256"/>
      <c r="GC334" s="256"/>
      <c r="GD334" s="256"/>
      <c r="GE334" s="256"/>
      <c r="GF334" s="256"/>
      <c r="GG334" s="256"/>
      <c r="GH334" s="256"/>
      <c r="GI334" s="256"/>
      <c r="GK334" s="256"/>
      <c r="GL334" s="256"/>
      <c r="GM334" s="256"/>
      <c r="GN334" s="256"/>
      <c r="GO334" s="256"/>
      <c r="GP334" s="256"/>
      <c r="GQ334" s="256"/>
      <c r="GR334" s="256"/>
      <c r="GS334" s="256"/>
      <c r="GT334" s="256"/>
      <c r="GU334" s="256"/>
      <c r="GV334" s="256"/>
      <c r="GX334" s="256"/>
      <c r="GY334" s="256"/>
      <c r="GZ334" s="256"/>
      <c r="HA334" s="256"/>
      <c r="HB334" s="256"/>
      <c r="HC334" s="256"/>
      <c r="HD334" s="256"/>
      <c r="HE334" s="256"/>
      <c r="HF334" s="256"/>
      <c r="HG334" s="256"/>
      <c r="HH334" s="256"/>
      <c r="HI334" s="256"/>
      <c r="HK334" s="256"/>
      <c r="HL334" s="256"/>
      <c r="HM334" s="256"/>
      <c r="HN334" s="256"/>
      <c r="HO334" s="256"/>
      <c r="HP334" s="256"/>
      <c r="HQ334" s="256"/>
      <c r="HR334" s="256"/>
      <c r="HS334" s="256"/>
      <c r="HT334" s="256"/>
      <c r="HU334" s="256"/>
      <c r="HV334" s="256"/>
      <c r="HX334" s="256"/>
      <c r="HY334" s="256"/>
      <c r="HZ334" s="256"/>
      <c r="IA334" s="256"/>
      <c r="IB334" s="256"/>
      <c r="IC334" s="256"/>
      <c r="ID334" s="256"/>
      <c r="IE334" s="256"/>
      <c r="IF334" s="256"/>
      <c r="IG334" s="256"/>
      <c r="IH334" s="256"/>
      <c r="II334" s="256"/>
      <c r="IK334" s="256"/>
      <c r="IL334" s="257"/>
      <c r="IM334" s="257"/>
      <c r="IN334" s="257"/>
      <c r="IO334" s="257"/>
      <c r="IP334" s="257"/>
      <c r="IQ334" s="257"/>
      <c r="IR334" s="257"/>
      <c r="IS334" s="257"/>
      <c r="IT334" s="257"/>
      <c r="IU334" s="257"/>
      <c r="IV334" s="257"/>
      <c r="IW334" s="257"/>
      <c r="IY334" s="256"/>
    </row>
    <row r="335" spans="16:259" ht="19.5" customHeight="1" x14ac:dyDescent="0.5">
      <c r="P335" s="400"/>
      <c r="Z335" s="256"/>
      <c r="AA335" s="256"/>
      <c r="AB335" s="256"/>
      <c r="AO335" s="400"/>
      <c r="AY335" s="256"/>
      <c r="AZ335" s="256"/>
      <c r="BA335" s="256"/>
      <c r="BB335" s="256"/>
      <c r="BC335" s="256"/>
      <c r="BD335" s="256"/>
      <c r="BE335" s="256"/>
      <c r="BF335" s="256"/>
      <c r="BG335" s="256"/>
      <c r="BH335" s="256"/>
      <c r="BI335" s="256"/>
      <c r="BK335" s="256"/>
      <c r="BL335" s="256"/>
      <c r="BM335" s="256"/>
      <c r="BN335" s="256"/>
      <c r="BO335" s="256"/>
      <c r="BP335" s="256"/>
      <c r="BQ335" s="256"/>
      <c r="BR335" s="256"/>
      <c r="BS335" s="256"/>
      <c r="BT335" s="256"/>
      <c r="BU335" s="256"/>
      <c r="BV335" s="256"/>
      <c r="BX335" s="256"/>
      <c r="BY335" s="256"/>
      <c r="BZ335" s="256"/>
      <c r="CA335" s="256"/>
      <c r="CB335" s="256"/>
      <c r="CC335" s="256"/>
      <c r="CD335" s="256"/>
      <c r="CE335" s="256"/>
      <c r="CF335" s="256"/>
      <c r="CG335" s="256"/>
      <c r="CH335" s="256"/>
      <c r="CI335" s="256"/>
      <c r="CK335" s="256"/>
      <c r="CL335" s="256"/>
      <c r="CM335" s="256"/>
      <c r="CN335" s="256"/>
      <c r="CO335" s="256"/>
      <c r="CP335" s="256"/>
      <c r="CQ335" s="256"/>
      <c r="CR335" s="256"/>
      <c r="CS335" s="256"/>
      <c r="CT335" s="256"/>
      <c r="CU335" s="256"/>
      <c r="CV335" s="256"/>
      <c r="CX335" s="256"/>
      <c r="CY335" s="256"/>
      <c r="CZ335" s="256"/>
      <c r="DA335" s="256"/>
      <c r="DB335" s="256"/>
      <c r="DC335" s="256"/>
      <c r="DD335" s="256"/>
      <c r="DE335" s="256"/>
      <c r="DF335" s="256"/>
      <c r="DG335" s="256"/>
      <c r="DH335" s="256"/>
      <c r="DI335" s="256"/>
      <c r="DK335" s="256"/>
      <c r="DL335" s="256"/>
      <c r="DM335" s="256"/>
      <c r="DN335" s="256"/>
      <c r="DO335" s="256"/>
      <c r="DP335" s="256"/>
      <c r="DQ335" s="256"/>
      <c r="DR335" s="256"/>
      <c r="DS335" s="256"/>
      <c r="DT335" s="256"/>
      <c r="DU335" s="256"/>
      <c r="DV335" s="256"/>
      <c r="DX335" s="256"/>
      <c r="DY335" s="256"/>
      <c r="DZ335" s="256"/>
      <c r="EA335" s="256"/>
      <c r="EB335" s="256"/>
      <c r="EC335" s="256"/>
      <c r="ED335" s="256"/>
      <c r="EE335" s="256"/>
      <c r="EF335" s="256"/>
      <c r="EG335" s="256"/>
      <c r="EH335" s="256"/>
      <c r="EI335" s="256"/>
      <c r="EK335" s="256"/>
      <c r="EL335" s="256"/>
      <c r="EM335" s="256"/>
      <c r="EN335" s="256"/>
      <c r="EO335" s="256"/>
      <c r="EP335" s="256"/>
      <c r="EQ335" s="256"/>
      <c r="ER335" s="256"/>
      <c r="ES335" s="256"/>
      <c r="ET335" s="256"/>
      <c r="EU335" s="256"/>
      <c r="EV335" s="256"/>
      <c r="EX335" s="256"/>
      <c r="EY335" s="256"/>
      <c r="EZ335" s="256"/>
      <c r="FA335" s="256"/>
      <c r="FB335" s="256"/>
      <c r="FC335" s="256"/>
      <c r="FD335" s="256"/>
      <c r="FE335" s="256"/>
      <c r="FF335" s="256"/>
      <c r="FG335" s="256"/>
      <c r="FH335" s="256"/>
      <c r="FI335" s="256"/>
      <c r="FK335" s="256"/>
      <c r="FL335" s="256"/>
      <c r="FM335" s="256"/>
      <c r="FN335" s="256"/>
      <c r="FO335" s="256"/>
      <c r="FP335" s="256"/>
      <c r="FQ335" s="256"/>
      <c r="FR335" s="256"/>
      <c r="FS335" s="256"/>
      <c r="FT335" s="256"/>
      <c r="FU335" s="256"/>
      <c r="FV335" s="256"/>
      <c r="FX335" s="256"/>
      <c r="FY335" s="256"/>
      <c r="FZ335" s="256"/>
      <c r="GA335" s="256"/>
      <c r="GB335" s="256"/>
      <c r="GC335" s="256"/>
      <c r="GD335" s="256"/>
      <c r="GE335" s="256"/>
      <c r="GF335" s="256"/>
      <c r="GG335" s="256"/>
      <c r="GH335" s="256"/>
      <c r="GI335" s="256"/>
      <c r="GK335" s="256"/>
      <c r="GL335" s="256"/>
      <c r="GM335" s="256"/>
      <c r="GN335" s="256"/>
      <c r="GO335" s="256"/>
      <c r="GP335" s="256"/>
      <c r="GQ335" s="256"/>
      <c r="GR335" s="256"/>
      <c r="GS335" s="256"/>
      <c r="GT335" s="256"/>
      <c r="GU335" s="256"/>
      <c r="GV335" s="256"/>
      <c r="GX335" s="256"/>
      <c r="GY335" s="256"/>
      <c r="GZ335" s="256"/>
      <c r="HA335" s="256"/>
      <c r="HB335" s="256"/>
      <c r="HC335" s="256"/>
      <c r="HD335" s="256"/>
      <c r="HE335" s="256"/>
      <c r="HF335" s="256"/>
      <c r="HG335" s="256"/>
      <c r="HH335" s="256"/>
      <c r="HI335" s="256"/>
      <c r="HK335" s="256"/>
      <c r="HL335" s="256"/>
      <c r="HM335" s="256"/>
      <c r="HN335" s="256"/>
      <c r="HO335" s="256"/>
      <c r="HP335" s="256"/>
      <c r="HQ335" s="256"/>
      <c r="HR335" s="256"/>
      <c r="HS335" s="256"/>
      <c r="HT335" s="256"/>
      <c r="HU335" s="256"/>
      <c r="HV335" s="256"/>
      <c r="HX335" s="256"/>
      <c r="HY335" s="256"/>
      <c r="HZ335" s="256"/>
      <c r="IA335" s="256"/>
      <c r="IB335" s="256"/>
      <c r="IC335" s="256"/>
      <c r="ID335" s="256"/>
      <c r="IE335" s="256"/>
      <c r="IF335" s="256"/>
      <c r="IG335" s="256"/>
      <c r="IH335" s="256"/>
      <c r="II335" s="256"/>
      <c r="IK335" s="256"/>
      <c r="IL335" s="257"/>
      <c r="IM335" s="257"/>
      <c r="IN335" s="257"/>
      <c r="IO335" s="257"/>
      <c r="IP335" s="257"/>
      <c r="IQ335" s="257"/>
      <c r="IR335" s="257"/>
      <c r="IS335" s="257"/>
      <c r="IT335" s="257"/>
      <c r="IU335" s="257"/>
      <c r="IV335" s="257"/>
      <c r="IW335" s="257"/>
      <c r="IY335" s="256"/>
    </row>
    <row r="336" spans="16:259" ht="19.5" customHeight="1" x14ac:dyDescent="0.5">
      <c r="P336" s="400"/>
      <c r="Z336" s="256"/>
      <c r="AA336" s="256"/>
      <c r="AB336" s="256"/>
      <c r="AO336" s="400"/>
      <c r="AY336" s="256"/>
      <c r="AZ336" s="256"/>
      <c r="BA336" s="256"/>
      <c r="BB336" s="256"/>
      <c r="BC336" s="256"/>
      <c r="BD336" s="256"/>
      <c r="BE336" s="256"/>
      <c r="BF336" s="256"/>
      <c r="BG336" s="256"/>
      <c r="BH336" s="256"/>
      <c r="BI336" s="256"/>
      <c r="BK336" s="256"/>
      <c r="BL336" s="256"/>
      <c r="BM336" s="256"/>
      <c r="BN336" s="256"/>
      <c r="BO336" s="256"/>
      <c r="BP336" s="256"/>
      <c r="BQ336" s="256"/>
      <c r="BR336" s="256"/>
      <c r="BS336" s="256"/>
      <c r="BT336" s="256"/>
      <c r="BU336" s="256"/>
      <c r="BV336" s="256"/>
      <c r="BX336" s="256"/>
      <c r="BY336" s="256"/>
      <c r="BZ336" s="256"/>
      <c r="CA336" s="256"/>
      <c r="CB336" s="256"/>
      <c r="CC336" s="256"/>
      <c r="CD336" s="256"/>
      <c r="CE336" s="256"/>
      <c r="CF336" s="256"/>
      <c r="CG336" s="256"/>
      <c r="CH336" s="256"/>
      <c r="CI336" s="256"/>
      <c r="CK336" s="256"/>
      <c r="CL336" s="256"/>
      <c r="CM336" s="256"/>
      <c r="CN336" s="256"/>
      <c r="CO336" s="256"/>
      <c r="CP336" s="256"/>
      <c r="CQ336" s="256"/>
      <c r="CR336" s="256"/>
      <c r="CS336" s="256"/>
      <c r="CT336" s="256"/>
      <c r="CU336" s="256"/>
      <c r="CV336" s="256"/>
      <c r="CX336" s="256"/>
      <c r="CY336" s="256"/>
      <c r="CZ336" s="256"/>
      <c r="DA336" s="256"/>
      <c r="DB336" s="256"/>
      <c r="DC336" s="256"/>
      <c r="DD336" s="256"/>
      <c r="DE336" s="256"/>
      <c r="DF336" s="256"/>
      <c r="DG336" s="256"/>
      <c r="DH336" s="256"/>
      <c r="DI336" s="256"/>
      <c r="DK336" s="256"/>
      <c r="DL336" s="256"/>
      <c r="DM336" s="256"/>
      <c r="DN336" s="256"/>
      <c r="DO336" s="256"/>
      <c r="DP336" s="256"/>
      <c r="DQ336" s="256"/>
      <c r="DR336" s="256"/>
      <c r="DS336" s="256"/>
      <c r="DT336" s="256"/>
      <c r="DU336" s="256"/>
      <c r="DV336" s="256"/>
      <c r="DX336" s="256"/>
      <c r="DY336" s="256"/>
      <c r="DZ336" s="256"/>
      <c r="EA336" s="256"/>
      <c r="EB336" s="256"/>
      <c r="EC336" s="256"/>
      <c r="ED336" s="256"/>
      <c r="EE336" s="256"/>
      <c r="EF336" s="256"/>
      <c r="EG336" s="256"/>
      <c r="EH336" s="256"/>
      <c r="EI336" s="256"/>
      <c r="EK336" s="256"/>
      <c r="EL336" s="256"/>
      <c r="EM336" s="256"/>
      <c r="EN336" s="256"/>
      <c r="EO336" s="256"/>
      <c r="EP336" s="256"/>
      <c r="EQ336" s="256"/>
      <c r="ER336" s="256"/>
      <c r="ES336" s="256"/>
      <c r="ET336" s="256"/>
      <c r="EU336" s="256"/>
      <c r="EV336" s="256"/>
      <c r="EX336" s="256"/>
      <c r="EY336" s="256"/>
      <c r="EZ336" s="256"/>
      <c r="FA336" s="256"/>
      <c r="FB336" s="256"/>
      <c r="FC336" s="256"/>
      <c r="FD336" s="256"/>
      <c r="FE336" s="256"/>
      <c r="FF336" s="256"/>
      <c r="FG336" s="256"/>
      <c r="FH336" s="256"/>
      <c r="FI336" s="256"/>
      <c r="FK336" s="256"/>
      <c r="FL336" s="256"/>
      <c r="FM336" s="256"/>
      <c r="FN336" s="256"/>
      <c r="FO336" s="256"/>
      <c r="FP336" s="256"/>
      <c r="FQ336" s="256"/>
      <c r="FR336" s="256"/>
      <c r="FS336" s="256"/>
      <c r="FT336" s="256"/>
      <c r="FU336" s="256"/>
      <c r="FV336" s="256"/>
      <c r="FX336" s="256"/>
      <c r="FY336" s="256"/>
      <c r="FZ336" s="256"/>
      <c r="GA336" s="256"/>
      <c r="GB336" s="256"/>
      <c r="GC336" s="256"/>
      <c r="GD336" s="256"/>
      <c r="GE336" s="256"/>
      <c r="GF336" s="256"/>
      <c r="GG336" s="256"/>
      <c r="GH336" s="256"/>
      <c r="GI336" s="256"/>
      <c r="GK336" s="256"/>
      <c r="GL336" s="256"/>
      <c r="GM336" s="256"/>
      <c r="GN336" s="256"/>
      <c r="GO336" s="256"/>
      <c r="GP336" s="256"/>
      <c r="GQ336" s="256"/>
      <c r="GR336" s="256"/>
      <c r="GS336" s="256"/>
      <c r="GT336" s="256"/>
      <c r="GU336" s="256"/>
      <c r="GV336" s="256"/>
      <c r="GX336" s="256"/>
      <c r="GY336" s="256"/>
      <c r="GZ336" s="256"/>
      <c r="HA336" s="256"/>
      <c r="HB336" s="256"/>
      <c r="HC336" s="256"/>
      <c r="HD336" s="256"/>
      <c r="HE336" s="256"/>
      <c r="HF336" s="256"/>
      <c r="HG336" s="256"/>
      <c r="HH336" s="256"/>
      <c r="HI336" s="256"/>
      <c r="HK336" s="256"/>
      <c r="HL336" s="256"/>
      <c r="HM336" s="256"/>
      <c r="HN336" s="256"/>
      <c r="HO336" s="256"/>
      <c r="HP336" s="256"/>
      <c r="HQ336" s="256"/>
      <c r="HR336" s="256"/>
      <c r="HS336" s="256"/>
      <c r="HT336" s="256"/>
      <c r="HU336" s="256"/>
      <c r="HV336" s="256"/>
      <c r="HX336" s="256"/>
      <c r="HY336" s="256"/>
      <c r="HZ336" s="256"/>
      <c r="IA336" s="256"/>
      <c r="IB336" s="256"/>
      <c r="IC336" s="256"/>
      <c r="ID336" s="256"/>
      <c r="IE336" s="256"/>
      <c r="IF336" s="256"/>
      <c r="IG336" s="256"/>
      <c r="IH336" s="256"/>
      <c r="II336" s="256"/>
      <c r="IK336" s="256"/>
      <c r="IL336" s="257"/>
      <c r="IM336" s="257"/>
      <c r="IN336" s="257"/>
      <c r="IO336" s="257"/>
      <c r="IP336" s="257"/>
      <c r="IQ336" s="257"/>
      <c r="IR336" s="257"/>
      <c r="IS336" s="257"/>
      <c r="IT336" s="257"/>
      <c r="IU336" s="257"/>
      <c r="IV336" s="257"/>
      <c r="IW336" s="257"/>
      <c r="IY336" s="256"/>
    </row>
    <row r="337" spans="16:259" ht="19.5" customHeight="1" x14ac:dyDescent="0.5">
      <c r="P337" s="400"/>
      <c r="Z337" s="256"/>
      <c r="AA337" s="256"/>
      <c r="AB337" s="256"/>
      <c r="AO337" s="400"/>
      <c r="AY337" s="256"/>
      <c r="AZ337" s="256"/>
      <c r="BA337" s="256"/>
      <c r="BB337" s="256"/>
      <c r="BC337" s="256"/>
      <c r="BD337" s="256"/>
      <c r="BE337" s="256"/>
      <c r="BF337" s="256"/>
      <c r="BG337" s="256"/>
      <c r="BH337" s="256"/>
      <c r="BI337" s="256"/>
      <c r="BK337" s="256"/>
      <c r="BL337" s="256"/>
      <c r="BM337" s="256"/>
      <c r="BN337" s="256"/>
      <c r="BO337" s="256"/>
      <c r="BP337" s="256"/>
      <c r="BQ337" s="256"/>
      <c r="BR337" s="256"/>
      <c r="BS337" s="256"/>
      <c r="BT337" s="256"/>
      <c r="BU337" s="256"/>
      <c r="BV337" s="256"/>
      <c r="BX337" s="256"/>
      <c r="BY337" s="256"/>
      <c r="BZ337" s="256"/>
      <c r="CA337" s="256"/>
      <c r="CB337" s="256"/>
      <c r="CC337" s="256"/>
      <c r="CD337" s="256"/>
      <c r="CE337" s="256"/>
      <c r="CF337" s="256"/>
      <c r="CG337" s="256"/>
      <c r="CH337" s="256"/>
      <c r="CI337" s="256"/>
      <c r="CK337" s="256"/>
      <c r="CL337" s="256"/>
      <c r="CM337" s="256"/>
      <c r="CN337" s="256"/>
      <c r="CO337" s="256"/>
      <c r="CP337" s="256"/>
      <c r="CQ337" s="256"/>
      <c r="CR337" s="256"/>
      <c r="CS337" s="256"/>
      <c r="CT337" s="256"/>
      <c r="CU337" s="256"/>
      <c r="CV337" s="256"/>
      <c r="CX337" s="256"/>
      <c r="CY337" s="256"/>
      <c r="CZ337" s="256"/>
      <c r="DA337" s="256"/>
      <c r="DB337" s="256"/>
      <c r="DC337" s="256"/>
      <c r="DD337" s="256"/>
      <c r="DE337" s="256"/>
      <c r="DF337" s="256"/>
      <c r="DG337" s="256"/>
      <c r="DH337" s="256"/>
      <c r="DI337" s="256"/>
      <c r="DK337" s="256"/>
      <c r="DL337" s="256"/>
      <c r="DM337" s="256"/>
      <c r="DN337" s="256"/>
      <c r="DO337" s="256"/>
      <c r="DP337" s="256"/>
      <c r="DQ337" s="256"/>
      <c r="DR337" s="256"/>
      <c r="DS337" s="256"/>
      <c r="DT337" s="256"/>
      <c r="DU337" s="256"/>
      <c r="DV337" s="256"/>
      <c r="DX337" s="256"/>
      <c r="DY337" s="256"/>
      <c r="DZ337" s="256"/>
      <c r="EA337" s="256"/>
      <c r="EB337" s="256"/>
      <c r="EC337" s="256"/>
      <c r="ED337" s="256"/>
      <c r="EE337" s="256"/>
      <c r="EF337" s="256"/>
      <c r="EG337" s="256"/>
      <c r="EH337" s="256"/>
      <c r="EI337" s="256"/>
      <c r="EK337" s="256"/>
      <c r="EL337" s="256"/>
      <c r="EM337" s="256"/>
      <c r="EN337" s="256"/>
      <c r="EO337" s="256"/>
      <c r="EP337" s="256"/>
      <c r="EQ337" s="256"/>
      <c r="ER337" s="256"/>
      <c r="ES337" s="256"/>
      <c r="ET337" s="256"/>
      <c r="EU337" s="256"/>
      <c r="EV337" s="256"/>
      <c r="EX337" s="256"/>
      <c r="EY337" s="256"/>
      <c r="EZ337" s="256"/>
      <c r="FA337" s="256"/>
      <c r="FB337" s="256"/>
      <c r="FC337" s="256"/>
      <c r="FD337" s="256"/>
      <c r="FE337" s="256"/>
      <c r="FF337" s="256"/>
      <c r="FG337" s="256"/>
      <c r="FH337" s="256"/>
      <c r="FI337" s="256"/>
      <c r="FK337" s="256"/>
      <c r="FL337" s="256"/>
      <c r="FM337" s="256"/>
      <c r="FN337" s="256"/>
      <c r="FO337" s="256"/>
      <c r="FP337" s="256"/>
      <c r="FQ337" s="256"/>
      <c r="FR337" s="256"/>
      <c r="FS337" s="256"/>
      <c r="FT337" s="256"/>
      <c r="FU337" s="256"/>
      <c r="FV337" s="256"/>
      <c r="FX337" s="256"/>
      <c r="FY337" s="256"/>
      <c r="FZ337" s="256"/>
      <c r="GA337" s="256"/>
      <c r="GB337" s="256"/>
      <c r="GC337" s="256"/>
      <c r="GD337" s="256"/>
      <c r="GE337" s="256"/>
      <c r="GF337" s="256"/>
      <c r="GG337" s="256"/>
      <c r="GH337" s="256"/>
      <c r="GI337" s="256"/>
      <c r="GK337" s="256"/>
      <c r="GL337" s="256"/>
      <c r="GM337" s="256"/>
      <c r="GN337" s="256"/>
      <c r="GO337" s="256"/>
      <c r="GP337" s="256"/>
      <c r="GQ337" s="256"/>
      <c r="GR337" s="256"/>
      <c r="GS337" s="256"/>
      <c r="GT337" s="256"/>
      <c r="GU337" s="256"/>
      <c r="GV337" s="256"/>
      <c r="GX337" s="256"/>
      <c r="GY337" s="256"/>
      <c r="GZ337" s="256"/>
      <c r="HA337" s="256"/>
      <c r="HB337" s="256"/>
      <c r="HC337" s="256"/>
      <c r="HD337" s="256"/>
      <c r="HE337" s="256"/>
      <c r="HF337" s="256"/>
      <c r="HG337" s="256"/>
      <c r="HH337" s="256"/>
      <c r="HI337" s="256"/>
      <c r="HK337" s="256"/>
      <c r="HL337" s="256"/>
      <c r="HM337" s="256"/>
      <c r="HN337" s="256"/>
      <c r="HO337" s="256"/>
      <c r="HP337" s="256"/>
      <c r="HQ337" s="256"/>
      <c r="HR337" s="256"/>
      <c r="HS337" s="256"/>
      <c r="HT337" s="256"/>
      <c r="HU337" s="256"/>
      <c r="HV337" s="256"/>
      <c r="HX337" s="256"/>
      <c r="HY337" s="256"/>
      <c r="HZ337" s="256"/>
      <c r="IA337" s="256"/>
      <c r="IB337" s="256"/>
      <c r="IC337" s="256"/>
      <c r="ID337" s="256"/>
      <c r="IE337" s="256"/>
      <c r="IF337" s="256"/>
      <c r="IG337" s="256"/>
      <c r="IH337" s="256"/>
      <c r="II337" s="256"/>
      <c r="IK337" s="256"/>
      <c r="IL337" s="257"/>
      <c r="IM337" s="257"/>
      <c r="IN337" s="257"/>
      <c r="IO337" s="257"/>
      <c r="IP337" s="257"/>
      <c r="IQ337" s="257"/>
      <c r="IR337" s="257"/>
      <c r="IS337" s="257"/>
      <c r="IT337" s="257"/>
      <c r="IU337" s="257"/>
      <c r="IV337" s="257"/>
      <c r="IW337" s="257"/>
      <c r="IY337" s="256"/>
    </row>
    <row r="338" spans="16:259" ht="19.5" customHeight="1" x14ac:dyDescent="0.5">
      <c r="P338" s="400"/>
      <c r="Z338" s="256"/>
      <c r="AA338" s="256"/>
      <c r="AB338" s="256"/>
      <c r="AO338" s="400"/>
      <c r="AY338" s="256"/>
      <c r="AZ338" s="256"/>
      <c r="BA338" s="256"/>
      <c r="BB338" s="256"/>
      <c r="BC338" s="256"/>
      <c r="BD338" s="256"/>
      <c r="BE338" s="256"/>
      <c r="BF338" s="256"/>
      <c r="BG338" s="256"/>
      <c r="BH338" s="256"/>
      <c r="BI338" s="256"/>
      <c r="BK338" s="256"/>
      <c r="BL338" s="256"/>
      <c r="BM338" s="256"/>
      <c r="BN338" s="256"/>
      <c r="BO338" s="256"/>
      <c r="BP338" s="256"/>
      <c r="BQ338" s="256"/>
      <c r="BR338" s="256"/>
      <c r="BS338" s="256"/>
      <c r="BT338" s="256"/>
      <c r="BU338" s="256"/>
      <c r="BV338" s="256"/>
      <c r="BX338" s="256"/>
      <c r="BY338" s="256"/>
      <c r="BZ338" s="256"/>
      <c r="CA338" s="256"/>
      <c r="CB338" s="256"/>
      <c r="CC338" s="256"/>
      <c r="CD338" s="256"/>
      <c r="CE338" s="256"/>
      <c r="CF338" s="256"/>
      <c r="CG338" s="256"/>
      <c r="CH338" s="256"/>
      <c r="CI338" s="256"/>
      <c r="CK338" s="256"/>
      <c r="CL338" s="256"/>
      <c r="CM338" s="256"/>
      <c r="CN338" s="256"/>
      <c r="CO338" s="256"/>
      <c r="CP338" s="256"/>
      <c r="CQ338" s="256"/>
      <c r="CR338" s="256"/>
      <c r="CS338" s="256"/>
      <c r="CT338" s="256"/>
      <c r="CU338" s="256"/>
      <c r="CV338" s="256"/>
      <c r="CX338" s="256"/>
      <c r="CY338" s="256"/>
      <c r="CZ338" s="256"/>
      <c r="DA338" s="256"/>
      <c r="DB338" s="256"/>
      <c r="DC338" s="256"/>
      <c r="DD338" s="256"/>
      <c r="DE338" s="256"/>
      <c r="DF338" s="256"/>
      <c r="DG338" s="256"/>
      <c r="DH338" s="256"/>
      <c r="DI338" s="256"/>
      <c r="DK338" s="256"/>
      <c r="DL338" s="256"/>
      <c r="DM338" s="256"/>
      <c r="DN338" s="256"/>
      <c r="DO338" s="256"/>
      <c r="DP338" s="256"/>
      <c r="DQ338" s="256"/>
      <c r="DR338" s="256"/>
      <c r="DS338" s="256"/>
      <c r="DT338" s="256"/>
      <c r="DU338" s="256"/>
      <c r="DV338" s="256"/>
      <c r="DX338" s="256"/>
      <c r="DY338" s="256"/>
      <c r="DZ338" s="256"/>
      <c r="EA338" s="256"/>
      <c r="EB338" s="256"/>
      <c r="EC338" s="256"/>
      <c r="ED338" s="256"/>
      <c r="EE338" s="256"/>
      <c r="EF338" s="256"/>
      <c r="EG338" s="256"/>
      <c r="EH338" s="256"/>
      <c r="EI338" s="256"/>
      <c r="EK338" s="256"/>
      <c r="EL338" s="256"/>
      <c r="EM338" s="256"/>
      <c r="EN338" s="256"/>
      <c r="EO338" s="256"/>
      <c r="EP338" s="256"/>
      <c r="EQ338" s="256"/>
      <c r="ER338" s="256"/>
      <c r="ES338" s="256"/>
      <c r="ET338" s="256"/>
      <c r="EU338" s="256"/>
      <c r="EV338" s="256"/>
      <c r="EX338" s="256"/>
      <c r="EY338" s="256"/>
      <c r="EZ338" s="256"/>
      <c r="FA338" s="256"/>
      <c r="FB338" s="256"/>
      <c r="FC338" s="256"/>
      <c r="FD338" s="256"/>
      <c r="FE338" s="256"/>
      <c r="FF338" s="256"/>
      <c r="FG338" s="256"/>
      <c r="FH338" s="256"/>
      <c r="FI338" s="256"/>
      <c r="FK338" s="256"/>
      <c r="FL338" s="256"/>
      <c r="FM338" s="256"/>
      <c r="FN338" s="256"/>
      <c r="FO338" s="256"/>
      <c r="FP338" s="256"/>
      <c r="FQ338" s="256"/>
      <c r="FR338" s="256"/>
      <c r="FS338" s="256"/>
      <c r="FT338" s="256"/>
      <c r="FU338" s="256"/>
      <c r="FV338" s="256"/>
      <c r="FX338" s="256"/>
      <c r="FY338" s="256"/>
      <c r="FZ338" s="256"/>
      <c r="GA338" s="256"/>
      <c r="GB338" s="256"/>
      <c r="GC338" s="256"/>
      <c r="GD338" s="256"/>
      <c r="GE338" s="256"/>
      <c r="GF338" s="256"/>
      <c r="GG338" s="256"/>
      <c r="GH338" s="256"/>
      <c r="GI338" s="256"/>
      <c r="GK338" s="256"/>
      <c r="GL338" s="256"/>
      <c r="GM338" s="256"/>
      <c r="GN338" s="256"/>
      <c r="GO338" s="256"/>
      <c r="GP338" s="256"/>
      <c r="GQ338" s="256"/>
      <c r="GR338" s="256"/>
      <c r="GS338" s="256"/>
      <c r="GT338" s="256"/>
      <c r="GU338" s="256"/>
      <c r="GV338" s="256"/>
      <c r="GX338" s="256"/>
      <c r="GY338" s="256"/>
      <c r="GZ338" s="256"/>
      <c r="HA338" s="256"/>
      <c r="HB338" s="256"/>
      <c r="HC338" s="256"/>
      <c r="HD338" s="256"/>
      <c r="HE338" s="256"/>
      <c r="HF338" s="256"/>
      <c r="HG338" s="256"/>
      <c r="HH338" s="256"/>
      <c r="HI338" s="256"/>
      <c r="HK338" s="256"/>
      <c r="HL338" s="256"/>
      <c r="HM338" s="256"/>
      <c r="HN338" s="256"/>
      <c r="HO338" s="256"/>
      <c r="HP338" s="256"/>
      <c r="HQ338" s="256"/>
      <c r="HR338" s="256"/>
      <c r="HS338" s="256"/>
      <c r="HT338" s="256"/>
      <c r="HU338" s="256"/>
      <c r="HV338" s="256"/>
      <c r="HX338" s="256"/>
      <c r="HY338" s="256"/>
      <c r="HZ338" s="256"/>
      <c r="IA338" s="256"/>
      <c r="IB338" s="256"/>
      <c r="IC338" s="256"/>
      <c r="ID338" s="256"/>
      <c r="IE338" s="256"/>
      <c r="IF338" s="256"/>
      <c r="IG338" s="256"/>
      <c r="IH338" s="256"/>
      <c r="II338" s="256"/>
      <c r="IK338" s="256"/>
      <c r="IL338" s="257"/>
      <c r="IM338" s="257"/>
      <c r="IN338" s="257"/>
      <c r="IO338" s="257"/>
      <c r="IP338" s="257"/>
      <c r="IQ338" s="257"/>
      <c r="IR338" s="257"/>
      <c r="IS338" s="257"/>
      <c r="IT338" s="257"/>
      <c r="IU338" s="257"/>
      <c r="IV338" s="257"/>
      <c r="IW338" s="257"/>
      <c r="IY338" s="256"/>
    </row>
    <row r="339" spans="16:259" ht="19.5" customHeight="1" x14ac:dyDescent="0.5">
      <c r="P339" s="400"/>
      <c r="Z339" s="256"/>
      <c r="AA339" s="256"/>
      <c r="AB339" s="256"/>
      <c r="AO339" s="400"/>
      <c r="AY339" s="256"/>
      <c r="AZ339" s="256"/>
      <c r="BA339" s="256"/>
      <c r="BB339" s="256"/>
      <c r="BC339" s="256"/>
      <c r="BD339" s="256"/>
      <c r="BE339" s="256"/>
      <c r="BF339" s="256"/>
      <c r="BG339" s="256"/>
      <c r="BH339" s="256"/>
      <c r="BI339" s="256"/>
      <c r="BK339" s="256"/>
      <c r="BL339" s="256"/>
      <c r="BM339" s="256"/>
      <c r="BN339" s="256"/>
      <c r="BO339" s="256"/>
      <c r="BP339" s="256"/>
      <c r="BQ339" s="256"/>
      <c r="BR339" s="256"/>
      <c r="BS339" s="256"/>
      <c r="BT339" s="256"/>
      <c r="BU339" s="256"/>
      <c r="BV339" s="256"/>
      <c r="BX339" s="256"/>
      <c r="BY339" s="256"/>
      <c r="BZ339" s="256"/>
      <c r="CA339" s="256"/>
      <c r="CB339" s="256"/>
      <c r="CC339" s="256"/>
      <c r="CD339" s="256"/>
      <c r="CE339" s="256"/>
      <c r="CF339" s="256"/>
      <c r="CG339" s="256"/>
      <c r="CH339" s="256"/>
      <c r="CI339" s="256"/>
      <c r="CK339" s="256"/>
      <c r="CL339" s="256"/>
      <c r="CM339" s="256"/>
      <c r="CN339" s="256"/>
      <c r="CO339" s="256"/>
      <c r="CP339" s="256"/>
      <c r="CQ339" s="256"/>
      <c r="CR339" s="256"/>
      <c r="CS339" s="256"/>
      <c r="CT339" s="256"/>
      <c r="CU339" s="256"/>
      <c r="CV339" s="256"/>
      <c r="CX339" s="256"/>
      <c r="CY339" s="256"/>
      <c r="CZ339" s="256"/>
      <c r="DA339" s="256"/>
      <c r="DB339" s="256"/>
      <c r="DC339" s="256"/>
      <c r="DD339" s="256"/>
      <c r="DE339" s="256"/>
      <c r="DF339" s="256"/>
      <c r="DG339" s="256"/>
      <c r="DH339" s="256"/>
      <c r="DI339" s="256"/>
      <c r="DK339" s="256"/>
      <c r="DL339" s="256"/>
      <c r="DM339" s="256"/>
      <c r="DN339" s="256"/>
      <c r="DO339" s="256"/>
      <c r="DP339" s="256"/>
      <c r="DQ339" s="256"/>
      <c r="DR339" s="256"/>
      <c r="DS339" s="256"/>
      <c r="DT339" s="256"/>
      <c r="DU339" s="256"/>
      <c r="DV339" s="256"/>
      <c r="DX339" s="256"/>
      <c r="DY339" s="256"/>
      <c r="DZ339" s="256"/>
      <c r="EA339" s="256"/>
      <c r="EB339" s="256"/>
      <c r="EC339" s="256"/>
      <c r="ED339" s="256"/>
      <c r="EE339" s="256"/>
      <c r="EF339" s="256"/>
      <c r="EG339" s="256"/>
      <c r="EH339" s="256"/>
      <c r="EI339" s="256"/>
      <c r="EK339" s="256"/>
      <c r="EL339" s="256"/>
      <c r="EM339" s="256"/>
      <c r="EN339" s="256"/>
      <c r="EO339" s="256"/>
      <c r="EP339" s="256"/>
      <c r="EQ339" s="256"/>
      <c r="ER339" s="256"/>
      <c r="ES339" s="256"/>
      <c r="ET339" s="256"/>
      <c r="EU339" s="256"/>
      <c r="EV339" s="256"/>
      <c r="EX339" s="256"/>
      <c r="EY339" s="256"/>
      <c r="EZ339" s="256"/>
      <c r="FA339" s="256"/>
      <c r="FB339" s="256"/>
      <c r="FC339" s="256"/>
      <c r="FD339" s="256"/>
      <c r="FE339" s="256"/>
      <c r="FF339" s="256"/>
      <c r="FG339" s="256"/>
      <c r="FH339" s="256"/>
      <c r="FI339" s="256"/>
      <c r="FK339" s="256"/>
      <c r="FL339" s="256"/>
      <c r="FM339" s="256"/>
      <c r="FN339" s="256"/>
      <c r="FO339" s="256"/>
      <c r="FP339" s="256"/>
      <c r="FQ339" s="256"/>
      <c r="FR339" s="256"/>
      <c r="FS339" s="256"/>
      <c r="FT339" s="256"/>
      <c r="FU339" s="256"/>
      <c r="FV339" s="256"/>
      <c r="FX339" s="256"/>
      <c r="FY339" s="256"/>
      <c r="FZ339" s="256"/>
      <c r="GA339" s="256"/>
      <c r="GB339" s="256"/>
      <c r="GC339" s="256"/>
      <c r="GD339" s="256"/>
      <c r="GE339" s="256"/>
      <c r="GF339" s="256"/>
      <c r="GG339" s="256"/>
      <c r="GH339" s="256"/>
      <c r="GI339" s="256"/>
      <c r="GK339" s="256"/>
      <c r="GL339" s="256"/>
      <c r="GM339" s="256"/>
      <c r="GN339" s="256"/>
      <c r="GO339" s="256"/>
      <c r="GP339" s="256"/>
      <c r="GQ339" s="256"/>
      <c r="GR339" s="256"/>
      <c r="GS339" s="256"/>
      <c r="GT339" s="256"/>
      <c r="GU339" s="256"/>
      <c r="GV339" s="256"/>
      <c r="GX339" s="256"/>
      <c r="GY339" s="256"/>
      <c r="GZ339" s="256"/>
      <c r="HA339" s="256"/>
      <c r="HB339" s="256"/>
      <c r="HC339" s="256"/>
      <c r="HD339" s="256"/>
      <c r="HE339" s="256"/>
      <c r="HF339" s="256"/>
      <c r="HG339" s="256"/>
      <c r="HH339" s="256"/>
      <c r="HI339" s="256"/>
      <c r="HK339" s="256"/>
      <c r="HL339" s="256"/>
      <c r="HM339" s="256"/>
      <c r="HN339" s="256"/>
      <c r="HO339" s="256"/>
      <c r="HP339" s="256"/>
      <c r="HQ339" s="256"/>
      <c r="HR339" s="256"/>
      <c r="HS339" s="256"/>
      <c r="HT339" s="256"/>
      <c r="HU339" s="256"/>
      <c r="HV339" s="256"/>
      <c r="HX339" s="256"/>
      <c r="HY339" s="256"/>
      <c r="HZ339" s="256"/>
      <c r="IA339" s="256"/>
      <c r="IB339" s="256"/>
      <c r="IC339" s="256"/>
      <c r="ID339" s="256"/>
      <c r="IE339" s="256"/>
      <c r="IF339" s="256"/>
      <c r="IG339" s="256"/>
      <c r="IH339" s="256"/>
      <c r="II339" s="256"/>
      <c r="IK339" s="256"/>
      <c r="IL339" s="257"/>
      <c r="IM339" s="257"/>
      <c r="IN339" s="257"/>
      <c r="IO339" s="257"/>
      <c r="IP339" s="257"/>
      <c r="IQ339" s="257"/>
      <c r="IR339" s="257"/>
      <c r="IS339" s="257"/>
      <c r="IT339" s="257"/>
      <c r="IU339" s="257"/>
      <c r="IV339" s="257"/>
      <c r="IW339" s="257"/>
      <c r="IY339" s="256"/>
    </row>
    <row r="340" spans="16:259" ht="19.5" customHeight="1" x14ac:dyDescent="0.5">
      <c r="P340" s="400"/>
      <c r="Z340" s="256"/>
      <c r="AA340" s="256"/>
      <c r="AB340" s="256"/>
      <c r="AO340" s="400"/>
      <c r="AY340" s="256"/>
      <c r="AZ340" s="256"/>
      <c r="BA340" s="256"/>
      <c r="BB340" s="256"/>
      <c r="BC340" s="256"/>
      <c r="BD340" s="256"/>
      <c r="BE340" s="256"/>
      <c r="BF340" s="256"/>
      <c r="BG340" s="256"/>
      <c r="BH340" s="256"/>
      <c r="BI340" s="256"/>
      <c r="BK340" s="256"/>
      <c r="BL340" s="256"/>
      <c r="BM340" s="256"/>
      <c r="BN340" s="256"/>
      <c r="BO340" s="256"/>
      <c r="BP340" s="256"/>
      <c r="BQ340" s="256"/>
      <c r="BR340" s="256"/>
      <c r="BS340" s="256"/>
      <c r="BT340" s="256"/>
      <c r="BU340" s="256"/>
      <c r="BV340" s="256"/>
      <c r="BX340" s="256"/>
      <c r="BY340" s="256"/>
      <c r="BZ340" s="256"/>
      <c r="CA340" s="256"/>
      <c r="CB340" s="256"/>
      <c r="CC340" s="256"/>
      <c r="CD340" s="256"/>
      <c r="CE340" s="256"/>
      <c r="CF340" s="256"/>
      <c r="CG340" s="256"/>
      <c r="CH340" s="256"/>
      <c r="CI340" s="256"/>
      <c r="CK340" s="256"/>
      <c r="CL340" s="256"/>
      <c r="CM340" s="256"/>
      <c r="CN340" s="256"/>
      <c r="CO340" s="256"/>
      <c r="CP340" s="256"/>
      <c r="CQ340" s="256"/>
      <c r="CR340" s="256"/>
      <c r="CS340" s="256"/>
      <c r="CT340" s="256"/>
      <c r="CU340" s="256"/>
      <c r="CV340" s="256"/>
      <c r="CX340" s="256"/>
      <c r="CY340" s="256"/>
      <c r="CZ340" s="256"/>
      <c r="DA340" s="256"/>
      <c r="DB340" s="256"/>
      <c r="DC340" s="256"/>
      <c r="DD340" s="256"/>
      <c r="DE340" s="256"/>
      <c r="DF340" s="256"/>
      <c r="DG340" s="256"/>
      <c r="DH340" s="256"/>
      <c r="DI340" s="256"/>
      <c r="DK340" s="256"/>
      <c r="DL340" s="256"/>
      <c r="DM340" s="256"/>
      <c r="DN340" s="256"/>
      <c r="DO340" s="256"/>
      <c r="DP340" s="256"/>
      <c r="DQ340" s="256"/>
      <c r="DR340" s="256"/>
      <c r="DS340" s="256"/>
      <c r="DT340" s="256"/>
      <c r="DU340" s="256"/>
      <c r="DV340" s="256"/>
      <c r="DX340" s="256"/>
      <c r="DY340" s="256"/>
      <c r="DZ340" s="256"/>
      <c r="EA340" s="256"/>
      <c r="EB340" s="256"/>
      <c r="EC340" s="256"/>
      <c r="ED340" s="256"/>
      <c r="EE340" s="256"/>
      <c r="EF340" s="256"/>
      <c r="EG340" s="256"/>
      <c r="EH340" s="256"/>
      <c r="EI340" s="256"/>
      <c r="EK340" s="256"/>
      <c r="EL340" s="256"/>
      <c r="EM340" s="256"/>
      <c r="EN340" s="256"/>
      <c r="EO340" s="256"/>
      <c r="EP340" s="256"/>
      <c r="EQ340" s="256"/>
      <c r="ER340" s="256"/>
      <c r="ES340" s="256"/>
      <c r="ET340" s="256"/>
      <c r="EU340" s="256"/>
      <c r="EV340" s="256"/>
      <c r="EX340" s="256"/>
      <c r="EY340" s="256"/>
      <c r="EZ340" s="256"/>
      <c r="FA340" s="256"/>
      <c r="FB340" s="256"/>
      <c r="FC340" s="256"/>
      <c r="FD340" s="256"/>
      <c r="FE340" s="256"/>
      <c r="FF340" s="256"/>
      <c r="FG340" s="256"/>
      <c r="FH340" s="256"/>
      <c r="FI340" s="256"/>
      <c r="FK340" s="256"/>
      <c r="FL340" s="256"/>
      <c r="FM340" s="256"/>
      <c r="FN340" s="256"/>
      <c r="FO340" s="256"/>
      <c r="FP340" s="256"/>
      <c r="FQ340" s="256"/>
      <c r="FR340" s="256"/>
      <c r="FS340" s="256"/>
      <c r="FT340" s="256"/>
      <c r="FU340" s="256"/>
      <c r="FV340" s="256"/>
      <c r="FX340" s="256"/>
      <c r="FY340" s="256"/>
      <c r="FZ340" s="256"/>
      <c r="GA340" s="256"/>
      <c r="GB340" s="256"/>
      <c r="GC340" s="256"/>
      <c r="GD340" s="256"/>
      <c r="GE340" s="256"/>
      <c r="GF340" s="256"/>
      <c r="GG340" s="256"/>
      <c r="GH340" s="256"/>
      <c r="GI340" s="256"/>
      <c r="GK340" s="256"/>
      <c r="GL340" s="256"/>
      <c r="GM340" s="256"/>
      <c r="GN340" s="256"/>
      <c r="GO340" s="256"/>
      <c r="GP340" s="256"/>
      <c r="GQ340" s="256"/>
      <c r="GR340" s="256"/>
      <c r="GS340" s="256"/>
      <c r="GT340" s="256"/>
      <c r="GU340" s="256"/>
      <c r="GV340" s="256"/>
      <c r="GX340" s="256"/>
      <c r="GY340" s="256"/>
      <c r="GZ340" s="256"/>
      <c r="HA340" s="256"/>
      <c r="HB340" s="256"/>
      <c r="HC340" s="256"/>
      <c r="HD340" s="256"/>
      <c r="HE340" s="256"/>
      <c r="HF340" s="256"/>
      <c r="HG340" s="256"/>
      <c r="HH340" s="256"/>
      <c r="HI340" s="256"/>
      <c r="HK340" s="256"/>
      <c r="HL340" s="256"/>
      <c r="HM340" s="256"/>
      <c r="HN340" s="256"/>
      <c r="HO340" s="256"/>
      <c r="HP340" s="256"/>
      <c r="HQ340" s="256"/>
      <c r="HR340" s="256"/>
      <c r="HS340" s="256"/>
      <c r="HT340" s="256"/>
      <c r="HU340" s="256"/>
      <c r="HV340" s="256"/>
      <c r="HX340" s="256"/>
      <c r="HY340" s="256"/>
      <c r="HZ340" s="256"/>
      <c r="IA340" s="256"/>
      <c r="IB340" s="256"/>
      <c r="IC340" s="256"/>
      <c r="ID340" s="256"/>
      <c r="IE340" s="256"/>
      <c r="IF340" s="256"/>
      <c r="IG340" s="256"/>
      <c r="IH340" s="256"/>
      <c r="II340" s="256"/>
      <c r="IK340" s="256"/>
      <c r="IL340" s="257"/>
      <c r="IM340" s="257"/>
      <c r="IN340" s="257"/>
      <c r="IO340" s="257"/>
      <c r="IP340" s="257"/>
      <c r="IQ340" s="257"/>
      <c r="IR340" s="257"/>
      <c r="IS340" s="257"/>
      <c r="IT340" s="257"/>
      <c r="IU340" s="257"/>
      <c r="IV340" s="257"/>
      <c r="IW340" s="257"/>
      <c r="IY340" s="256"/>
    </row>
    <row r="341" spans="16:259" ht="19.5" customHeight="1" x14ac:dyDescent="0.5">
      <c r="P341" s="400"/>
      <c r="Z341" s="256"/>
      <c r="AA341" s="256"/>
      <c r="AB341" s="256"/>
      <c r="AO341" s="400"/>
      <c r="AY341" s="256"/>
      <c r="AZ341" s="256"/>
      <c r="BA341" s="256"/>
      <c r="BB341" s="256"/>
      <c r="BC341" s="256"/>
      <c r="BD341" s="256"/>
      <c r="BE341" s="256"/>
      <c r="BF341" s="256"/>
      <c r="BG341" s="256"/>
      <c r="BH341" s="256"/>
      <c r="BI341" s="256"/>
      <c r="BK341" s="256"/>
      <c r="BL341" s="256"/>
      <c r="BM341" s="256"/>
      <c r="BN341" s="256"/>
      <c r="BO341" s="256"/>
      <c r="BP341" s="256"/>
      <c r="BQ341" s="256"/>
      <c r="BR341" s="256"/>
      <c r="BS341" s="256"/>
      <c r="BT341" s="256"/>
      <c r="BU341" s="256"/>
      <c r="BV341" s="256"/>
      <c r="BX341" s="256"/>
      <c r="BY341" s="256"/>
      <c r="BZ341" s="256"/>
      <c r="CA341" s="256"/>
      <c r="CB341" s="256"/>
      <c r="CC341" s="256"/>
      <c r="CD341" s="256"/>
      <c r="CE341" s="256"/>
      <c r="CF341" s="256"/>
      <c r="CG341" s="256"/>
      <c r="CH341" s="256"/>
      <c r="CI341" s="256"/>
      <c r="CK341" s="256"/>
      <c r="CL341" s="256"/>
      <c r="CM341" s="256"/>
      <c r="CN341" s="256"/>
      <c r="CO341" s="256"/>
      <c r="CP341" s="256"/>
      <c r="CQ341" s="256"/>
      <c r="CR341" s="256"/>
      <c r="CS341" s="256"/>
      <c r="CT341" s="256"/>
      <c r="CU341" s="256"/>
      <c r="CV341" s="256"/>
      <c r="CX341" s="256"/>
      <c r="CY341" s="256"/>
      <c r="CZ341" s="256"/>
      <c r="DA341" s="256"/>
      <c r="DB341" s="256"/>
      <c r="DC341" s="256"/>
      <c r="DD341" s="256"/>
      <c r="DE341" s="256"/>
      <c r="DF341" s="256"/>
      <c r="DG341" s="256"/>
      <c r="DH341" s="256"/>
      <c r="DI341" s="256"/>
      <c r="DK341" s="256"/>
      <c r="DL341" s="256"/>
      <c r="DM341" s="256"/>
      <c r="DN341" s="256"/>
      <c r="DO341" s="256"/>
      <c r="DP341" s="256"/>
      <c r="DQ341" s="256"/>
      <c r="DR341" s="256"/>
      <c r="DS341" s="256"/>
      <c r="DT341" s="256"/>
      <c r="DU341" s="256"/>
      <c r="DV341" s="256"/>
      <c r="DX341" s="256"/>
      <c r="DY341" s="256"/>
      <c r="DZ341" s="256"/>
      <c r="EA341" s="256"/>
      <c r="EB341" s="256"/>
      <c r="EC341" s="256"/>
      <c r="ED341" s="256"/>
      <c r="EE341" s="256"/>
      <c r="EF341" s="256"/>
      <c r="EG341" s="256"/>
      <c r="EH341" s="256"/>
      <c r="EI341" s="256"/>
      <c r="EK341" s="256"/>
      <c r="EL341" s="256"/>
      <c r="EM341" s="256"/>
      <c r="EN341" s="256"/>
      <c r="EO341" s="256"/>
      <c r="EP341" s="256"/>
      <c r="EQ341" s="256"/>
      <c r="ER341" s="256"/>
      <c r="ES341" s="256"/>
      <c r="ET341" s="256"/>
      <c r="EU341" s="256"/>
      <c r="EV341" s="256"/>
      <c r="EX341" s="256"/>
      <c r="EY341" s="256"/>
      <c r="EZ341" s="256"/>
      <c r="FA341" s="256"/>
      <c r="FB341" s="256"/>
      <c r="FC341" s="256"/>
      <c r="FD341" s="256"/>
      <c r="FE341" s="256"/>
      <c r="FF341" s="256"/>
      <c r="FG341" s="256"/>
      <c r="FH341" s="256"/>
      <c r="FI341" s="256"/>
      <c r="FK341" s="256"/>
      <c r="FL341" s="256"/>
      <c r="FM341" s="256"/>
      <c r="FN341" s="256"/>
      <c r="FO341" s="256"/>
      <c r="FP341" s="256"/>
      <c r="FQ341" s="256"/>
      <c r="FR341" s="256"/>
      <c r="FS341" s="256"/>
      <c r="FT341" s="256"/>
      <c r="FU341" s="256"/>
      <c r="FV341" s="256"/>
      <c r="FX341" s="256"/>
      <c r="FY341" s="256"/>
      <c r="FZ341" s="256"/>
      <c r="GA341" s="256"/>
      <c r="GB341" s="256"/>
      <c r="GC341" s="256"/>
      <c r="GD341" s="256"/>
      <c r="GE341" s="256"/>
      <c r="GF341" s="256"/>
      <c r="GG341" s="256"/>
      <c r="GH341" s="256"/>
      <c r="GI341" s="256"/>
      <c r="GK341" s="256"/>
      <c r="GL341" s="256"/>
      <c r="GM341" s="256"/>
      <c r="GN341" s="256"/>
      <c r="GO341" s="256"/>
      <c r="GP341" s="256"/>
      <c r="GQ341" s="256"/>
      <c r="GR341" s="256"/>
      <c r="GS341" s="256"/>
      <c r="GT341" s="256"/>
      <c r="GU341" s="256"/>
      <c r="GV341" s="256"/>
      <c r="GX341" s="256"/>
      <c r="GY341" s="256"/>
      <c r="GZ341" s="256"/>
      <c r="HA341" s="256"/>
      <c r="HB341" s="256"/>
      <c r="HC341" s="256"/>
      <c r="HD341" s="256"/>
      <c r="HE341" s="256"/>
      <c r="HF341" s="256"/>
      <c r="HG341" s="256"/>
      <c r="HH341" s="256"/>
      <c r="HI341" s="256"/>
      <c r="HK341" s="256"/>
      <c r="HL341" s="256"/>
      <c r="HM341" s="256"/>
      <c r="HN341" s="256"/>
      <c r="HO341" s="256"/>
      <c r="HP341" s="256"/>
      <c r="HQ341" s="256"/>
      <c r="HR341" s="256"/>
      <c r="HS341" s="256"/>
      <c r="HT341" s="256"/>
      <c r="HU341" s="256"/>
      <c r="HV341" s="256"/>
      <c r="HX341" s="256"/>
      <c r="HY341" s="256"/>
      <c r="HZ341" s="256"/>
      <c r="IA341" s="256"/>
      <c r="IB341" s="256"/>
      <c r="IC341" s="256"/>
      <c r="ID341" s="256"/>
      <c r="IE341" s="256"/>
      <c r="IF341" s="256"/>
      <c r="IG341" s="256"/>
      <c r="IH341" s="256"/>
      <c r="II341" s="256"/>
      <c r="IK341" s="256"/>
      <c r="IL341" s="257"/>
      <c r="IM341" s="257"/>
      <c r="IN341" s="257"/>
      <c r="IO341" s="257"/>
      <c r="IP341" s="257"/>
      <c r="IQ341" s="257"/>
      <c r="IR341" s="257"/>
      <c r="IS341" s="257"/>
      <c r="IT341" s="257"/>
      <c r="IU341" s="257"/>
      <c r="IV341" s="257"/>
      <c r="IW341" s="257"/>
      <c r="IY341" s="256"/>
    </row>
    <row r="342" spans="16:259" ht="19.5" customHeight="1" x14ac:dyDescent="0.5">
      <c r="P342" s="400"/>
      <c r="Z342" s="256"/>
      <c r="AA342" s="256"/>
      <c r="AB342" s="256"/>
      <c r="AO342" s="400"/>
      <c r="AY342" s="256"/>
      <c r="AZ342" s="256"/>
      <c r="BA342" s="256"/>
      <c r="BB342" s="256"/>
      <c r="BC342" s="256"/>
      <c r="BD342" s="256"/>
      <c r="BE342" s="256"/>
      <c r="BF342" s="256"/>
      <c r="BG342" s="256"/>
      <c r="BH342" s="256"/>
      <c r="BI342" s="256"/>
      <c r="BK342" s="256"/>
      <c r="BL342" s="256"/>
      <c r="BM342" s="256"/>
      <c r="BN342" s="256"/>
      <c r="BO342" s="256"/>
      <c r="BP342" s="256"/>
      <c r="BQ342" s="256"/>
      <c r="BR342" s="256"/>
      <c r="BS342" s="256"/>
      <c r="BT342" s="256"/>
      <c r="BU342" s="256"/>
      <c r="BV342" s="256"/>
      <c r="BX342" s="256"/>
      <c r="BY342" s="256"/>
      <c r="BZ342" s="256"/>
      <c r="CA342" s="256"/>
      <c r="CB342" s="256"/>
      <c r="CC342" s="256"/>
      <c r="CD342" s="256"/>
      <c r="CE342" s="256"/>
      <c r="CF342" s="256"/>
      <c r="CG342" s="256"/>
      <c r="CH342" s="256"/>
      <c r="CI342" s="256"/>
      <c r="CK342" s="256"/>
      <c r="CL342" s="256"/>
      <c r="CM342" s="256"/>
      <c r="CN342" s="256"/>
      <c r="CO342" s="256"/>
      <c r="CP342" s="256"/>
      <c r="CQ342" s="256"/>
      <c r="CR342" s="256"/>
      <c r="CS342" s="256"/>
      <c r="CT342" s="256"/>
      <c r="CU342" s="256"/>
      <c r="CV342" s="256"/>
      <c r="CX342" s="256"/>
      <c r="CY342" s="256"/>
      <c r="CZ342" s="256"/>
      <c r="DA342" s="256"/>
      <c r="DB342" s="256"/>
      <c r="DC342" s="256"/>
      <c r="DD342" s="256"/>
      <c r="DE342" s="256"/>
      <c r="DF342" s="256"/>
      <c r="DG342" s="256"/>
      <c r="DH342" s="256"/>
      <c r="DI342" s="256"/>
      <c r="DK342" s="256"/>
      <c r="DL342" s="256"/>
      <c r="DM342" s="256"/>
      <c r="DN342" s="256"/>
      <c r="DO342" s="256"/>
      <c r="DP342" s="256"/>
      <c r="DQ342" s="256"/>
      <c r="DR342" s="256"/>
      <c r="DS342" s="256"/>
      <c r="DT342" s="256"/>
      <c r="DU342" s="256"/>
      <c r="DV342" s="256"/>
      <c r="DX342" s="256"/>
      <c r="DY342" s="256"/>
      <c r="DZ342" s="256"/>
      <c r="EA342" s="256"/>
      <c r="EB342" s="256"/>
      <c r="EC342" s="256"/>
      <c r="ED342" s="256"/>
      <c r="EE342" s="256"/>
      <c r="EF342" s="256"/>
      <c r="EG342" s="256"/>
      <c r="EH342" s="256"/>
      <c r="EI342" s="256"/>
      <c r="EK342" s="256"/>
      <c r="EL342" s="256"/>
      <c r="EM342" s="256"/>
      <c r="EN342" s="256"/>
      <c r="EO342" s="256"/>
      <c r="EP342" s="256"/>
      <c r="EQ342" s="256"/>
      <c r="ER342" s="256"/>
      <c r="ES342" s="256"/>
      <c r="ET342" s="256"/>
      <c r="EU342" s="256"/>
      <c r="EV342" s="256"/>
      <c r="EX342" s="256"/>
      <c r="EY342" s="256"/>
      <c r="EZ342" s="256"/>
      <c r="FA342" s="256"/>
      <c r="FB342" s="256"/>
      <c r="FC342" s="256"/>
      <c r="FD342" s="256"/>
      <c r="FE342" s="256"/>
      <c r="FF342" s="256"/>
      <c r="FG342" s="256"/>
      <c r="FH342" s="256"/>
      <c r="FI342" s="256"/>
      <c r="FK342" s="256"/>
      <c r="FL342" s="256"/>
      <c r="FM342" s="256"/>
      <c r="FN342" s="256"/>
      <c r="FO342" s="256"/>
      <c r="FP342" s="256"/>
      <c r="FQ342" s="256"/>
      <c r="FR342" s="256"/>
      <c r="FS342" s="256"/>
      <c r="FT342" s="256"/>
      <c r="FU342" s="256"/>
      <c r="FV342" s="256"/>
      <c r="FX342" s="256"/>
      <c r="FY342" s="256"/>
      <c r="FZ342" s="256"/>
      <c r="GA342" s="256"/>
      <c r="GB342" s="256"/>
      <c r="GC342" s="256"/>
      <c r="GD342" s="256"/>
      <c r="GE342" s="256"/>
      <c r="GF342" s="256"/>
      <c r="GG342" s="256"/>
      <c r="GH342" s="256"/>
      <c r="GI342" s="256"/>
      <c r="GK342" s="256"/>
      <c r="GL342" s="256"/>
      <c r="GM342" s="256"/>
      <c r="GN342" s="256"/>
      <c r="GO342" s="256"/>
      <c r="GP342" s="256"/>
      <c r="GQ342" s="256"/>
      <c r="GR342" s="256"/>
      <c r="GS342" s="256"/>
      <c r="GT342" s="256"/>
      <c r="GU342" s="256"/>
      <c r="GV342" s="256"/>
      <c r="GX342" s="256"/>
      <c r="GY342" s="256"/>
      <c r="GZ342" s="256"/>
      <c r="HA342" s="256"/>
      <c r="HB342" s="256"/>
      <c r="HC342" s="256"/>
      <c r="HD342" s="256"/>
      <c r="HE342" s="256"/>
      <c r="HF342" s="256"/>
      <c r="HG342" s="256"/>
      <c r="HH342" s="256"/>
      <c r="HI342" s="256"/>
      <c r="HK342" s="256"/>
      <c r="HL342" s="256"/>
      <c r="HM342" s="256"/>
      <c r="HN342" s="256"/>
      <c r="HO342" s="256"/>
      <c r="HP342" s="256"/>
      <c r="HQ342" s="256"/>
      <c r="HR342" s="256"/>
      <c r="HS342" s="256"/>
      <c r="HT342" s="256"/>
      <c r="HU342" s="256"/>
      <c r="HV342" s="256"/>
      <c r="HX342" s="256"/>
      <c r="HY342" s="256"/>
      <c r="HZ342" s="256"/>
      <c r="IA342" s="256"/>
      <c r="IB342" s="256"/>
      <c r="IC342" s="256"/>
      <c r="ID342" s="256"/>
      <c r="IE342" s="256"/>
      <c r="IF342" s="256"/>
      <c r="IG342" s="256"/>
      <c r="IH342" s="256"/>
      <c r="II342" s="256"/>
      <c r="IK342" s="256"/>
      <c r="IL342" s="257"/>
      <c r="IM342" s="257"/>
      <c r="IN342" s="257"/>
      <c r="IO342" s="257"/>
      <c r="IP342" s="257"/>
      <c r="IQ342" s="257"/>
      <c r="IR342" s="257"/>
      <c r="IS342" s="257"/>
      <c r="IT342" s="257"/>
      <c r="IU342" s="257"/>
      <c r="IV342" s="257"/>
      <c r="IW342" s="257"/>
      <c r="IY342" s="256"/>
    </row>
    <row r="343" spans="16:259" ht="19.5" customHeight="1" x14ac:dyDescent="0.5">
      <c r="P343" s="400"/>
      <c r="Z343" s="256"/>
      <c r="AA343" s="256"/>
      <c r="AB343" s="256"/>
      <c r="AO343" s="400"/>
      <c r="AY343" s="256"/>
      <c r="AZ343" s="256"/>
      <c r="BA343" s="256"/>
      <c r="BB343" s="256"/>
      <c r="BC343" s="256"/>
      <c r="BD343" s="256"/>
      <c r="BE343" s="256"/>
      <c r="BF343" s="256"/>
      <c r="BG343" s="256"/>
      <c r="BH343" s="256"/>
      <c r="BI343" s="256"/>
      <c r="BK343" s="256"/>
      <c r="BL343" s="256"/>
      <c r="BM343" s="256"/>
      <c r="BN343" s="256"/>
      <c r="BO343" s="256"/>
      <c r="BP343" s="256"/>
      <c r="BQ343" s="256"/>
      <c r="BR343" s="256"/>
      <c r="BS343" s="256"/>
      <c r="BT343" s="256"/>
      <c r="BU343" s="256"/>
      <c r="BV343" s="256"/>
      <c r="BX343" s="256"/>
      <c r="BY343" s="256"/>
      <c r="BZ343" s="256"/>
      <c r="CA343" s="256"/>
      <c r="CB343" s="256"/>
      <c r="CC343" s="256"/>
      <c r="CD343" s="256"/>
      <c r="CE343" s="256"/>
      <c r="CF343" s="256"/>
      <c r="CG343" s="256"/>
      <c r="CH343" s="256"/>
      <c r="CI343" s="256"/>
      <c r="CK343" s="256"/>
      <c r="CL343" s="256"/>
      <c r="CM343" s="256"/>
      <c r="CN343" s="256"/>
      <c r="CO343" s="256"/>
      <c r="CP343" s="256"/>
      <c r="CQ343" s="256"/>
      <c r="CR343" s="256"/>
      <c r="CS343" s="256"/>
      <c r="CT343" s="256"/>
      <c r="CU343" s="256"/>
      <c r="CV343" s="256"/>
      <c r="CX343" s="256"/>
      <c r="CY343" s="256"/>
      <c r="CZ343" s="256"/>
      <c r="DA343" s="256"/>
      <c r="DB343" s="256"/>
      <c r="DC343" s="256"/>
      <c r="DD343" s="256"/>
      <c r="DE343" s="256"/>
      <c r="DF343" s="256"/>
      <c r="DG343" s="256"/>
      <c r="DH343" s="256"/>
      <c r="DI343" s="256"/>
      <c r="DK343" s="256"/>
      <c r="DL343" s="256"/>
      <c r="DM343" s="256"/>
      <c r="DN343" s="256"/>
      <c r="DO343" s="256"/>
      <c r="DP343" s="256"/>
      <c r="DQ343" s="256"/>
      <c r="DR343" s="256"/>
      <c r="DS343" s="256"/>
      <c r="DT343" s="256"/>
      <c r="DU343" s="256"/>
      <c r="DV343" s="256"/>
      <c r="DX343" s="256"/>
      <c r="DY343" s="256"/>
      <c r="DZ343" s="256"/>
      <c r="EA343" s="256"/>
      <c r="EB343" s="256"/>
      <c r="EC343" s="256"/>
      <c r="ED343" s="256"/>
      <c r="EE343" s="256"/>
      <c r="EF343" s="256"/>
      <c r="EG343" s="256"/>
      <c r="EH343" s="256"/>
      <c r="EI343" s="256"/>
      <c r="EK343" s="256"/>
      <c r="EL343" s="256"/>
      <c r="EM343" s="256"/>
      <c r="EN343" s="256"/>
      <c r="EO343" s="256"/>
      <c r="EP343" s="256"/>
      <c r="EQ343" s="256"/>
      <c r="ER343" s="256"/>
      <c r="ES343" s="256"/>
      <c r="ET343" s="256"/>
      <c r="EU343" s="256"/>
      <c r="EV343" s="256"/>
      <c r="EX343" s="256"/>
      <c r="EY343" s="256"/>
      <c r="EZ343" s="256"/>
      <c r="FA343" s="256"/>
      <c r="FB343" s="256"/>
      <c r="FC343" s="256"/>
      <c r="FD343" s="256"/>
      <c r="FE343" s="256"/>
      <c r="FF343" s="256"/>
      <c r="FG343" s="256"/>
      <c r="FH343" s="256"/>
      <c r="FI343" s="256"/>
      <c r="FK343" s="256"/>
      <c r="FL343" s="256"/>
      <c r="FM343" s="256"/>
      <c r="FN343" s="256"/>
      <c r="FO343" s="256"/>
      <c r="FP343" s="256"/>
      <c r="FQ343" s="256"/>
      <c r="FR343" s="256"/>
      <c r="FS343" s="256"/>
      <c r="FT343" s="256"/>
      <c r="FU343" s="256"/>
      <c r="FV343" s="256"/>
      <c r="FX343" s="256"/>
      <c r="FY343" s="256"/>
      <c r="FZ343" s="256"/>
      <c r="GA343" s="256"/>
      <c r="GB343" s="256"/>
      <c r="GC343" s="256"/>
      <c r="GD343" s="256"/>
      <c r="GE343" s="256"/>
      <c r="GF343" s="256"/>
      <c r="GG343" s="256"/>
      <c r="GH343" s="256"/>
      <c r="GI343" s="256"/>
      <c r="GK343" s="256"/>
      <c r="GL343" s="256"/>
      <c r="GM343" s="256"/>
      <c r="GN343" s="256"/>
      <c r="GO343" s="256"/>
      <c r="GP343" s="256"/>
      <c r="GQ343" s="256"/>
      <c r="GR343" s="256"/>
      <c r="GS343" s="256"/>
      <c r="GT343" s="256"/>
      <c r="GU343" s="256"/>
      <c r="GV343" s="256"/>
      <c r="GX343" s="256"/>
      <c r="GY343" s="256"/>
      <c r="GZ343" s="256"/>
      <c r="HA343" s="256"/>
      <c r="HB343" s="256"/>
      <c r="HC343" s="256"/>
      <c r="HD343" s="256"/>
      <c r="HE343" s="256"/>
      <c r="HF343" s="256"/>
      <c r="HG343" s="256"/>
      <c r="HH343" s="256"/>
      <c r="HI343" s="256"/>
      <c r="HK343" s="256"/>
      <c r="HL343" s="256"/>
      <c r="HM343" s="256"/>
      <c r="HN343" s="256"/>
      <c r="HO343" s="256"/>
      <c r="HP343" s="256"/>
      <c r="HQ343" s="256"/>
      <c r="HR343" s="256"/>
      <c r="HS343" s="256"/>
      <c r="HT343" s="256"/>
      <c r="HU343" s="256"/>
      <c r="HV343" s="256"/>
      <c r="HX343" s="256"/>
      <c r="HY343" s="256"/>
      <c r="HZ343" s="256"/>
      <c r="IA343" s="256"/>
      <c r="IB343" s="256"/>
      <c r="IC343" s="256"/>
      <c r="ID343" s="256"/>
      <c r="IE343" s="256"/>
      <c r="IF343" s="256"/>
      <c r="IG343" s="256"/>
      <c r="IH343" s="256"/>
      <c r="II343" s="256"/>
      <c r="IK343" s="256"/>
      <c r="IL343" s="257"/>
      <c r="IM343" s="257"/>
      <c r="IN343" s="257"/>
      <c r="IO343" s="257"/>
      <c r="IP343" s="257"/>
      <c r="IQ343" s="257"/>
      <c r="IR343" s="257"/>
      <c r="IS343" s="257"/>
      <c r="IT343" s="257"/>
      <c r="IU343" s="257"/>
      <c r="IV343" s="257"/>
      <c r="IW343" s="257"/>
      <c r="IY343" s="256"/>
    </row>
    <row r="344" spans="16:259" ht="19.5" customHeight="1" x14ac:dyDescent="0.5">
      <c r="P344" s="400"/>
      <c r="Z344" s="256"/>
      <c r="AA344" s="256"/>
      <c r="AB344" s="256"/>
      <c r="AO344" s="400"/>
      <c r="AY344" s="256"/>
      <c r="AZ344" s="256"/>
      <c r="BA344" s="256"/>
      <c r="BB344" s="256"/>
      <c r="BC344" s="256"/>
      <c r="BD344" s="256"/>
      <c r="BE344" s="256"/>
      <c r="BF344" s="256"/>
      <c r="BG344" s="256"/>
      <c r="BH344" s="256"/>
      <c r="BI344" s="256"/>
      <c r="BK344" s="256"/>
      <c r="BL344" s="256"/>
      <c r="BM344" s="256"/>
      <c r="BN344" s="256"/>
      <c r="BO344" s="256"/>
      <c r="BP344" s="256"/>
      <c r="BQ344" s="256"/>
      <c r="BR344" s="256"/>
      <c r="BS344" s="256"/>
      <c r="BT344" s="256"/>
      <c r="BU344" s="256"/>
      <c r="BV344" s="256"/>
      <c r="BX344" s="256"/>
      <c r="BY344" s="256"/>
      <c r="BZ344" s="256"/>
      <c r="CA344" s="256"/>
      <c r="CB344" s="256"/>
      <c r="CC344" s="256"/>
      <c r="CD344" s="256"/>
      <c r="CE344" s="256"/>
      <c r="CF344" s="256"/>
      <c r="CG344" s="256"/>
      <c r="CH344" s="256"/>
      <c r="CI344" s="256"/>
      <c r="CK344" s="256"/>
      <c r="CL344" s="256"/>
      <c r="CM344" s="256"/>
      <c r="CN344" s="256"/>
      <c r="CO344" s="256"/>
      <c r="CP344" s="256"/>
      <c r="CQ344" s="256"/>
      <c r="CR344" s="256"/>
      <c r="CS344" s="256"/>
      <c r="CT344" s="256"/>
      <c r="CU344" s="256"/>
      <c r="CV344" s="256"/>
      <c r="CX344" s="256"/>
      <c r="CY344" s="256"/>
      <c r="CZ344" s="256"/>
      <c r="DA344" s="256"/>
      <c r="DB344" s="256"/>
      <c r="DC344" s="256"/>
      <c r="DD344" s="256"/>
      <c r="DE344" s="256"/>
      <c r="DF344" s="256"/>
      <c r="DG344" s="256"/>
      <c r="DH344" s="256"/>
      <c r="DI344" s="256"/>
      <c r="DK344" s="256"/>
      <c r="DL344" s="256"/>
      <c r="DM344" s="256"/>
      <c r="DN344" s="256"/>
      <c r="DO344" s="256"/>
      <c r="DP344" s="256"/>
      <c r="DQ344" s="256"/>
      <c r="DR344" s="256"/>
      <c r="DS344" s="256"/>
      <c r="DT344" s="256"/>
      <c r="DU344" s="256"/>
      <c r="DV344" s="256"/>
      <c r="DX344" s="256"/>
      <c r="DY344" s="256"/>
      <c r="DZ344" s="256"/>
      <c r="EA344" s="256"/>
      <c r="EB344" s="256"/>
      <c r="EC344" s="256"/>
      <c r="ED344" s="256"/>
      <c r="EE344" s="256"/>
      <c r="EF344" s="256"/>
      <c r="EG344" s="256"/>
      <c r="EH344" s="256"/>
      <c r="EI344" s="256"/>
      <c r="EK344" s="256"/>
      <c r="EL344" s="256"/>
      <c r="EM344" s="256"/>
      <c r="EN344" s="256"/>
      <c r="EO344" s="256"/>
      <c r="EP344" s="256"/>
      <c r="EQ344" s="256"/>
      <c r="ER344" s="256"/>
      <c r="ES344" s="256"/>
      <c r="ET344" s="256"/>
      <c r="EU344" s="256"/>
      <c r="EV344" s="256"/>
      <c r="EX344" s="256"/>
      <c r="EY344" s="256"/>
      <c r="EZ344" s="256"/>
      <c r="FA344" s="256"/>
      <c r="FB344" s="256"/>
      <c r="FC344" s="256"/>
      <c r="FD344" s="256"/>
      <c r="FE344" s="256"/>
      <c r="FF344" s="256"/>
      <c r="FG344" s="256"/>
      <c r="FH344" s="256"/>
      <c r="FI344" s="256"/>
      <c r="FK344" s="256"/>
      <c r="FL344" s="256"/>
      <c r="FM344" s="256"/>
      <c r="FN344" s="256"/>
      <c r="FO344" s="256"/>
      <c r="FP344" s="256"/>
      <c r="FQ344" s="256"/>
      <c r="FR344" s="256"/>
      <c r="FS344" s="256"/>
      <c r="FT344" s="256"/>
      <c r="FU344" s="256"/>
      <c r="FV344" s="256"/>
      <c r="FX344" s="256"/>
      <c r="FY344" s="256"/>
      <c r="FZ344" s="256"/>
      <c r="GA344" s="256"/>
      <c r="GB344" s="256"/>
      <c r="GC344" s="256"/>
      <c r="GD344" s="256"/>
      <c r="GE344" s="256"/>
      <c r="GF344" s="256"/>
      <c r="GG344" s="256"/>
      <c r="GH344" s="256"/>
      <c r="GI344" s="256"/>
      <c r="GK344" s="256"/>
      <c r="GL344" s="256"/>
      <c r="GM344" s="256"/>
      <c r="GN344" s="256"/>
      <c r="GO344" s="256"/>
      <c r="GP344" s="256"/>
      <c r="GQ344" s="256"/>
      <c r="GR344" s="256"/>
      <c r="GS344" s="256"/>
      <c r="GT344" s="256"/>
      <c r="GU344" s="256"/>
      <c r="GV344" s="256"/>
      <c r="GX344" s="256"/>
      <c r="GY344" s="256"/>
      <c r="GZ344" s="256"/>
      <c r="HA344" s="256"/>
      <c r="HB344" s="256"/>
      <c r="HC344" s="256"/>
      <c r="HD344" s="256"/>
      <c r="HE344" s="256"/>
      <c r="HF344" s="256"/>
      <c r="HG344" s="256"/>
      <c r="HH344" s="256"/>
      <c r="HI344" s="256"/>
      <c r="HK344" s="256"/>
      <c r="HL344" s="256"/>
      <c r="HM344" s="256"/>
      <c r="HN344" s="256"/>
      <c r="HO344" s="256"/>
      <c r="HP344" s="256"/>
      <c r="HQ344" s="256"/>
      <c r="HR344" s="256"/>
      <c r="HS344" s="256"/>
      <c r="HT344" s="256"/>
      <c r="HU344" s="256"/>
      <c r="HV344" s="256"/>
      <c r="HX344" s="256"/>
      <c r="HY344" s="256"/>
      <c r="HZ344" s="256"/>
      <c r="IA344" s="256"/>
      <c r="IB344" s="256"/>
      <c r="IC344" s="256"/>
      <c r="ID344" s="256"/>
      <c r="IE344" s="256"/>
      <c r="IF344" s="256"/>
      <c r="IG344" s="256"/>
      <c r="IH344" s="256"/>
      <c r="II344" s="256"/>
      <c r="IK344" s="256"/>
      <c r="IL344" s="257"/>
      <c r="IM344" s="257"/>
      <c r="IN344" s="257"/>
      <c r="IO344" s="257"/>
      <c r="IP344" s="257"/>
      <c r="IQ344" s="257"/>
      <c r="IR344" s="257"/>
      <c r="IS344" s="257"/>
      <c r="IT344" s="257"/>
      <c r="IU344" s="257"/>
      <c r="IV344" s="257"/>
      <c r="IW344" s="257"/>
      <c r="IY344" s="256"/>
    </row>
    <row r="345" spans="16:259" ht="19.5" customHeight="1" x14ac:dyDescent="0.5">
      <c r="P345" s="400"/>
      <c r="Z345" s="256"/>
      <c r="AA345" s="256"/>
      <c r="AB345" s="256"/>
      <c r="AO345" s="400"/>
      <c r="AY345" s="256"/>
      <c r="AZ345" s="256"/>
      <c r="BA345" s="256"/>
      <c r="BB345" s="256"/>
      <c r="BC345" s="256"/>
      <c r="BD345" s="256"/>
      <c r="BE345" s="256"/>
      <c r="BF345" s="256"/>
      <c r="BG345" s="256"/>
      <c r="BH345" s="256"/>
      <c r="BI345" s="256"/>
      <c r="BK345" s="256"/>
      <c r="BL345" s="256"/>
      <c r="BM345" s="256"/>
      <c r="BN345" s="256"/>
      <c r="BO345" s="256"/>
      <c r="BP345" s="256"/>
      <c r="BQ345" s="256"/>
      <c r="BR345" s="256"/>
      <c r="BS345" s="256"/>
      <c r="BT345" s="256"/>
      <c r="BU345" s="256"/>
      <c r="BV345" s="256"/>
      <c r="BX345" s="256"/>
      <c r="BY345" s="256"/>
      <c r="BZ345" s="256"/>
      <c r="CA345" s="256"/>
      <c r="CB345" s="256"/>
      <c r="CC345" s="256"/>
      <c r="CD345" s="256"/>
      <c r="CE345" s="256"/>
      <c r="CF345" s="256"/>
      <c r="CG345" s="256"/>
      <c r="CH345" s="256"/>
      <c r="CI345" s="256"/>
      <c r="CK345" s="256"/>
      <c r="CL345" s="256"/>
      <c r="CM345" s="256"/>
      <c r="CN345" s="256"/>
      <c r="CO345" s="256"/>
      <c r="CP345" s="256"/>
      <c r="CQ345" s="256"/>
      <c r="CR345" s="256"/>
      <c r="CS345" s="256"/>
      <c r="CT345" s="256"/>
      <c r="CU345" s="256"/>
      <c r="CV345" s="256"/>
      <c r="CX345" s="256"/>
      <c r="CY345" s="256"/>
      <c r="CZ345" s="256"/>
      <c r="DA345" s="256"/>
      <c r="DB345" s="256"/>
      <c r="DC345" s="256"/>
      <c r="DD345" s="256"/>
      <c r="DE345" s="256"/>
      <c r="DF345" s="256"/>
      <c r="DG345" s="256"/>
      <c r="DH345" s="256"/>
      <c r="DI345" s="256"/>
      <c r="DK345" s="256"/>
      <c r="DL345" s="256"/>
      <c r="DM345" s="256"/>
      <c r="DN345" s="256"/>
      <c r="DO345" s="256"/>
      <c r="DP345" s="256"/>
      <c r="DQ345" s="256"/>
      <c r="DR345" s="256"/>
      <c r="DS345" s="256"/>
      <c r="DT345" s="256"/>
      <c r="DU345" s="256"/>
      <c r="DV345" s="256"/>
      <c r="DX345" s="256"/>
      <c r="DY345" s="256"/>
      <c r="DZ345" s="256"/>
      <c r="EA345" s="256"/>
      <c r="EB345" s="256"/>
      <c r="EC345" s="256"/>
      <c r="ED345" s="256"/>
      <c r="EE345" s="256"/>
      <c r="EF345" s="256"/>
      <c r="EG345" s="256"/>
      <c r="EH345" s="256"/>
      <c r="EI345" s="256"/>
      <c r="EK345" s="256"/>
      <c r="EL345" s="256"/>
      <c r="EM345" s="256"/>
      <c r="EN345" s="256"/>
      <c r="EO345" s="256"/>
      <c r="EP345" s="256"/>
      <c r="EQ345" s="256"/>
      <c r="ER345" s="256"/>
      <c r="ES345" s="256"/>
      <c r="ET345" s="256"/>
      <c r="EU345" s="256"/>
      <c r="EV345" s="256"/>
      <c r="EX345" s="256"/>
      <c r="EY345" s="256"/>
      <c r="EZ345" s="256"/>
      <c r="FA345" s="256"/>
      <c r="FB345" s="256"/>
      <c r="FC345" s="256"/>
      <c r="FD345" s="256"/>
      <c r="FE345" s="256"/>
      <c r="FF345" s="256"/>
      <c r="FG345" s="256"/>
      <c r="FH345" s="256"/>
      <c r="FI345" s="256"/>
      <c r="FK345" s="256"/>
      <c r="FL345" s="256"/>
      <c r="FM345" s="256"/>
      <c r="FN345" s="256"/>
      <c r="FO345" s="256"/>
      <c r="FP345" s="256"/>
      <c r="FQ345" s="256"/>
      <c r="FR345" s="256"/>
      <c r="FS345" s="256"/>
      <c r="FT345" s="256"/>
      <c r="FU345" s="256"/>
      <c r="FV345" s="256"/>
      <c r="FX345" s="256"/>
      <c r="FY345" s="256"/>
      <c r="FZ345" s="256"/>
      <c r="GA345" s="256"/>
      <c r="GB345" s="256"/>
      <c r="GC345" s="256"/>
      <c r="GD345" s="256"/>
      <c r="GE345" s="256"/>
      <c r="GF345" s="256"/>
      <c r="GG345" s="256"/>
      <c r="GH345" s="256"/>
      <c r="GI345" s="256"/>
      <c r="GK345" s="256"/>
      <c r="GL345" s="256"/>
      <c r="GM345" s="256"/>
      <c r="GN345" s="256"/>
      <c r="GO345" s="256"/>
      <c r="GP345" s="256"/>
      <c r="GQ345" s="256"/>
      <c r="GR345" s="256"/>
      <c r="GS345" s="256"/>
      <c r="GT345" s="256"/>
      <c r="GU345" s="256"/>
      <c r="GV345" s="256"/>
      <c r="GX345" s="256"/>
      <c r="GY345" s="256"/>
      <c r="GZ345" s="256"/>
      <c r="HA345" s="256"/>
      <c r="HB345" s="256"/>
      <c r="HC345" s="256"/>
      <c r="HD345" s="256"/>
      <c r="HE345" s="256"/>
      <c r="HF345" s="256"/>
      <c r="HG345" s="256"/>
      <c r="HH345" s="256"/>
      <c r="HI345" s="256"/>
      <c r="HK345" s="256"/>
      <c r="HL345" s="256"/>
      <c r="HM345" s="256"/>
      <c r="HN345" s="256"/>
      <c r="HO345" s="256"/>
      <c r="HP345" s="256"/>
      <c r="HQ345" s="256"/>
      <c r="HR345" s="256"/>
      <c r="HS345" s="256"/>
      <c r="HT345" s="256"/>
      <c r="HU345" s="256"/>
      <c r="HV345" s="256"/>
      <c r="HX345" s="256"/>
      <c r="HY345" s="256"/>
      <c r="HZ345" s="256"/>
      <c r="IA345" s="256"/>
      <c r="IB345" s="256"/>
      <c r="IC345" s="256"/>
      <c r="ID345" s="256"/>
      <c r="IE345" s="256"/>
      <c r="IF345" s="256"/>
      <c r="IG345" s="256"/>
      <c r="IH345" s="256"/>
      <c r="II345" s="256"/>
      <c r="IK345" s="256"/>
      <c r="IL345" s="257"/>
      <c r="IM345" s="257"/>
      <c r="IN345" s="257"/>
      <c r="IO345" s="257"/>
      <c r="IP345" s="257"/>
      <c r="IQ345" s="257"/>
      <c r="IR345" s="257"/>
      <c r="IS345" s="257"/>
      <c r="IT345" s="257"/>
      <c r="IU345" s="257"/>
      <c r="IV345" s="257"/>
      <c r="IW345" s="257"/>
      <c r="IY345" s="256"/>
    </row>
    <row r="346" spans="16:259" ht="19.5" customHeight="1" x14ac:dyDescent="0.5">
      <c r="P346" s="400"/>
      <c r="Z346" s="256"/>
      <c r="AA346" s="256"/>
      <c r="AB346" s="256"/>
      <c r="AO346" s="400"/>
      <c r="AY346" s="256"/>
      <c r="AZ346" s="256"/>
      <c r="BA346" s="256"/>
      <c r="BB346" s="256"/>
      <c r="BC346" s="256"/>
      <c r="BD346" s="256"/>
      <c r="BE346" s="256"/>
      <c r="BF346" s="256"/>
      <c r="BG346" s="256"/>
      <c r="BH346" s="256"/>
      <c r="BI346" s="256"/>
      <c r="BK346" s="256"/>
      <c r="BL346" s="256"/>
      <c r="BM346" s="256"/>
      <c r="BN346" s="256"/>
      <c r="BO346" s="256"/>
      <c r="BP346" s="256"/>
      <c r="BQ346" s="256"/>
      <c r="BR346" s="256"/>
      <c r="BS346" s="256"/>
      <c r="BT346" s="256"/>
      <c r="BU346" s="256"/>
      <c r="BV346" s="256"/>
      <c r="BX346" s="256"/>
      <c r="BY346" s="256"/>
      <c r="BZ346" s="256"/>
      <c r="CA346" s="256"/>
      <c r="CB346" s="256"/>
      <c r="CC346" s="256"/>
      <c r="CD346" s="256"/>
      <c r="CE346" s="256"/>
      <c r="CF346" s="256"/>
      <c r="CG346" s="256"/>
      <c r="CH346" s="256"/>
      <c r="CI346" s="256"/>
      <c r="CK346" s="256"/>
      <c r="CL346" s="256"/>
      <c r="CM346" s="256"/>
      <c r="CN346" s="256"/>
      <c r="CO346" s="256"/>
      <c r="CP346" s="256"/>
      <c r="CQ346" s="256"/>
      <c r="CR346" s="256"/>
      <c r="CS346" s="256"/>
      <c r="CT346" s="256"/>
      <c r="CU346" s="256"/>
      <c r="CV346" s="256"/>
      <c r="CX346" s="256"/>
      <c r="CY346" s="256"/>
      <c r="CZ346" s="256"/>
      <c r="DA346" s="256"/>
      <c r="DB346" s="256"/>
      <c r="DC346" s="256"/>
      <c r="DD346" s="256"/>
      <c r="DE346" s="256"/>
      <c r="DF346" s="256"/>
      <c r="DG346" s="256"/>
      <c r="DH346" s="256"/>
      <c r="DI346" s="256"/>
      <c r="DK346" s="256"/>
      <c r="DL346" s="256"/>
      <c r="DM346" s="256"/>
      <c r="DN346" s="256"/>
      <c r="DO346" s="256"/>
      <c r="DP346" s="256"/>
      <c r="DQ346" s="256"/>
      <c r="DR346" s="256"/>
      <c r="DS346" s="256"/>
      <c r="DT346" s="256"/>
      <c r="DU346" s="256"/>
      <c r="DV346" s="256"/>
      <c r="DX346" s="256"/>
      <c r="DY346" s="256"/>
      <c r="DZ346" s="256"/>
      <c r="EA346" s="256"/>
      <c r="EB346" s="256"/>
      <c r="EC346" s="256"/>
      <c r="ED346" s="256"/>
      <c r="EE346" s="256"/>
      <c r="EF346" s="256"/>
      <c r="EG346" s="256"/>
      <c r="EH346" s="256"/>
      <c r="EI346" s="256"/>
      <c r="EK346" s="256"/>
      <c r="EL346" s="256"/>
      <c r="EM346" s="256"/>
      <c r="EN346" s="256"/>
      <c r="EO346" s="256"/>
      <c r="EP346" s="256"/>
      <c r="EQ346" s="256"/>
      <c r="ER346" s="256"/>
      <c r="ES346" s="256"/>
      <c r="ET346" s="256"/>
      <c r="EU346" s="256"/>
      <c r="EV346" s="256"/>
      <c r="EX346" s="256"/>
      <c r="EY346" s="256"/>
      <c r="EZ346" s="256"/>
      <c r="FA346" s="256"/>
      <c r="FB346" s="256"/>
      <c r="FC346" s="256"/>
      <c r="FD346" s="256"/>
      <c r="FE346" s="256"/>
      <c r="FF346" s="256"/>
      <c r="FG346" s="256"/>
      <c r="FH346" s="256"/>
      <c r="FI346" s="256"/>
      <c r="FK346" s="256"/>
      <c r="FL346" s="256"/>
      <c r="FM346" s="256"/>
      <c r="FN346" s="256"/>
      <c r="FO346" s="256"/>
      <c r="FP346" s="256"/>
      <c r="FQ346" s="256"/>
      <c r="FR346" s="256"/>
      <c r="FS346" s="256"/>
      <c r="FT346" s="256"/>
      <c r="FU346" s="256"/>
      <c r="FV346" s="256"/>
      <c r="FX346" s="256"/>
      <c r="FY346" s="256"/>
      <c r="FZ346" s="256"/>
      <c r="GA346" s="256"/>
      <c r="GB346" s="256"/>
      <c r="GC346" s="256"/>
      <c r="GD346" s="256"/>
      <c r="GE346" s="256"/>
      <c r="GF346" s="256"/>
      <c r="GG346" s="256"/>
      <c r="GH346" s="256"/>
      <c r="GI346" s="256"/>
      <c r="GK346" s="256"/>
      <c r="GL346" s="256"/>
      <c r="GM346" s="256"/>
      <c r="GN346" s="256"/>
      <c r="GO346" s="256"/>
      <c r="GP346" s="256"/>
      <c r="GQ346" s="256"/>
      <c r="GR346" s="256"/>
      <c r="GS346" s="256"/>
      <c r="GT346" s="256"/>
      <c r="GU346" s="256"/>
      <c r="GV346" s="256"/>
      <c r="GX346" s="256"/>
      <c r="GY346" s="256"/>
      <c r="GZ346" s="256"/>
      <c r="HA346" s="256"/>
      <c r="HB346" s="256"/>
      <c r="HC346" s="256"/>
      <c r="HD346" s="256"/>
      <c r="HE346" s="256"/>
      <c r="HF346" s="256"/>
      <c r="HG346" s="256"/>
      <c r="HH346" s="256"/>
      <c r="HI346" s="256"/>
      <c r="HK346" s="256"/>
      <c r="HL346" s="256"/>
      <c r="HM346" s="256"/>
      <c r="HN346" s="256"/>
      <c r="HO346" s="256"/>
      <c r="HP346" s="256"/>
      <c r="HQ346" s="256"/>
      <c r="HR346" s="256"/>
      <c r="HS346" s="256"/>
      <c r="HT346" s="256"/>
      <c r="HU346" s="256"/>
      <c r="HV346" s="256"/>
      <c r="HX346" s="256"/>
      <c r="HY346" s="256"/>
      <c r="HZ346" s="256"/>
      <c r="IA346" s="256"/>
      <c r="IB346" s="256"/>
      <c r="IC346" s="256"/>
      <c r="ID346" s="256"/>
      <c r="IE346" s="256"/>
      <c r="IF346" s="256"/>
      <c r="IG346" s="256"/>
      <c r="IH346" s="256"/>
      <c r="II346" s="256"/>
      <c r="IK346" s="256"/>
      <c r="IL346" s="257"/>
      <c r="IM346" s="257"/>
      <c r="IN346" s="257"/>
      <c r="IO346" s="257"/>
      <c r="IP346" s="257"/>
      <c r="IQ346" s="257"/>
      <c r="IR346" s="257"/>
      <c r="IS346" s="257"/>
      <c r="IT346" s="257"/>
      <c r="IU346" s="257"/>
      <c r="IV346" s="257"/>
      <c r="IW346" s="257"/>
      <c r="IY346" s="256"/>
    </row>
    <row r="347" spans="16:259" ht="19.5" customHeight="1" x14ac:dyDescent="0.5">
      <c r="P347" s="400"/>
      <c r="Z347" s="256"/>
      <c r="AA347" s="256"/>
      <c r="AB347" s="256"/>
      <c r="AO347" s="400"/>
      <c r="AY347" s="256"/>
      <c r="AZ347" s="256"/>
      <c r="BA347" s="256"/>
      <c r="BB347" s="256"/>
      <c r="BC347" s="256"/>
      <c r="BD347" s="256"/>
      <c r="BE347" s="256"/>
      <c r="BF347" s="256"/>
      <c r="BG347" s="256"/>
      <c r="BH347" s="256"/>
      <c r="BI347" s="256"/>
      <c r="BK347" s="256"/>
      <c r="BL347" s="256"/>
      <c r="BM347" s="256"/>
      <c r="BN347" s="256"/>
      <c r="BO347" s="256"/>
      <c r="BP347" s="256"/>
      <c r="BQ347" s="256"/>
      <c r="BR347" s="256"/>
      <c r="BS347" s="256"/>
      <c r="BT347" s="256"/>
      <c r="BU347" s="256"/>
      <c r="BV347" s="256"/>
      <c r="BX347" s="256"/>
      <c r="BY347" s="256"/>
      <c r="BZ347" s="256"/>
      <c r="CA347" s="256"/>
      <c r="CB347" s="256"/>
      <c r="CC347" s="256"/>
      <c r="CD347" s="256"/>
      <c r="CE347" s="256"/>
      <c r="CF347" s="256"/>
      <c r="CG347" s="256"/>
      <c r="CH347" s="256"/>
      <c r="CI347" s="256"/>
      <c r="CK347" s="256"/>
      <c r="CL347" s="256"/>
      <c r="CM347" s="256"/>
      <c r="CN347" s="256"/>
      <c r="CO347" s="256"/>
      <c r="CP347" s="256"/>
      <c r="CQ347" s="256"/>
      <c r="CR347" s="256"/>
      <c r="CS347" s="256"/>
      <c r="CT347" s="256"/>
      <c r="CU347" s="256"/>
      <c r="CV347" s="256"/>
      <c r="CX347" s="256"/>
      <c r="CY347" s="256"/>
      <c r="CZ347" s="256"/>
      <c r="DA347" s="256"/>
      <c r="DB347" s="256"/>
      <c r="DC347" s="256"/>
      <c r="DD347" s="256"/>
      <c r="DE347" s="256"/>
      <c r="DF347" s="256"/>
      <c r="DG347" s="256"/>
      <c r="DH347" s="256"/>
      <c r="DI347" s="256"/>
      <c r="DK347" s="256"/>
      <c r="DL347" s="256"/>
      <c r="DM347" s="256"/>
      <c r="DN347" s="256"/>
      <c r="DO347" s="256"/>
      <c r="DP347" s="256"/>
      <c r="DQ347" s="256"/>
      <c r="DR347" s="256"/>
      <c r="DS347" s="256"/>
      <c r="DT347" s="256"/>
      <c r="DU347" s="256"/>
      <c r="DV347" s="256"/>
      <c r="DX347" s="256"/>
      <c r="DY347" s="256"/>
      <c r="DZ347" s="256"/>
      <c r="EA347" s="256"/>
      <c r="EB347" s="256"/>
      <c r="EC347" s="256"/>
      <c r="ED347" s="256"/>
      <c r="EE347" s="256"/>
      <c r="EF347" s="256"/>
      <c r="EG347" s="256"/>
      <c r="EH347" s="256"/>
      <c r="EI347" s="256"/>
      <c r="EK347" s="256"/>
      <c r="EL347" s="256"/>
      <c r="EM347" s="256"/>
      <c r="EN347" s="256"/>
      <c r="EO347" s="256"/>
      <c r="EP347" s="256"/>
      <c r="EQ347" s="256"/>
      <c r="ER347" s="256"/>
      <c r="ES347" s="256"/>
      <c r="ET347" s="256"/>
      <c r="EU347" s="256"/>
      <c r="EV347" s="256"/>
      <c r="EX347" s="256"/>
      <c r="EY347" s="256"/>
      <c r="EZ347" s="256"/>
      <c r="FA347" s="256"/>
      <c r="FB347" s="256"/>
      <c r="FC347" s="256"/>
      <c r="FD347" s="256"/>
      <c r="FE347" s="256"/>
      <c r="FF347" s="256"/>
      <c r="FG347" s="256"/>
      <c r="FH347" s="256"/>
      <c r="FI347" s="256"/>
      <c r="FK347" s="256"/>
      <c r="FL347" s="256"/>
      <c r="FM347" s="256"/>
      <c r="FN347" s="256"/>
      <c r="FO347" s="256"/>
      <c r="FP347" s="256"/>
      <c r="FQ347" s="256"/>
      <c r="FR347" s="256"/>
      <c r="FS347" s="256"/>
      <c r="FT347" s="256"/>
      <c r="FU347" s="256"/>
      <c r="FV347" s="256"/>
      <c r="FX347" s="256"/>
      <c r="FY347" s="256"/>
      <c r="FZ347" s="256"/>
      <c r="GA347" s="256"/>
      <c r="GB347" s="256"/>
      <c r="GC347" s="256"/>
      <c r="GD347" s="256"/>
      <c r="GE347" s="256"/>
      <c r="GF347" s="256"/>
      <c r="GG347" s="256"/>
      <c r="GH347" s="256"/>
      <c r="GI347" s="256"/>
      <c r="GK347" s="256"/>
      <c r="GL347" s="256"/>
      <c r="GM347" s="256"/>
      <c r="GN347" s="256"/>
      <c r="GO347" s="256"/>
      <c r="GP347" s="256"/>
      <c r="GQ347" s="256"/>
      <c r="GR347" s="256"/>
      <c r="GS347" s="256"/>
      <c r="GT347" s="256"/>
      <c r="GU347" s="256"/>
      <c r="GV347" s="256"/>
      <c r="GX347" s="256"/>
      <c r="GY347" s="256"/>
      <c r="GZ347" s="256"/>
      <c r="HA347" s="256"/>
      <c r="HB347" s="256"/>
      <c r="HC347" s="256"/>
      <c r="HD347" s="256"/>
      <c r="HE347" s="256"/>
      <c r="HF347" s="256"/>
      <c r="HG347" s="256"/>
      <c r="HH347" s="256"/>
      <c r="HI347" s="256"/>
      <c r="HK347" s="256"/>
      <c r="HL347" s="256"/>
      <c r="HM347" s="256"/>
      <c r="HN347" s="256"/>
      <c r="HO347" s="256"/>
      <c r="HP347" s="256"/>
      <c r="HQ347" s="256"/>
      <c r="HR347" s="256"/>
      <c r="HS347" s="256"/>
      <c r="HT347" s="256"/>
      <c r="HU347" s="256"/>
      <c r="HV347" s="256"/>
      <c r="HX347" s="256"/>
      <c r="HY347" s="256"/>
      <c r="HZ347" s="256"/>
      <c r="IA347" s="256"/>
      <c r="IB347" s="256"/>
      <c r="IC347" s="256"/>
      <c r="ID347" s="256"/>
      <c r="IE347" s="256"/>
      <c r="IF347" s="256"/>
      <c r="IG347" s="256"/>
      <c r="IH347" s="256"/>
      <c r="II347" s="256"/>
      <c r="IK347" s="256"/>
      <c r="IL347" s="257"/>
      <c r="IM347" s="257"/>
      <c r="IN347" s="257"/>
      <c r="IO347" s="257"/>
      <c r="IP347" s="257"/>
      <c r="IQ347" s="257"/>
      <c r="IR347" s="257"/>
      <c r="IS347" s="257"/>
      <c r="IT347" s="257"/>
      <c r="IU347" s="257"/>
      <c r="IV347" s="257"/>
      <c r="IW347" s="257"/>
      <c r="IY347" s="256"/>
    </row>
    <row r="348" spans="16:259" ht="19.5" customHeight="1" x14ac:dyDescent="0.5">
      <c r="P348" s="400"/>
      <c r="Z348" s="256"/>
      <c r="AA348" s="256"/>
      <c r="AB348" s="256"/>
      <c r="AO348" s="400"/>
      <c r="AY348" s="256"/>
      <c r="AZ348" s="256"/>
      <c r="BA348" s="256"/>
      <c r="BB348" s="256"/>
      <c r="BC348" s="256"/>
      <c r="BD348" s="256"/>
      <c r="BE348" s="256"/>
      <c r="BF348" s="256"/>
      <c r="BG348" s="256"/>
      <c r="BH348" s="256"/>
      <c r="BI348" s="256"/>
      <c r="BK348" s="256"/>
      <c r="BL348" s="256"/>
      <c r="BM348" s="256"/>
      <c r="BN348" s="256"/>
      <c r="BO348" s="256"/>
      <c r="BP348" s="256"/>
      <c r="BQ348" s="256"/>
      <c r="BR348" s="256"/>
      <c r="BS348" s="256"/>
      <c r="BT348" s="256"/>
      <c r="BU348" s="256"/>
      <c r="BV348" s="256"/>
      <c r="BX348" s="256"/>
      <c r="BY348" s="256"/>
      <c r="BZ348" s="256"/>
      <c r="CA348" s="256"/>
      <c r="CB348" s="256"/>
      <c r="CC348" s="256"/>
      <c r="CD348" s="256"/>
      <c r="CE348" s="256"/>
      <c r="CF348" s="256"/>
      <c r="CG348" s="256"/>
      <c r="CH348" s="256"/>
      <c r="CI348" s="256"/>
      <c r="CK348" s="256"/>
      <c r="CL348" s="256"/>
      <c r="CM348" s="256"/>
      <c r="CN348" s="256"/>
      <c r="CO348" s="256"/>
      <c r="CP348" s="256"/>
      <c r="CQ348" s="256"/>
      <c r="CR348" s="256"/>
      <c r="CS348" s="256"/>
      <c r="CT348" s="256"/>
      <c r="CU348" s="256"/>
      <c r="CV348" s="256"/>
      <c r="CX348" s="256"/>
      <c r="CY348" s="256"/>
      <c r="CZ348" s="256"/>
      <c r="DA348" s="256"/>
      <c r="DB348" s="256"/>
      <c r="DC348" s="256"/>
      <c r="DD348" s="256"/>
      <c r="DE348" s="256"/>
      <c r="DF348" s="256"/>
      <c r="DG348" s="256"/>
      <c r="DH348" s="256"/>
      <c r="DI348" s="256"/>
      <c r="DK348" s="256"/>
      <c r="DL348" s="256"/>
      <c r="DM348" s="256"/>
      <c r="DN348" s="256"/>
      <c r="DO348" s="256"/>
      <c r="DP348" s="256"/>
      <c r="DQ348" s="256"/>
      <c r="DR348" s="256"/>
      <c r="DS348" s="256"/>
      <c r="DT348" s="256"/>
      <c r="DU348" s="256"/>
      <c r="DV348" s="256"/>
      <c r="DX348" s="256"/>
      <c r="DY348" s="256"/>
      <c r="DZ348" s="256"/>
      <c r="EA348" s="256"/>
      <c r="EB348" s="256"/>
      <c r="EC348" s="256"/>
      <c r="ED348" s="256"/>
      <c r="EE348" s="256"/>
      <c r="EF348" s="256"/>
      <c r="EG348" s="256"/>
      <c r="EH348" s="256"/>
      <c r="EI348" s="256"/>
      <c r="EK348" s="256"/>
      <c r="EL348" s="256"/>
      <c r="EM348" s="256"/>
      <c r="EN348" s="256"/>
      <c r="EO348" s="256"/>
      <c r="EP348" s="256"/>
      <c r="EQ348" s="256"/>
      <c r="ER348" s="256"/>
      <c r="ES348" s="256"/>
      <c r="ET348" s="256"/>
      <c r="EU348" s="256"/>
      <c r="EV348" s="256"/>
      <c r="EX348" s="256"/>
      <c r="EY348" s="256"/>
      <c r="EZ348" s="256"/>
      <c r="FA348" s="256"/>
      <c r="FB348" s="256"/>
      <c r="FC348" s="256"/>
      <c r="FD348" s="256"/>
      <c r="FE348" s="256"/>
      <c r="FF348" s="256"/>
      <c r="FG348" s="256"/>
      <c r="FH348" s="256"/>
      <c r="FI348" s="256"/>
      <c r="FK348" s="256"/>
      <c r="FL348" s="256"/>
      <c r="FM348" s="256"/>
      <c r="FN348" s="256"/>
      <c r="FO348" s="256"/>
      <c r="FP348" s="256"/>
      <c r="FQ348" s="256"/>
      <c r="FR348" s="256"/>
      <c r="FS348" s="256"/>
      <c r="FT348" s="256"/>
      <c r="FU348" s="256"/>
      <c r="FV348" s="256"/>
      <c r="FX348" s="256"/>
      <c r="FY348" s="256"/>
      <c r="FZ348" s="256"/>
      <c r="GA348" s="256"/>
      <c r="GB348" s="256"/>
      <c r="GC348" s="256"/>
      <c r="GD348" s="256"/>
      <c r="GE348" s="256"/>
      <c r="GF348" s="256"/>
      <c r="GG348" s="256"/>
      <c r="GH348" s="256"/>
      <c r="GI348" s="256"/>
      <c r="GK348" s="256"/>
      <c r="GL348" s="256"/>
      <c r="GM348" s="256"/>
      <c r="GN348" s="256"/>
      <c r="GO348" s="256"/>
      <c r="GP348" s="256"/>
      <c r="GQ348" s="256"/>
      <c r="GR348" s="256"/>
      <c r="GS348" s="256"/>
      <c r="GT348" s="256"/>
      <c r="GU348" s="256"/>
      <c r="GV348" s="256"/>
      <c r="GX348" s="256"/>
      <c r="GY348" s="256"/>
      <c r="GZ348" s="256"/>
      <c r="HA348" s="256"/>
      <c r="HB348" s="256"/>
      <c r="HC348" s="256"/>
      <c r="HD348" s="256"/>
      <c r="HE348" s="256"/>
      <c r="HF348" s="256"/>
      <c r="HG348" s="256"/>
      <c r="HH348" s="256"/>
      <c r="HI348" s="256"/>
      <c r="HK348" s="256"/>
      <c r="HL348" s="256"/>
      <c r="HM348" s="256"/>
      <c r="HN348" s="256"/>
      <c r="HO348" s="256"/>
      <c r="HP348" s="256"/>
      <c r="HQ348" s="256"/>
      <c r="HR348" s="256"/>
      <c r="HS348" s="256"/>
      <c r="HT348" s="256"/>
      <c r="HU348" s="256"/>
      <c r="HV348" s="256"/>
      <c r="HX348" s="256"/>
      <c r="HY348" s="256"/>
      <c r="HZ348" s="256"/>
      <c r="IA348" s="256"/>
      <c r="IB348" s="256"/>
      <c r="IC348" s="256"/>
      <c r="ID348" s="256"/>
      <c r="IE348" s="256"/>
      <c r="IF348" s="256"/>
      <c r="IG348" s="256"/>
      <c r="IH348" s="256"/>
      <c r="II348" s="256"/>
      <c r="IK348" s="256"/>
      <c r="IL348" s="257"/>
      <c r="IM348" s="257"/>
      <c r="IN348" s="257"/>
      <c r="IO348" s="257"/>
      <c r="IP348" s="257"/>
      <c r="IQ348" s="257"/>
      <c r="IR348" s="257"/>
      <c r="IS348" s="257"/>
      <c r="IT348" s="257"/>
      <c r="IU348" s="257"/>
      <c r="IV348" s="257"/>
      <c r="IW348" s="257"/>
      <c r="IY348" s="256"/>
    </row>
    <row r="349" spans="16:259" ht="19.5" customHeight="1" x14ac:dyDescent="0.5">
      <c r="P349" s="400"/>
      <c r="Z349" s="256"/>
      <c r="AA349" s="256"/>
      <c r="AB349" s="256"/>
      <c r="AO349" s="400"/>
      <c r="AY349" s="256"/>
      <c r="AZ349" s="256"/>
      <c r="BA349" s="256"/>
      <c r="BB349" s="256"/>
      <c r="BC349" s="256"/>
      <c r="BD349" s="256"/>
      <c r="BE349" s="256"/>
      <c r="BF349" s="256"/>
      <c r="BG349" s="256"/>
      <c r="BH349" s="256"/>
      <c r="BI349" s="256"/>
      <c r="BK349" s="256"/>
      <c r="BL349" s="256"/>
      <c r="BM349" s="256"/>
      <c r="BN349" s="256"/>
      <c r="BO349" s="256"/>
      <c r="BP349" s="256"/>
      <c r="BQ349" s="256"/>
      <c r="BR349" s="256"/>
      <c r="BS349" s="256"/>
      <c r="BT349" s="256"/>
      <c r="BU349" s="256"/>
      <c r="BV349" s="256"/>
      <c r="BX349" s="256"/>
      <c r="BY349" s="256"/>
      <c r="BZ349" s="256"/>
      <c r="CA349" s="256"/>
      <c r="CB349" s="256"/>
      <c r="CC349" s="256"/>
      <c r="CD349" s="256"/>
      <c r="CE349" s="256"/>
      <c r="CF349" s="256"/>
      <c r="CG349" s="256"/>
      <c r="CH349" s="256"/>
      <c r="CI349" s="256"/>
      <c r="CK349" s="256"/>
      <c r="CL349" s="256"/>
      <c r="CM349" s="256"/>
      <c r="CN349" s="256"/>
      <c r="CO349" s="256"/>
      <c r="CP349" s="256"/>
      <c r="CQ349" s="256"/>
      <c r="CR349" s="256"/>
      <c r="CS349" s="256"/>
      <c r="CT349" s="256"/>
      <c r="CU349" s="256"/>
      <c r="CV349" s="256"/>
      <c r="CX349" s="256"/>
      <c r="CY349" s="256"/>
      <c r="CZ349" s="256"/>
      <c r="DA349" s="256"/>
      <c r="DB349" s="256"/>
      <c r="DC349" s="256"/>
      <c r="DD349" s="256"/>
      <c r="DE349" s="256"/>
      <c r="DF349" s="256"/>
      <c r="DG349" s="256"/>
      <c r="DH349" s="256"/>
      <c r="DI349" s="256"/>
      <c r="DK349" s="256"/>
      <c r="DL349" s="256"/>
      <c r="DM349" s="256"/>
      <c r="DN349" s="256"/>
      <c r="DO349" s="256"/>
      <c r="DP349" s="256"/>
      <c r="DQ349" s="256"/>
      <c r="DR349" s="256"/>
      <c r="DS349" s="256"/>
      <c r="DT349" s="256"/>
      <c r="DU349" s="256"/>
      <c r="DV349" s="256"/>
      <c r="DX349" s="256"/>
      <c r="DY349" s="256"/>
      <c r="DZ349" s="256"/>
      <c r="EA349" s="256"/>
      <c r="EB349" s="256"/>
      <c r="EC349" s="256"/>
      <c r="ED349" s="256"/>
      <c r="EE349" s="256"/>
      <c r="EF349" s="256"/>
      <c r="EG349" s="256"/>
      <c r="EH349" s="256"/>
      <c r="EI349" s="256"/>
      <c r="EK349" s="256"/>
      <c r="EL349" s="256"/>
      <c r="EM349" s="256"/>
      <c r="EN349" s="256"/>
      <c r="EO349" s="256"/>
      <c r="EP349" s="256"/>
      <c r="EQ349" s="256"/>
      <c r="ER349" s="256"/>
      <c r="ES349" s="256"/>
      <c r="ET349" s="256"/>
      <c r="EU349" s="256"/>
      <c r="EV349" s="256"/>
      <c r="EX349" s="256"/>
      <c r="EY349" s="256"/>
      <c r="EZ349" s="256"/>
      <c r="FA349" s="256"/>
      <c r="FB349" s="256"/>
      <c r="FC349" s="256"/>
      <c r="FD349" s="256"/>
      <c r="FE349" s="256"/>
      <c r="FF349" s="256"/>
      <c r="FG349" s="256"/>
      <c r="FH349" s="256"/>
      <c r="FI349" s="256"/>
      <c r="FK349" s="256"/>
      <c r="FL349" s="256"/>
      <c r="FM349" s="256"/>
      <c r="FN349" s="256"/>
      <c r="FO349" s="256"/>
      <c r="FP349" s="256"/>
      <c r="FQ349" s="256"/>
      <c r="FR349" s="256"/>
      <c r="FS349" s="256"/>
      <c r="FT349" s="256"/>
      <c r="FU349" s="256"/>
      <c r="FV349" s="256"/>
      <c r="FX349" s="256"/>
      <c r="FY349" s="256"/>
      <c r="FZ349" s="256"/>
      <c r="GA349" s="256"/>
      <c r="GB349" s="256"/>
      <c r="GC349" s="256"/>
      <c r="GD349" s="256"/>
      <c r="GE349" s="256"/>
      <c r="GF349" s="256"/>
      <c r="GG349" s="256"/>
      <c r="GH349" s="256"/>
      <c r="GI349" s="256"/>
      <c r="GK349" s="256"/>
      <c r="GL349" s="256"/>
      <c r="GM349" s="256"/>
      <c r="GN349" s="256"/>
      <c r="GO349" s="256"/>
      <c r="GP349" s="256"/>
      <c r="GQ349" s="256"/>
      <c r="GR349" s="256"/>
      <c r="GS349" s="256"/>
      <c r="GT349" s="256"/>
      <c r="GU349" s="256"/>
      <c r="GV349" s="256"/>
      <c r="GX349" s="256"/>
      <c r="GY349" s="256"/>
      <c r="GZ349" s="256"/>
      <c r="HA349" s="256"/>
      <c r="HB349" s="256"/>
      <c r="HC349" s="256"/>
      <c r="HD349" s="256"/>
      <c r="HE349" s="256"/>
      <c r="HF349" s="256"/>
      <c r="HG349" s="256"/>
      <c r="HH349" s="256"/>
      <c r="HI349" s="256"/>
      <c r="HK349" s="256"/>
      <c r="HL349" s="256"/>
      <c r="HM349" s="256"/>
      <c r="HN349" s="256"/>
      <c r="HO349" s="256"/>
      <c r="HP349" s="256"/>
      <c r="HQ349" s="256"/>
      <c r="HR349" s="256"/>
      <c r="HS349" s="256"/>
      <c r="HT349" s="256"/>
      <c r="HU349" s="256"/>
      <c r="HV349" s="256"/>
      <c r="HX349" s="256"/>
      <c r="HY349" s="256"/>
      <c r="HZ349" s="256"/>
      <c r="IA349" s="256"/>
      <c r="IB349" s="256"/>
      <c r="IC349" s="256"/>
      <c r="ID349" s="256"/>
      <c r="IE349" s="256"/>
      <c r="IF349" s="256"/>
      <c r="IG349" s="256"/>
      <c r="IH349" s="256"/>
      <c r="II349" s="256"/>
      <c r="IK349" s="256"/>
      <c r="IL349" s="257"/>
      <c r="IM349" s="257"/>
      <c r="IN349" s="257"/>
      <c r="IO349" s="257"/>
      <c r="IP349" s="257"/>
      <c r="IQ349" s="257"/>
      <c r="IR349" s="257"/>
      <c r="IS349" s="257"/>
      <c r="IT349" s="257"/>
      <c r="IU349" s="257"/>
      <c r="IV349" s="257"/>
      <c r="IW349" s="257"/>
      <c r="IY349" s="256"/>
    </row>
    <row r="350" spans="16:259" ht="19.5" customHeight="1" x14ac:dyDescent="0.5">
      <c r="P350" s="400"/>
      <c r="Z350" s="256"/>
      <c r="AA350" s="256"/>
      <c r="AB350" s="256"/>
      <c r="AO350" s="400"/>
      <c r="AY350" s="256"/>
      <c r="AZ350" s="256"/>
      <c r="BA350" s="256"/>
      <c r="BB350" s="256"/>
      <c r="BC350" s="256"/>
      <c r="BD350" s="256"/>
      <c r="BE350" s="256"/>
      <c r="BF350" s="256"/>
      <c r="BG350" s="256"/>
      <c r="BH350" s="256"/>
      <c r="BI350" s="256"/>
      <c r="BK350" s="256"/>
      <c r="BL350" s="256"/>
      <c r="BM350" s="256"/>
      <c r="BN350" s="256"/>
      <c r="BO350" s="256"/>
      <c r="BP350" s="256"/>
      <c r="BQ350" s="256"/>
      <c r="BR350" s="256"/>
      <c r="BS350" s="256"/>
      <c r="BT350" s="256"/>
      <c r="BU350" s="256"/>
      <c r="BV350" s="256"/>
      <c r="BX350" s="256"/>
      <c r="BY350" s="256"/>
      <c r="BZ350" s="256"/>
      <c r="CA350" s="256"/>
      <c r="CB350" s="256"/>
      <c r="CC350" s="256"/>
      <c r="CD350" s="256"/>
      <c r="CE350" s="256"/>
      <c r="CF350" s="256"/>
      <c r="CG350" s="256"/>
      <c r="CH350" s="256"/>
      <c r="CI350" s="256"/>
      <c r="CK350" s="256"/>
      <c r="CL350" s="256"/>
      <c r="CM350" s="256"/>
      <c r="CN350" s="256"/>
      <c r="CO350" s="256"/>
      <c r="CP350" s="256"/>
      <c r="CQ350" s="256"/>
      <c r="CR350" s="256"/>
      <c r="CS350" s="256"/>
      <c r="CT350" s="256"/>
      <c r="CU350" s="256"/>
      <c r="CV350" s="256"/>
      <c r="CX350" s="256"/>
      <c r="CY350" s="256"/>
      <c r="CZ350" s="256"/>
      <c r="DA350" s="256"/>
      <c r="DB350" s="256"/>
      <c r="DC350" s="256"/>
      <c r="DD350" s="256"/>
      <c r="DE350" s="256"/>
      <c r="DF350" s="256"/>
      <c r="DG350" s="256"/>
      <c r="DH350" s="256"/>
      <c r="DI350" s="256"/>
      <c r="DK350" s="256"/>
      <c r="DL350" s="256"/>
      <c r="DM350" s="256"/>
      <c r="DN350" s="256"/>
      <c r="DO350" s="256"/>
      <c r="DP350" s="256"/>
      <c r="DQ350" s="256"/>
      <c r="DR350" s="256"/>
      <c r="DS350" s="256"/>
      <c r="DT350" s="256"/>
      <c r="DU350" s="256"/>
      <c r="DV350" s="256"/>
      <c r="DX350" s="256"/>
      <c r="DY350" s="256"/>
      <c r="DZ350" s="256"/>
      <c r="EA350" s="256"/>
      <c r="EB350" s="256"/>
      <c r="EC350" s="256"/>
      <c r="ED350" s="256"/>
      <c r="EE350" s="256"/>
      <c r="EF350" s="256"/>
      <c r="EG350" s="256"/>
      <c r="EH350" s="256"/>
      <c r="EI350" s="256"/>
      <c r="EK350" s="256"/>
      <c r="EL350" s="256"/>
      <c r="EM350" s="256"/>
      <c r="EN350" s="256"/>
      <c r="EO350" s="256"/>
      <c r="EP350" s="256"/>
      <c r="EQ350" s="256"/>
      <c r="ER350" s="256"/>
      <c r="ES350" s="256"/>
      <c r="ET350" s="256"/>
      <c r="EU350" s="256"/>
      <c r="EV350" s="256"/>
      <c r="EX350" s="256"/>
      <c r="EY350" s="256"/>
      <c r="EZ350" s="256"/>
      <c r="FA350" s="256"/>
      <c r="FB350" s="256"/>
      <c r="FC350" s="256"/>
      <c r="FD350" s="256"/>
      <c r="FE350" s="256"/>
      <c r="FF350" s="256"/>
      <c r="FG350" s="256"/>
      <c r="FH350" s="256"/>
      <c r="FI350" s="256"/>
      <c r="FK350" s="256"/>
      <c r="FL350" s="256"/>
      <c r="FM350" s="256"/>
      <c r="FN350" s="256"/>
      <c r="FO350" s="256"/>
      <c r="FP350" s="256"/>
      <c r="FQ350" s="256"/>
      <c r="FR350" s="256"/>
      <c r="FS350" s="256"/>
      <c r="FT350" s="256"/>
      <c r="FU350" s="256"/>
      <c r="FV350" s="256"/>
      <c r="FX350" s="256"/>
      <c r="FY350" s="256"/>
      <c r="FZ350" s="256"/>
      <c r="GA350" s="256"/>
      <c r="GB350" s="256"/>
      <c r="GC350" s="256"/>
      <c r="GD350" s="256"/>
      <c r="GE350" s="256"/>
      <c r="GF350" s="256"/>
      <c r="GG350" s="256"/>
      <c r="GH350" s="256"/>
      <c r="GI350" s="256"/>
      <c r="GK350" s="256"/>
      <c r="GL350" s="256"/>
      <c r="GM350" s="256"/>
      <c r="GN350" s="256"/>
      <c r="GO350" s="256"/>
      <c r="GP350" s="256"/>
      <c r="GQ350" s="256"/>
      <c r="GR350" s="256"/>
      <c r="GS350" s="256"/>
      <c r="GT350" s="256"/>
      <c r="GU350" s="256"/>
      <c r="GV350" s="256"/>
      <c r="GX350" s="256"/>
      <c r="GY350" s="256"/>
      <c r="GZ350" s="256"/>
      <c r="HA350" s="256"/>
      <c r="HB350" s="256"/>
      <c r="HC350" s="256"/>
      <c r="HD350" s="256"/>
      <c r="HE350" s="256"/>
      <c r="HF350" s="256"/>
      <c r="HG350" s="256"/>
      <c r="HH350" s="256"/>
      <c r="HI350" s="256"/>
      <c r="HK350" s="256"/>
      <c r="HL350" s="256"/>
      <c r="HM350" s="256"/>
      <c r="HN350" s="256"/>
      <c r="HO350" s="256"/>
      <c r="HP350" s="256"/>
      <c r="HQ350" s="256"/>
      <c r="HR350" s="256"/>
      <c r="HS350" s="256"/>
      <c r="HT350" s="256"/>
      <c r="HU350" s="256"/>
      <c r="HV350" s="256"/>
      <c r="HX350" s="256"/>
      <c r="HY350" s="256"/>
      <c r="HZ350" s="256"/>
      <c r="IA350" s="256"/>
      <c r="IB350" s="256"/>
      <c r="IC350" s="256"/>
      <c r="ID350" s="256"/>
      <c r="IE350" s="256"/>
      <c r="IF350" s="256"/>
      <c r="IG350" s="256"/>
      <c r="IH350" s="256"/>
      <c r="II350" s="256"/>
      <c r="IK350" s="256"/>
      <c r="IL350" s="257"/>
      <c r="IM350" s="257"/>
      <c r="IN350" s="257"/>
      <c r="IO350" s="257"/>
      <c r="IP350" s="257"/>
      <c r="IQ350" s="257"/>
      <c r="IR350" s="257"/>
      <c r="IS350" s="257"/>
      <c r="IT350" s="257"/>
      <c r="IU350" s="257"/>
      <c r="IV350" s="257"/>
      <c r="IW350" s="257"/>
      <c r="IY350" s="256"/>
    </row>
    <row r="351" spans="16:259" ht="19.5" customHeight="1" x14ac:dyDescent="0.5">
      <c r="P351" s="400"/>
      <c r="Z351" s="256"/>
      <c r="AA351" s="256"/>
      <c r="AB351" s="256"/>
      <c r="AO351" s="400"/>
      <c r="AY351" s="256"/>
      <c r="AZ351" s="256"/>
      <c r="BA351" s="256"/>
      <c r="BB351" s="256"/>
      <c r="BC351" s="256"/>
      <c r="BD351" s="256"/>
      <c r="BE351" s="256"/>
      <c r="BF351" s="256"/>
      <c r="BG351" s="256"/>
      <c r="BH351" s="256"/>
      <c r="BI351" s="256"/>
      <c r="BK351" s="256"/>
      <c r="BL351" s="256"/>
      <c r="BM351" s="256"/>
      <c r="BN351" s="256"/>
      <c r="BO351" s="256"/>
      <c r="BP351" s="256"/>
      <c r="BQ351" s="256"/>
      <c r="BR351" s="256"/>
      <c r="BS351" s="256"/>
      <c r="BT351" s="256"/>
      <c r="BU351" s="256"/>
      <c r="BV351" s="256"/>
      <c r="BX351" s="256"/>
      <c r="BY351" s="256"/>
      <c r="BZ351" s="256"/>
      <c r="CA351" s="256"/>
      <c r="CB351" s="256"/>
      <c r="CC351" s="256"/>
      <c r="CD351" s="256"/>
      <c r="CE351" s="256"/>
      <c r="CF351" s="256"/>
      <c r="CG351" s="256"/>
      <c r="CH351" s="256"/>
      <c r="CI351" s="256"/>
      <c r="CK351" s="256"/>
      <c r="CL351" s="256"/>
      <c r="CM351" s="256"/>
      <c r="CN351" s="256"/>
      <c r="CO351" s="256"/>
      <c r="CP351" s="256"/>
      <c r="CQ351" s="256"/>
      <c r="CR351" s="256"/>
      <c r="CS351" s="256"/>
      <c r="CT351" s="256"/>
      <c r="CU351" s="256"/>
      <c r="CV351" s="256"/>
      <c r="CX351" s="256"/>
      <c r="CY351" s="256"/>
      <c r="CZ351" s="256"/>
      <c r="DA351" s="256"/>
      <c r="DB351" s="256"/>
      <c r="DC351" s="256"/>
      <c r="DD351" s="256"/>
      <c r="DE351" s="256"/>
      <c r="DF351" s="256"/>
      <c r="DG351" s="256"/>
      <c r="DH351" s="256"/>
      <c r="DI351" s="256"/>
      <c r="DK351" s="256"/>
      <c r="DL351" s="256"/>
      <c r="DM351" s="256"/>
      <c r="DN351" s="256"/>
      <c r="DO351" s="256"/>
      <c r="DP351" s="256"/>
      <c r="DQ351" s="256"/>
      <c r="DR351" s="256"/>
      <c r="DS351" s="256"/>
      <c r="DT351" s="256"/>
      <c r="DU351" s="256"/>
      <c r="DV351" s="256"/>
      <c r="DX351" s="256"/>
      <c r="DY351" s="256"/>
      <c r="DZ351" s="256"/>
      <c r="EA351" s="256"/>
      <c r="EB351" s="256"/>
      <c r="EC351" s="256"/>
      <c r="ED351" s="256"/>
      <c r="EE351" s="256"/>
      <c r="EF351" s="256"/>
      <c r="EG351" s="256"/>
      <c r="EH351" s="256"/>
      <c r="EI351" s="256"/>
      <c r="EK351" s="256"/>
      <c r="EL351" s="256"/>
      <c r="EM351" s="256"/>
      <c r="EN351" s="256"/>
      <c r="EO351" s="256"/>
      <c r="EP351" s="256"/>
      <c r="EQ351" s="256"/>
      <c r="ER351" s="256"/>
      <c r="ES351" s="256"/>
      <c r="ET351" s="256"/>
      <c r="EU351" s="256"/>
      <c r="EV351" s="256"/>
      <c r="EX351" s="256"/>
      <c r="EY351" s="256"/>
      <c r="EZ351" s="256"/>
      <c r="FA351" s="256"/>
      <c r="FB351" s="256"/>
      <c r="FC351" s="256"/>
      <c r="FD351" s="256"/>
      <c r="FE351" s="256"/>
      <c r="FF351" s="256"/>
      <c r="FG351" s="256"/>
      <c r="FH351" s="256"/>
      <c r="FI351" s="256"/>
      <c r="FK351" s="256"/>
      <c r="FL351" s="256"/>
      <c r="FM351" s="256"/>
      <c r="FN351" s="256"/>
      <c r="FO351" s="256"/>
      <c r="FP351" s="256"/>
      <c r="FQ351" s="256"/>
      <c r="FR351" s="256"/>
      <c r="FS351" s="256"/>
      <c r="FT351" s="256"/>
      <c r="FU351" s="256"/>
      <c r="FV351" s="256"/>
      <c r="FX351" s="256"/>
      <c r="FY351" s="256"/>
      <c r="FZ351" s="256"/>
      <c r="GA351" s="256"/>
      <c r="GB351" s="256"/>
      <c r="GC351" s="256"/>
      <c r="GD351" s="256"/>
      <c r="GE351" s="256"/>
      <c r="GF351" s="256"/>
      <c r="GG351" s="256"/>
      <c r="GH351" s="256"/>
      <c r="GI351" s="256"/>
      <c r="GK351" s="256"/>
      <c r="GL351" s="256"/>
      <c r="GM351" s="256"/>
      <c r="GN351" s="256"/>
      <c r="GO351" s="256"/>
      <c r="GP351" s="256"/>
      <c r="GQ351" s="256"/>
      <c r="GR351" s="256"/>
      <c r="GS351" s="256"/>
      <c r="GT351" s="256"/>
      <c r="GU351" s="256"/>
      <c r="GV351" s="256"/>
      <c r="GX351" s="256"/>
      <c r="GY351" s="256"/>
      <c r="GZ351" s="256"/>
      <c r="HA351" s="256"/>
      <c r="HB351" s="256"/>
      <c r="HC351" s="256"/>
      <c r="HD351" s="256"/>
      <c r="HE351" s="256"/>
      <c r="HF351" s="256"/>
      <c r="HG351" s="256"/>
      <c r="HH351" s="256"/>
      <c r="HI351" s="256"/>
      <c r="HK351" s="256"/>
      <c r="HL351" s="256"/>
      <c r="HM351" s="256"/>
      <c r="HN351" s="256"/>
      <c r="HO351" s="256"/>
      <c r="HP351" s="256"/>
      <c r="HQ351" s="256"/>
      <c r="HR351" s="256"/>
      <c r="HS351" s="256"/>
      <c r="HT351" s="256"/>
      <c r="HU351" s="256"/>
      <c r="HV351" s="256"/>
      <c r="HX351" s="256"/>
      <c r="HY351" s="256"/>
      <c r="HZ351" s="256"/>
      <c r="IA351" s="256"/>
      <c r="IB351" s="256"/>
      <c r="IC351" s="256"/>
      <c r="ID351" s="256"/>
      <c r="IE351" s="256"/>
      <c r="IF351" s="256"/>
      <c r="IG351" s="256"/>
      <c r="IH351" s="256"/>
      <c r="II351" s="256"/>
      <c r="IK351" s="256"/>
      <c r="IL351" s="257"/>
      <c r="IM351" s="257"/>
      <c r="IN351" s="257"/>
      <c r="IO351" s="257"/>
      <c r="IP351" s="257"/>
      <c r="IQ351" s="257"/>
      <c r="IR351" s="257"/>
      <c r="IS351" s="257"/>
      <c r="IT351" s="257"/>
      <c r="IU351" s="257"/>
      <c r="IV351" s="257"/>
      <c r="IW351" s="257"/>
      <c r="IY351" s="256"/>
    </row>
    <row r="352" spans="16:259" ht="19.5" customHeight="1" x14ac:dyDescent="0.5">
      <c r="P352" s="400"/>
      <c r="Z352" s="256"/>
      <c r="AA352" s="256"/>
      <c r="AB352" s="256"/>
      <c r="AO352" s="400"/>
      <c r="AY352" s="256"/>
      <c r="AZ352" s="256"/>
      <c r="BA352" s="256"/>
      <c r="BB352" s="256"/>
      <c r="BC352" s="256"/>
      <c r="BD352" s="256"/>
      <c r="BE352" s="256"/>
      <c r="BF352" s="256"/>
      <c r="BG352" s="256"/>
      <c r="BH352" s="256"/>
      <c r="BI352" s="256"/>
      <c r="BK352" s="256"/>
      <c r="BL352" s="256"/>
      <c r="BM352" s="256"/>
      <c r="BN352" s="256"/>
      <c r="BO352" s="256"/>
      <c r="BP352" s="256"/>
      <c r="BQ352" s="256"/>
      <c r="BR352" s="256"/>
      <c r="BS352" s="256"/>
      <c r="BT352" s="256"/>
      <c r="BU352" s="256"/>
      <c r="BV352" s="256"/>
      <c r="BX352" s="256"/>
      <c r="BY352" s="256"/>
      <c r="BZ352" s="256"/>
      <c r="CA352" s="256"/>
      <c r="CB352" s="256"/>
      <c r="CC352" s="256"/>
      <c r="CD352" s="256"/>
      <c r="CE352" s="256"/>
      <c r="CF352" s="256"/>
      <c r="CG352" s="256"/>
      <c r="CH352" s="256"/>
      <c r="CI352" s="256"/>
      <c r="CK352" s="256"/>
      <c r="CL352" s="256"/>
      <c r="CM352" s="256"/>
      <c r="CN352" s="256"/>
      <c r="CO352" s="256"/>
      <c r="CP352" s="256"/>
      <c r="CQ352" s="256"/>
      <c r="CR352" s="256"/>
      <c r="CS352" s="256"/>
      <c r="CT352" s="256"/>
      <c r="CU352" s="256"/>
      <c r="CV352" s="256"/>
      <c r="CX352" s="256"/>
      <c r="CY352" s="256"/>
      <c r="CZ352" s="256"/>
      <c r="DA352" s="256"/>
      <c r="DB352" s="256"/>
      <c r="DC352" s="256"/>
      <c r="DD352" s="256"/>
      <c r="DE352" s="256"/>
      <c r="DF352" s="256"/>
      <c r="DG352" s="256"/>
      <c r="DH352" s="256"/>
      <c r="DI352" s="256"/>
      <c r="DK352" s="256"/>
      <c r="DL352" s="256"/>
      <c r="DM352" s="256"/>
      <c r="DN352" s="256"/>
      <c r="DO352" s="256"/>
      <c r="DP352" s="256"/>
      <c r="DQ352" s="256"/>
      <c r="DR352" s="256"/>
      <c r="DS352" s="256"/>
      <c r="DT352" s="256"/>
      <c r="DU352" s="256"/>
      <c r="DV352" s="256"/>
      <c r="DX352" s="256"/>
      <c r="DY352" s="256"/>
      <c r="DZ352" s="256"/>
      <c r="EA352" s="256"/>
      <c r="EB352" s="256"/>
      <c r="EC352" s="256"/>
      <c r="ED352" s="256"/>
      <c r="EE352" s="256"/>
      <c r="EF352" s="256"/>
      <c r="EG352" s="256"/>
      <c r="EH352" s="256"/>
      <c r="EI352" s="256"/>
      <c r="EK352" s="256"/>
      <c r="EL352" s="256"/>
      <c r="EM352" s="256"/>
      <c r="EN352" s="256"/>
      <c r="EO352" s="256"/>
      <c r="EP352" s="256"/>
      <c r="EQ352" s="256"/>
      <c r="ER352" s="256"/>
      <c r="ES352" s="256"/>
      <c r="ET352" s="256"/>
      <c r="EU352" s="256"/>
      <c r="EV352" s="256"/>
      <c r="EX352" s="256"/>
      <c r="EY352" s="256"/>
      <c r="EZ352" s="256"/>
      <c r="FA352" s="256"/>
      <c r="FB352" s="256"/>
      <c r="FC352" s="256"/>
      <c r="FD352" s="256"/>
      <c r="FE352" s="256"/>
      <c r="FF352" s="256"/>
      <c r="FG352" s="256"/>
      <c r="FH352" s="256"/>
      <c r="FI352" s="256"/>
      <c r="FK352" s="256"/>
      <c r="FL352" s="256"/>
      <c r="FM352" s="256"/>
      <c r="FN352" s="256"/>
      <c r="FO352" s="256"/>
      <c r="FP352" s="256"/>
      <c r="FQ352" s="256"/>
      <c r="FR352" s="256"/>
      <c r="FS352" s="256"/>
      <c r="FT352" s="256"/>
      <c r="FU352" s="256"/>
      <c r="FV352" s="256"/>
      <c r="FX352" s="256"/>
      <c r="FY352" s="256"/>
      <c r="FZ352" s="256"/>
      <c r="GA352" s="256"/>
      <c r="GB352" s="256"/>
      <c r="GC352" s="256"/>
      <c r="GD352" s="256"/>
      <c r="GE352" s="256"/>
      <c r="GF352" s="256"/>
      <c r="GG352" s="256"/>
      <c r="GH352" s="256"/>
      <c r="GI352" s="256"/>
      <c r="GK352" s="256"/>
      <c r="GL352" s="256"/>
      <c r="GM352" s="256"/>
      <c r="GN352" s="256"/>
      <c r="GO352" s="256"/>
      <c r="GP352" s="256"/>
      <c r="GQ352" s="256"/>
      <c r="GR352" s="256"/>
      <c r="GS352" s="256"/>
      <c r="GT352" s="256"/>
      <c r="GU352" s="256"/>
      <c r="GV352" s="256"/>
      <c r="GX352" s="256"/>
      <c r="GY352" s="256"/>
      <c r="GZ352" s="256"/>
      <c r="HA352" s="256"/>
      <c r="HB352" s="256"/>
      <c r="HC352" s="256"/>
      <c r="HD352" s="256"/>
      <c r="HE352" s="256"/>
      <c r="HF352" s="256"/>
      <c r="HG352" s="256"/>
      <c r="HH352" s="256"/>
      <c r="HI352" s="256"/>
      <c r="HK352" s="256"/>
      <c r="HL352" s="256"/>
      <c r="HM352" s="256"/>
      <c r="HN352" s="256"/>
      <c r="HO352" s="256"/>
      <c r="HP352" s="256"/>
      <c r="HQ352" s="256"/>
      <c r="HR352" s="256"/>
      <c r="HS352" s="256"/>
      <c r="HT352" s="256"/>
      <c r="HU352" s="256"/>
      <c r="HV352" s="256"/>
      <c r="HX352" s="256"/>
      <c r="HY352" s="256"/>
      <c r="HZ352" s="256"/>
      <c r="IA352" s="256"/>
      <c r="IB352" s="256"/>
      <c r="IC352" s="256"/>
      <c r="ID352" s="256"/>
      <c r="IE352" s="256"/>
      <c r="IF352" s="256"/>
      <c r="IG352" s="256"/>
      <c r="IH352" s="256"/>
      <c r="II352" s="256"/>
      <c r="IK352" s="256"/>
      <c r="IL352" s="257"/>
      <c r="IM352" s="257"/>
      <c r="IN352" s="257"/>
      <c r="IO352" s="257"/>
      <c r="IP352" s="257"/>
      <c r="IQ352" s="257"/>
      <c r="IR352" s="257"/>
      <c r="IS352" s="257"/>
      <c r="IT352" s="257"/>
      <c r="IU352" s="257"/>
      <c r="IV352" s="257"/>
      <c r="IW352" s="257"/>
      <c r="IY352" s="256"/>
    </row>
    <row r="353" spans="16:259" ht="19.5" customHeight="1" x14ac:dyDescent="0.5">
      <c r="P353" s="400"/>
      <c r="Z353" s="256"/>
      <c r="AA353" s="256"/>
      <c r="AB353" s="256"/>
      <c r="AO353" s="400"/>
      <c r="AY353" s="256"/>
      <c r="AZ353" s="256"/>
      <c r="BA353" s="256"/>
      <c r="BB353" s="256"/>
      <c r="BC353" s="256"/>
      <c r="BD353" s="256"/>
      <c r="BE353" s="256"/>
      <c r="BF353" s="256"/>
      <c r="BG353" s="256"/>
      <c r="BH353" s="256"/>
      <c r="BI353" s="256"/>
      <c r="BK353" s="256"/>
      <c r="BL353" s="256"/>
      <c r="BM353" s="256"/>
      <c r="BN353" s="256"/>
      <c r="BO353" s="256"/>
      <c r="BP353" s="256"/>
      <c r="BQ353" s="256"/>
      <c r="BR353" s="256"/>
      <c r="BS353" s="256"/>
      <c r="BT353" s="256"/>
      <c r="BU353" s="256"/>
      <c r="BV353" s="256"/>
      <c r="BX353" s="256"/>
      <c r="BY353" s="256"/>
      <c r="BZ353" s="256"/>
      <c r="CA353" s="256"/>
      <c r="CB353" s="256"/>
      <c r="CC353" s="256"/>
      <c r="CD353" s="256"/>
      <c r="CE353" s="256"/>
      <c r="CF353" s="256"/>
      <c r="CG353" s="256"/>
      <c r="CH353" s="256"/>
      <c r="CI353" s="256"/>
      <c r="CK353" s="256"/>
      <c r="CL353" s="256"/>
      <c r="CM353" s="256"/>
      <c r="CN353" s="256"/>
      <c r="CO353" s="256"/>
      <c r="CP353" s="256"/>
      <c r="CQ353" s="256"/>
      <c r="CR353" s="256"/>
      <c r="CS353" s="256"/>
      <c r="CT353" s="256"/>
      <c r="CU353" s="256"/>
      <c r="CV353" s="256"/>
      <c r="CX353" s="256"/>
      <c r="CY353" s="256"/>
      <c r="CZ353" s="256"/>
      <c r="DA353" s="256"/>
      <c r="DB353" s="256"/>
      <c r="DC353" s="256"/>
      <c r="DD353" s="256"/>
      <c r="DE353" s="256"/>
      <c r="DF353" s="256"/>
      <c r="DG353" s="256"/>
      <c r="DH353" s="256"/>
      <c r="DI353" s="256"/>
      <c r="DK353" s="256"/>
      <c r="DL353" s="256"/>
      <c r="DM353" s="256"/>
      <c r="DN353" s="256"/>
      <c r="DO353" s="256"/>
      <c r="DP353" s="256"/>
      <c r="DQ353" s="256"/>
      <c r="DR353" s="256"/>
      <c r="DS353" s="256"/>
      <c r="DT353" s="256"/>
      <c r="DU353" s="256"/>
      <c r="DV353" s="256"/>
      <c r="DX353" s="256"/>
      <c r="DY353" s="256"/>
      <c r="DZ353" s="256"/>
      <c r="EA353" s="256"/>
      <c r="EB353" s="256"/>
      <c r="EC353" s="256"/>
      <c r="ED353" s="256"/>
      <c r="EE353" s="256"/>
      <c r="EF353" s="256"/>
      <c r="EG353" s="256"/>
      <c r="EH353" s="256"/>
      <c r="EI353" s="256"/>
      <c r="EK353" s="256"/>
      <c r="EL353" s="256"/>
      <c r="EM353" s="256"/>
      <c r="EN353" s="256"/>
      <c r="EO353" s="256"/>
      <c r="EP353" s="256"/>
      <c r="EQ353" s="256"/>
      <c r="ER353" s="256"/>
      <c r="ES353" s="256"/>
      <c r="ET353" s="256"/>
      <c r="EU353" s="256"/>
      <c r="EV353" s="256"/>
      <c r="EX353" s="256"/>
      <c r="EY353" s="256"/>
      <c r="EZ353" s="256"/>
      <c r="FA353" s="256"/>
      <c r="FB353" s="256"/>
      <c r="FC353" s="256"/>
      <c r="FD353" s="256"/>
      <c r="FE353" s="256"/>
      <c r="FF353" s="256"/>
      <c r="FG353" s="256"/>
      <c r="FH353" s="256"/>
      <c r="FI353" s="256"/>
      <c r="FK353" s="256"/>
      <c r="FL353" s="256"/>
      <c r="FM353" s="256"/>
      <c r="FN353" s="256"/>
      <c r="FO353" s="256"/>
      <c r="FP353" s="256"/>
      <c r="FQ353" s="256"/>
      <c r="FR353" s="256"/>
      <c r="FS353" s="256"/>
      <c r="FT353" s="256"/>
      <c r="FU353" s="256"/>
      <c r="FV353" s="256"/>
      <c r="FX353" s="256"/>
      <c r="FY353" s="256"/>
      <c r="FZ353" s="256"/>
      <c r="GA353" s="256"/>
      <c r="GB353" s="256"/>
      <c r="GC353" s="256"/>
      <c r="GD353" s="256"/>
      <c r="GE353" s="256"/>
      <c r="GF353" s="256"/>
      <c r="GG353" s="256"/>
      <c r="GH353" s="256"/>
      <c r="GI353" s="256"/>
      <c r="GK353" s="256"/>
      <c r="GL353" s="256"/>
      <c r="GM353" s="256"/>
      <c r="GN353" s="256"/>
      <c r="GO353" s="256"/>
      <c r="GP353" s="256"/>
      <c r="GQ353" s="256"/>
      <c r="GR353" s="256"/>
      <c r="GS353" s="256"/>
      <c r="GT353" s="256"/>
      <c r="GU353" s="256"/>
      <c r="GV353" s="256"/>
      <c r="GX353" s="256"/>
      <c r="GY353" s="256"/>
      <c r="GZ353" s="256"/>
      <c r="HA353" s="256"/>
      <c r="HB353" s="256"/>
      <c r="HC353" s="256"/>
      <c r="HD353" s="256"/>
      <c r="HE353" s="256"/>
      <c r="HF353" s="256"/>
      <c r="HG353" s="256"/>
      <c r="HH353" s="256"/>
      <c r="HI353" s="256"/>
      <c r="HK353" s="256"/>
      <c r="HL353" s="256"/>
      <c r="HM353" s="256"/>
      <c r="HN353" s="256"/>
      <c r="HO353" s="256"/>
      <c r="HP353" s="256"/>
      <c r="HQ353" s="256"/>
      <c r="HR353" s="256"/>
      <c r="HS353" s="256"/>
      <c r="HT353" s="256"/>
      <c r="HU353" s="256"/>
      <c r="HV353" s="256"/>
      <c r="HX353" s="256"/>
      <c r="HY353" s="256"/>
      <c r="HZ353" s="256"/>
      <c r="IA353" s="256"/>
      <c r="IB353" s="256"/>
      <c r="IC353" s="256"/>
      <c r="ID353" s="256"/>
      <c r="IE353" s="256"/>
      <c r="IF353" s="256"/>
      <c r="IG353" s="256"/>
      <c r="IH353" s="256"/>
      <c r="II353" s="256"/>
      <c r="IK353" s="256"/>
      <c r="IL353" s="257"/>
      <c r="IM353" s="257"/>
      <c r="IN353" s="257"/>
      <c r="IO353" s="257"/>
      <c r="IP353" s="257"/>
      <c r="IQ353" s="257"/>
      <c r="IR353" s="257"/>
      <c r="IS353" s="257"/>
      <c r="IT353" s="257"/>
      <c r="IU353" s="257"/>
      <c r="IV353" s="257"/>
      <c r="IW353" s="257"/>
      <c r="IY353" s="256"/>
    </row>
    <row r="354" spans="16:259" ht="19.5" customHeight="1" x14ac:dyDescent="0.5">
      <c r="P354" s="400"/>
      <c r="Z354" s="256"/>
      <c r="AA354" s="256"/>
      <c r="AB354" s="256"/>
      <c r="AO354" s="400"/>
      <c r="AY354" s="256"/>
      <c r="AZ354" s="256"/>
      <c r="BA354" s="256"/>
      <c r="BB354" s="256"/>
      <c r="BC354" s="256"/>
      <c r="BD354" s="256"/>
      <c r="BE354" s="256"/>
      <c r="BF354" s="256"/>
      <c r="BG354" s="256"/>
      <c r="BH354" s="256"/>
      <c r="BI354" s="256"/>
      <c r="BK354" s="256"/>
      <c r="BL354" s="256"/>
      <c r="BM354" s="256"/>
      <c r="BN354" s="256"/>
      <c r="BO354" s="256"/>
      <c r="BP354" s="256"/>
      <c r="BQ354" s="256"/>
      <c r="BR354" s="256"/>
      <c r="BS354" s="256"/>
      <c r="BT354" s="256"/>
      <c r="BU354" s="256"/>
      <c r="BV354" s="256"/>
      <c r="BX354" s="256"/>
      <c r="BY354" s="256"/>
      <c r="BZ354" s="256"/>
      <c r="CA354" s="256"/>
      <c r="CB354" s="256"/>
      <c r="CC354" s="256"/>
      <c r="CD354" s="256"/>
      <c r="CE354" s="256"/>
      <c r="CF354" s="256"/>
      <c r="CG354" s="256"/>
      <c r="CH354" s="256"/>
      <c r="CI354" s="256"/>
      <c r="CK354" s="256"/>
      <c r="CL354" s="256"/>
      <c r="CM354" s="256"/>
      <c r="CN354" s="256"/>
      <c r="CO354" s="256"/>
      <c r="CP354" s="256"/>
      <c r="CQ354" s="256"/>
      <c r="CR354" s="256"/>
      <c r="CS354" s="256"/>
      <c r="CT354" s="256"/>
      <c r="CU354" s="256"/>
      <c r="CV354" s="256"/>
      <c r="CX354" s="256"/>
      <c r="CY354" s="256"/>
      <c r="CZ354" s="256"/>
      <c r="DA354" s="256"/>
      <c r="DB354" s="256"/>
      <c r="DC354" s="256"/>
      <c r="DD354" s="256"/>
      <c r="DE354" s="256"/>
      <c r="DF354" s="256"/>
      <c r="DG354" s="256"/>
      <c r="DH354" s="256"/>
      <c r="DI354" s="256"/>
      <c r="DK354" s="256"/>
      <c r="DL354" s="256"/>
      <c r="DM354" s="256"/>
      <c r="DN354" s="256"/>
      <c r="DO354" s="256"/>
      <c r="DP354" s="256"/>
      <c r="DQ354" s="256"/>
      <c r="DR354" s="256"/>
      <c r="DS354" s="256"/>
      <c r="DT354" s="256"/>
      <c r="DU354" s="256"/>
      <c r="DV354" s="256"/>
      <c r="DX354" s="256"/>
      <c r="DY354" s="256"/>
      <c r="DZ354" s="256"/>
      <c r="EA354" s="256"/>
      <c r="EB354" s="256"/>
      <c r="EC354" s="256"/>
      <c r="ED354" s="256"/>
      <c r="EE354" s="256"/>
      <c r="EF354" s="256"/>
      <c r="EG354" s="256"/>
      <c r="EH354" s="256"/>
      <c r="EI354" s="256"/>
      <c r="EK354" s="256"/>
      <c r="EL354" s="256"/>
      <c r="EM354" s="256"/>
      <c r="EN354" s="256"/>
      <c r="EO354" s="256"/>
      <c r="EP354" s="256"/>
      <c r="EQ354" s="256"/>
      <c r="ER354" s="256"/>
      <c r="ES354" s="256"/>
      <c r="ET354" s="256"/>
      <c r="EU354" s="256"/>
      <c r="EV354" s="256"/>
      <c r="EX354" s="256"/>
      <c r="EY354" s="256"/>
      <c r="EZ354" s="256"/>
      <c r="FA354" s="256"/>
      <c r="FB354" s="256"/>
      <c r="FC354" s="256"/>
      <c r="FD354" s="256"/>
      <c r="FE354" s="256"/>
      <c r="FF354" s="256"/>
      <c r="FG354" s="256"/>
      <c r="FH354" s="256"/>
      <c r="FI354" s="256"/>
      <c r="FK354" s="256"/>
      <c r="FL354" s="256"/>
      <c r="FM354" s="256"/>
      <c r="FN354" s="256"/>
      <c r="FO354" s="256"/>
      <c r="FP354" s="256"/>
      <c r="FQ354" s="256"/>
      <c r="FR354" s="256"/>
      <c r="FS354" s="256"/>
      <c r="FT354" s="256"/>
      <c r="FU354" s="256"/>
      <c r="FV354" s="256"/>
      <c r="FX354" s="256"/>
      <c r="FY354" s="256"/>
      <c r="FZ354" s="256"/>
      <c r="GA354" s="256"/>
      <c r="GB354" s="256"/>
      <c r="GC354" s="256"/>
      <c r="GD354" s="256"/>
      <c r="GE354" s="256"/>
      <c r="GF354" s="256"/>
      <c r="GG354" s="256"/>
      <c r="GH354" s="256"/>
      <c r="GI354" s="256"/>
      <c r="GK354" s="256"/>
      <c r="GL354" s="256"/>
      <c r="GM354" s="256"/>
      <c r="GN354" s="256"/>
      <c r="GO354" s="256"/>
      <c r="GP354" s="256"/>
      <c r="GQ354" s="256"/>
      <c r="GR354" s="256"/>
      <c r="GS354" s="256"/>
      <c r="GT354" s="256"/>
      <c r="GU354" s="256"/>
      <c r="GV354" s="256"/>
      <c r="GX354" s="256"/>
      <c r="GY354" s="256"/>
      <c r="GZ354" s="256"/>
      <c r="HA354" s="256"/>
      <c r="HB354" s="256"/>
      <c r="HC354" s="256"/>
      <c r="HD354" s="256"/>
      <c r="HE354" s="256"/>
      <c r="HF354" s="256"/>
      <c r="HG354" s="256"/>
      <c r="HH354" s="256"/>
      <c r="HI354" s="256"/>
      <c r="HK354" s="256"/>
      <c r="HL354" s="256"/>
      <c r="HM354" s="256"/>
      <c r="HN354" s="256"/>
      <c r="HO354" s="256"/>
      <c r="HP354" s="256"/>
      <c r="HQ354" s="256"/>
      <c r="HR354" s="256"/>
      <c r="HS354" s="256"/>
      <c r="HT354" s="256"/>
      <c r="HU354" s="256"/>
      <c r="HV354" s="256"/>
      <c r="HX354" s="256"/>
      <c r="HY354" s="256"/>
      <c r="HZ354" s="256"/>
      <c r="IA354" s="256"/>
      <c r="IB354" s="256"/>
      <c r="IC354" s="256"/>
      <c r="ID354" s="256"/>
      <c r="IE354" s="256"/>
      <c r="IF354" s="256"/>
      <c r="IG354" s="256"/>
      <c r="IH354" s="256"/>
      <c r="II354" s="256"/>
      <c r="IK354" s="256"/>
      <c r="IL354" s="257"/>
      <c r="IM354" s="257"/>
      <c r="IN354" s="257"/>
      <c r="IO354" s="257"/>
      <c r="IP354" s="257"/>
      <c r="IQ354" s="257"/>
      <c r="IR354" s="257"/>
      <c r="IS354" s="257"/>
      <c r="IT354" s="257"/>
      <c r="IU354" s="257"/>
      <c r="IV354" s="257"/>
      <c r="IW354" s="257"/>
      <c r="IY354" s="256"/>
    </row>
    <row r="355" spans="16:259" ht="19.5" customHeight="1" x14ac:dyDescent="0.5">
      <c r="P355" s="400"/>
      <c r="Z355" s="256"/>
      <c r="AA355" s="256"/>
      <c r="AB355" s="256"/>
      <c r="AO355" s="400"/>
      <c r="AY355" s="256"/>
      <c r="AZ355" s="256"/>
      <c r="BA355" s="256"/>
      <c r="BB355" s="256"/>
      <c r="BC355" s="256"/>
      <c r="BD355" s="256"/>
      <c r="BE355" s="256"/>
      <c r="BF355" s="256"/>
      <c r="BG355" s="256"/>
      <c r="BH355" s="256"/>
      <c r="BI355" s="256"/>
      <c r="BK355" s="256"/>
      <c r="BL355" s="256"/>
      <c r="BM355" s="256"/>
      <c r="BN355" s="256"/>
      <c r="BO355" s="256"/>
      <c r="BP355" s="256"/>
      <c r="BQ355" s="256"/>
      <c r="BR355" s="256"/>
      <c r="BS355" s="256"/>
      <c r="BT355" s="256"/>
      <c r="BU355" s="256"/>
      <c r="BV355" s="256"/>
      <c r="BX355" s="256"/>
      <c r="BY355" s="256"/>
      <c r="BZ355" s="256"/>
      <c r="CA355" s="256"/>
      <c r="CB355" s="256"/>
      <c r="CC355" s="256"/>
      <c r="CD355" s="256"/>
      <c r="CE355" s="256"/>
      <c r="CF355" s="256"/>
      <c r="CG355" s="256"/>
      <c r="CH355" s="256"/>
      <c r="CI355" s="256"/>
      <c r="CK355" s="256"/>
      <c r="CL355" s="256"/>
      <c r="CM355" s="256"/>
      <c r="CN355" s="256"/>
      <c r="CO355" s="256"/>
      <c r="CP355" s="256"/>
      <c r="CQ355" s="256"/>
      <c r="CR355" s="256"/>
      <c r="CS355" s="256"/>
      <c r="CT355" s="256"/>
      <c r="CU355" s="256"/>
      <c r="CV355" s="256"/>
      <c r="CX355" s="256"/>
      <c r="CY355" s="256"/>
      <c r="CZ355" s="256"/>
      <c r="DA355" s="256"/>
      <c r="DB355" s="256"/>
      <c r="DC355" s="256"/>
      <c r="DD355" s="256"/>
      <c r="DE355" s="256"/>
      <c r="DF355" s="256"/>
      <c r="DG355" s="256"/>
      <c r="DH355" s="256"/>
      <c r="DI355" s="256"/>
      <c r="DK355" s="256"/>
      <c r="DL355" s="256"/>
      <c r="DM355" s="256"/>
      <c r="DN355" s="256"/>
      <c r="DO355" s="256"/>
      <c r="DP355" s="256"/>
      <c r="DQ355" s="256"/>
      <c r="DR355" s="256"/>
      <c r="DS355" s="256"/>
      <c r="DT355" s="256"/>
      <c r="DU355" s="256"/>
      <c r="DV355" s="256"/>
      <c r="DX355" s="256"/>
      <c r="DY355" s="256"/>
      <c r="DZ355" s="256"/>
      <c r="EA355" s="256"/>
      <c r="EB355" s="256"/>
      <c r="EC355" s="256"/>
      <c r="ED355" s="256"/>
      <c r="EE355" s="256"/>
      <c r="EF355" s="256"/>
      <c r="EG355" s="256"/>
      <c r="EH355" s="256"/>
      <c r="EI355" s="256"/>
      <c r="EK355" s="256"/>
      <c r="EL355" s="256"/>
      <c r="EM355" s="256"/>
      <c r="EN355" s="256"/>
      <c r="EO355" s="256"/>
      <c r="EP355" s="256"/>
      <c r="EQ355" s="256"/>
      <c r="ER355" s="256"/>
      <c r="ES355" s="256"/>
      <c r="ET355" s="256"/>
      <c r="EU355" s="256"/>
      <c r="EV355" s="256"/>
      <c r="EX355" s="256"/>
      <c r="EY355" s="256"/>
      <c r="EZ355" s="256"/>
      <c r="FA355" s="256"/>
      <c r="FB355" s="256"/>
      <c r="FC355" s="256"/>
      <c r="FD355" s="256"/>
      <c r="FE355" s="256"/>
      <c r="FF355" s="256"/>
      <c r="FG355" s="256"/>
      <c r="FH355" s="256"/>
      <c r="FI355" s="256"/>
      <c r="FK355" s="256"/>
      <c r="FL355" s="256"/>
      <c r="FM355" s="256"/>
      <c r="FN355" s="256"/>
      <c r="FO355" s="256"/>
      <c r="FP355" s="256"/>
      <c r="FQ355" s="256"/>
      <c r="FR355" s="256"/>
      <c r="FS355" s="256"/>
      <c r="FT355" s="256"/>
      <c r="FU355" s="256"/>
      <c r="FV355" s="256"/>
      <c r="FX355" s="256"/>
      <c r="FY355" s="256"/>
      <c r="FZ355" s="256"/>
      <c r="GA355" s="256"/>
      <c r="GB355" s="256"/>
      <c r="GC355" s="256"/>
      <c r="GD355" s="256"/>
      <c r="GE355" s="256"/>
      <c r="GF355" s="256"/>
      <c r="GG355" s="256"/>
      <c r="GH355" s="256"/>
      <c r="GI355" s="256"/>
      <c r="GK355" s="256"/>
      <c r="GL355" s="256"/>
      <c r="GM355" s="256"/>
      <c r="GN355" s="256"/>
      <c r="GO355" s="256"/>
      <c r="GP355" s="256"/>
      <c r="GQ355" s="256"/>
      <c r="GR355" s="256"/>
      <c r="GS355" s="256"/>
      <c r="GT355" s="256"/>
      <c r="GU355" s="256"/>
      <c r="GV355" s="256"/>
      <c r="GX355" s="256"/>
      <c r="GY355" s="256"/>
      <c r="GZ355" s="256"/>
      <c r="HA355" s="256"/>
      <c r="HB355" s="256"/>
      <c r="HC355" s="256"/>
      <c r="HD355" s="256"/>
      <c r="HE355" s="256"/>
      <c r="HF355" s="256"/>
      <c r="HG355" s="256"/>
      <c r="HH355" s="256"/>
      <c r="HI355" s="256"/>
      <c r="HK355" s="256"/>
      <c r="HL355" s="256"/>
      <c r="HM355" s="256"/>
      <c r="HN355" s="256"/>
      <c r="HO355" s="256"/>
      <c r="HP355" s="256"/>
      <c r="HQ355" s="256"/>
      <c r="HR355" s="256"/>
      <c r="HS355" s="256"/>
      <c r="HT355" s="256"/>
      <c r="HU355" s="256"/>
      <c r="HV355" s="256"/>
      <c r="HX355" s="256"/>
      <c r="HY355" s="256"/>
      <c r="HZ355" s="256"/>
      <c r="IA355" s="256"/>
      <c r="IB355" s="256"/>
      <c r="IC355" s="256"/>
      <c r="ID355" s="256"/>
      <c r="IE355" s="256"/>
      <c r="IF355" s="256"/>
      <c r="IG355" s="256"/>
      <c r="IH355" s="256"/>
      <c r="II355" s="256"/>
      <c r="IK355" s="256"/>
      <c r="IL355" s="257"/>
      <c r="IM355" s="257"/>
      <c r="IN355" s="257"/>
      <c r="IO355" s="257"/>
      <c r="IP355" s="257"/>
      <c r="IQ355" s="257"/>
      <c r="IR355" s="257"/>
      <c r="IS355" s="257"/>
      <c r="IT355" s="257"/>
      <c r="IU355" s="257"/>
      <c r="IV355" s="257"/>
      <c r="IW355" s="257"/>
      <c r="IY355" s="256"/>
    </row>
    <row r="356" spans="16:259" ht="19.5" customHeight="1" x14ac:dyDescent="0.5">
      <c r="P356" s="400"/>
      <c r="Z356" s="256"/>
      <c r="AA356" s="256"/>
      <c r="AB356" s="256"/>
      <c r="AO356" s="400"/>
      <c r="AY356" s="256"/>
      <c r="AZ356" s="256"/>
      <c r="BA356" s="256"/>
      <c r="BB356" s="256"/>
      <c r="BC356" s="256"/>
      <c r="BD356" s="256"/>
      <c r="BE356" s="256"/>
      <c r="BF356" s="256"/>
      <c r="BG356" s="256"/>
      <c r="BH356" s="256"/>
      <c r="BI356" s="256"/>
      <c r="BK356" s="256"/>
      <c r="BL356" s="256"/>
      <c r="BM356" s="256"/>
      <c r="BN356" s="256"/>
      <c r="BO356" s="256"/>
      <c r="BP356" s="256"/>
      <c r="BQ356" s="256"/>
      <c r="BR356" s="256"/>
      <c r="BS356" s="256"/>
      <c r="BT356" s="256"/>
      <c r="BU356" s="256"/>
      <c r="BV356" s="256"/>
      <c r="BX356" s="256"/>
      <c r="BY356" s="256"/>
      <c r="BZ356" s="256"/>
      <c r="CA356" s="256"/>
      <c r="CB356" s="256"/>
      <c r="CC356" s="256"/>
      <c r="CD356" s="256"/>
      <c r="CE356" s="256"/>
      <c r="CF356" s="256"/>
      <c r="CG356" s="256"/>
      <c r="CH356" s="256"/>
      <c r="CI356" s="256"/>
      <c r="CK356" s="256"/>
      <c r="CL356" s="256"/>
      <c r="CM356" s="256"/>
      <c r="CN356" s="256"/>
      <c r="CO356" s="256"/>
      <c r="CP356" s="256"/>
      <c r="CQ356" s="256"/>
      <c r="CR356" s="256"/>
      <c r="CS356" s="256"/>
      <c r="CT356" s="256"/>
      <c r="CU356" s="256"/>
      <c r="CV356" s="256"/>
      <c r="CX356" s="256"/>
      <c r="CY356" s="256"/>
      <c r="CZ356" s="256"/>
      <c r="DA356" s="256"/>
      <c r="DB356" s="256"/>
      <c r="DC356" s="256"/>
      <c r="DD356" s="256"/>
      <c r="DE356" s="256"/>
      <c r="DF356" s="256"/>
      <c r="DG356" s="256"/>
      <c r="DH356" s="256"/>
      <c r="DI356" s="256"/>
      <c r="DK356" s="256"/>
      <c r="DL356" s="256"/>
      <c r="DM356" s="256"/>
      <c r="DN356" s="256"/>
      <c r="DO356" s="256"/>
      <c r="DP356" s="256"/>
      <c r="DQ356" s="256"/>
      <c r="DR356" s="256"/>
      <c r="DS356" s="256"/>
      <c r="DT356" s="256"/>
      <c r="DU356" s="256"/>
      <c r="DV356" s="256"/>
      <c r="DX356" s="256"/>
      <c r="DY356" s="256"/>
      <c r="DZ356" s="256"/>
      <c r="EA356" s="256"/>
      <c r="EB356" s="256"/>
      <c r="EC356" s="256"/>
      <c r="ED356" s="256"/>
      <c r="EE356" s="256"/>
      <c r="EF356" s="256"/>
      <c r="EG356" s="256"/>
      <c r="EH356" s="256"/>
      <c r="EI356" s="256"/>
      <c r="EK356" s="256"/>
      <c r="EL356" s="256"/>
      <c r="EM356" s="256"/>
      <c r="EN356" s="256"/>
      <c r="EO356" s="256"/>
      <c r="EP356" s="256"/>
      <c r="EQ356" s="256"/>
      <c r="ER356" s="256"/>
      <c r="ES356" s="256"/>
      <c r="ET356" s="256"/>
      <c r="EU356" s="256"/>
      <c r="EV356" s="256"/>
      <c r="EX356" s="256"/>
      <c r="EY356" s="256"/>
      <c r="EZ356" s="256"/>
      <c r="FA356" s="256"/>
      <c r="FB356" s="256"/>
      <c r="FC356" s="256"/>
      <c r="FD356" s="256"/>
      <c r="FE356" s="256"/>
      <c r="FF356" s="256"/>
      <c r="FG356" s="256"/>
      <c r="FH356" s="256"/>
      <c r="FI356" s="256"/>
      <c r="FK356" s="256"/>
      <c r="FL356" s="256"/>
      <c r="FM356" s="256"/>
      <c r="FN356" s="256"/>
      <c r="FO356" s="256"/>
      <c r="FP356" s="256"/>
      <c r="FQ356" s="256"/>
      <c r="FR356" s="256"/>
      <c r="FS356" s="256"/>
      <c r="FT356" s="256"/>
      <c r="FU356" s="256"/>
      <c r="FV356" s="256"/>
      <c r="FX356" s="256"/>
      <c r="FY356" s="256"/>
      <c r="FZ356" s="256"/>
      <c r="GA356" s="256"/>
      <c r="GB356" s="256"/>
      <c r="GC356" s="256"/>
      <c r="GD356" s="256"/>
      <c r="GE356" s="256"/>
      <c r="GF356" s="256"/>
      <c r="GG356" s="256"/>
      <c r="GH356" s="256"/>
      <c r="GI356" s="256"/>
      <c r="GK356" s="256"/>
      <c r="GL356" s="256"/>
      <c r="GM356" s="256"/>
      <c r="GN356" s="256"/>
      <c r="GO356" s="256"/>
      <c r="GP356" s="256"/>
      <c r="GQ356" s="256"/>
      <c r="GR356" s="256"/>
      <c r="GS356" s="256"/>
      <c r="GT356" s="256"/>
      <c r="GU356" s="256"/>
      <c r="GV356" s="256"/>
      <c r="GX356" s="256"/>
      <c r="GY356" s="256"/>
      <c r="GZ356" s="256"/>
      <c r="HA356" s="256"/>
      <c r="HB356" s="256"/>
      <c r="HC356" s="256"/>
      <c r="HD356" s="256"/>
      <c r="HE356" s="256"/>
      <c r="HF356" s="256"/>
      <c r="HG356" s="256"/>
      <c r="HH356" s="256"/>
      <c r="HI356" s="256"/>
      <c r="HK356" s="256"/>
      <c r="HL356" s="256"/>
      <c r="HM356" s="256"/>
      <c r="HN356" s="256"/>
      <c r="HO356" s="256"/>
      <c r="HP356" s="256"/>
      <c r="HQ356" s="256"/>
      <c r="HR356" s="256"/>
      <c r="HS356" s="256"/>
      <c r="HT356" s="256"/>
      <c r="HU356" s="256"/>
      <c r="HV356" s="256"/>
      <c r="HX356" s="256"/>
      <c r="HY356" s="256"/>
      <c r="HZ356" s="256"/>
      <c r="IA356" s="256"/>
      <c r="IB356" s="256"/>
      <c r="IC356" s="256"/>
      <c r="ID356" s="256"/>
      <c r="IE356" s="256"/>
      <c r="IF356" s="256"/>
      <c r="IG356" s="256"/>
      <c r="IH356" s="256"/>
      <c r="II356" s="256"/>
      <c r="IK356" s="256"/>
      <c r="IL356" s="257"/>
      <c r="IM356" s="257"/>
      <c r="IN356" s="257"/>
      <c r="IO356" s="257"/>
      <c r="IP356" s="257"/>
      <c r="IQ356" s="257"/>
      <c r="IR356" s="257"/>
      <c r="IS356" s="257"/>
      <c r="IT356" s="257"/>
      <c r="IU356" s="257"/>
      <c r="IV356" s="257"/>
      <c r="IW356" s="257"/>
      <c r="IY356" s="256"/>
    </row>
    <row r="357" spans="16:259" ht="19.5" customHeight="1" x14ac:dyDescent="0.5">
      <c r="P357" s="400"/>
      <c r="Z357" s="256"/>
      <c r="AA357" s="256"/>
      <c r="AB357" s="256"/>
      <c r="AO357" s="400"/>
      <c r="AY357" s="256"/>
      <c r="AZ357" s="256"/>
      <c r="BA357" s="256"/>
      <c r="BB357" s="256"/>
      <c r="BC357" s="256"/>
      <c r="BD357" s="256"/>
      <c r="BE357" s="256"/>
      <c r="BF357" s="256"/>
      <c r="BG357" s="256"/>
      <c r="BH357" s="256"/>
      <c r="BI357" s="256"/>
      <c r="BK357" s="256"/>
      <c r="BL357" s="256"/>
      <c r="BM357" s="256"/>
      <c r="BN357" s="256"/>
      <c r="BO357" s="256"/>
      <c r="BP357" s="256"/>
      <c r="BQ357" s="256"/>
      <c r="BR357" s="256"/>
      <c r="BS357" s="256"/>
      <c r="BT357" s="256"/>
      <c r="BU357" s="256"/>
      <c r="BV357" s="256"/>
      <c r="BX357" s="256"/>
      <c r="BY357" s="256"/>
      <c r="BZ357" s="256"/>
      <c r="CA357" s="256"/>
      <c r="CB357" s="256"/>
      <c r="CC357" s="256"/>
      <c r="CD357" s="256"/>
      <c r="CE357" s="256"/>
      <c r="CF357" s="256"/>
      <c r="CG357" s="256"/>
      <c r="CH357" s="256"/>
      <c r="CI357" s="256"/>
      <c r="CK357" s="256"/>
      <c r="CL357" s="256"/>
      <c r="CM357" s="256"/>
      <c r="CN357" s="256"/>
      <c r="CO357" s="256"/>
      <c r="CP357" s="256"/>
      <c r="CQ357" s="256"/>
      <c r="CR357" s="256"/>
      <c r="CS357" s="256"/>
      <c r="CT357" s="256"/>
      <c r="CU357" s="256"/>
      <c r="CV357" s="256"/>
      <c r="CX357" s="256"/>
      <c r="CY357" s="256"/>
      <c r="CZ357" s="256"/>
      <c r="DA357" s="256"/>
      <c r="DB357" s="256"/>
      <c r="DC357" s="256"/>
      <c r="DD357" s="256"/>
      <c r="DE357" s="256"/>
      <c r="DF357" s="256"/>
      <c r="DG357" s="256"/>
      <c r="DH357" s="256"/>
      <c r="DI357" s="256"/>
      <c r="DK357" s="256"/>
      <c r="DL357" s="256"/>
      <c r="DM357" s="256"/>
      <c r="DN357" s="256"/>
      <c r="DO357" s="256"/>
      <c r="DP357" s="256"/>
      <c r="DQ357" s="256"/>
      <c r="DR357" s="256"/>
      <c r="DS357" s="256"/>
      <c r="DT357" s="256"/>
      <c r="DU357" s="256"/>
      <c r="DV357" s="256"/>
      <c r="DX357" s="256"/>
      <c r="DY357" s="256"/>
      <c r="DZ357" s="256"/>
      <c r="EA357" s="256"/>
      <c r="EB357" s="256"/>
      <c r="EC357" s="256"/>
      <c r="ED357" s="256"/>
      <c r="EE357" s="256"/>
      <c r="EF357" s="256"/>
      <c r="EG357" s="256"/>
      <c r="EH357" s="256"/>
      <c r="EI357" s="256"/>
      <c r="EK357" s="256"/>
      <c r="EL357" s="256"/>
      <c r="EM357" s="256"/>
      <c r="EN357" s="256"/>
      <c r="EO357" s="256"/>
      <c r="EP357" s="256"/>
      <c r="EQ357" s="256"/>
      <c r="ER357" s="256"/>
      <c r="ES357" s="256"/>
      <c r="ET357" s="256"/>
      <c r="EU357" s="256"/>
      <c r="EV357" s="256"/>
      <c r="EX357" s="256"/>
      <c r="EY357" s="256"/>
      <c r="EZ357" s="256"/>
      <c r="FA357" s="256"/>
      <c r="FB357" s="256"/>
      <c r="FC357" s="256"/>
      <c r="FD357" s="256"/>
      <c r="FE357" s="256"/>
      <c r="FF357" s="256"/>
      <c r="FG357" s="256"/>
      <c r="FH357" s="256"/>
      <c r="FI357" s="256"/>
      <c r="FK357" s="256"/>
      <c r="FL357" s="256"/>
      <c r="FM357" s="256"/>
      <c r="FN357" s="256"/>
      <c r="FO357" s="256"/>
      <c r="FP357" s="256"/>
      <c r="FQ357" s="256"/>
      <c r="FR357" s="256"/>
      <c r="FS357" s="256"/>
      <c r="FT357" s="256"/>
      <c r="FU357" s="256"/>
      <c r="FV357" s="256"/>
      <c r="FX357" s="256"/>
      <c r="FY357" s="256"/>
      <c r="FZ357" s="256"/>
      <c r="GA357" s="256"/>
      <c r="GB357" s="256"/>
      <c r="GC357" s="256"/>
      <c r="GD357" s="256"/>
      <c r="GE357" s="256"/>
      <c r="GF357" s="256"/>
      <c r="GG357" s="256"/>
      <c r="GH357" s="256"/>
      <c r="GI357" s="256"/>
      <c r="GK357" s="256"/>
      <c r="GL357" s="256"/>
      <c r="GM357" s="256"/>
      <c r="GN357" s="256"/>
      <c r="GO357" s="256"/>
      <c r="GP357" s="256"/>
      <c r="GQ357" s="256"/>
      <c r="GR357" s="256"/>
      <c r="GS357" s="256"/>
      <c r="GT357" s="256"/>
      <c r="GU357" s="256"/>
      <c r="GV357" s="256"/>
      <c r="GX357" s="256"/>
      <c r="GY357" s="256"/>
      <c r="GZ357" s="256"/>
      <c r="HA357" s="256"/>
      <c r="HB357" s="256"/>
      <c r="HC357" s="256"/>
      <c r="HD357" s="256"/>
      <c r="HE357" s="256"/>
      <c r="HF357" s="256"/>
      <c r="HG357" s="256"/>
      <c r="HH357" s="256"/>
      <c r="HI357" s="256"/>
      <c r="HK357" s="256"/>
      <c r="HL357" s="256"/>
      <c r="HM357" s="256"/>
      <c r="HN357" s="256"/>
      <c r="HO357" s="256"/>
      <c r="HP357" s="256"/>
      <c r="HQ357" s="256"/>
      <c r="HR357" s="256"/>
      <c r="HS357" s="256"/>
      <c r="HT357" s="256"/>
      <c r="HU357" s="256"/>
      <c r="HV357" s="256"/>
      <c r="HX357" s="256"/>
      <c r="HY357" s="256"/>
      <c r="HZ357" s="256"/>
      <c r="IA357" s="256"/>
      <c r="IB357" s="256"/>
      <c r="IC357" s="256"/>
      <c r="ID357" s="256"/>
      <c r="IE357" s="256"/>
      <c r="IF357" s="256"/>
      <c r="IG357" s="256"/>
      <c r="IH357" s="256"/>
      <c r="II357" s="256"/>
      <c r="IK357" s="256"/>
      <c r="IL357" s="257"/>
      <c r="IM357" s="257"/>
      <c r="IN357" s="257"/>
      <c r="IO357" s="257"/>
      <c r="IP357" s="257"/>
      <c r="IQ357" s="257"/>
      <c r="IR357" s="257"/>
      <c r="IS357" s="257"/>
      <c r="IT357" s="257"/>
      <c r="IU357" s="257"/>
      <c r="IV357" s="257"/>
      <c r="IW357" s="257"/>
      <c r="IY357" s="256"/>
    </row>
    <row r="358" spans="16:259" ht="19.5" customHeight="1" x14ac:dyDescent="0.5">
      <c r="P358" s="400"/>
      <c r="Z358" s="256"/>
      <c r="AA358" s="256"/>
      <c r="AB358" s="256"/>
      <c r="AO358" s="400"/>
      <c r="AY358" s="256"/>
      <c r="AZ358" s="256"/>
      <c r="BA358" s="256"/>
      <c r="BB358" s="256"/>
      <c r="BC358" s="256"/>
      <c r="BD358" s="256"/>
      <c r="BE358" s="256"/>
      <c r="BF358" s="256"/>
      <c r="BG358" s="256"/>
      <c r="BH358" s="256"/>
      <c r="BI358" s="256"/>
      <c r="BK358" s="256"/>
      <c r="BL358" s="256"/>
      <c r="BM358" s="256"/>
      <c r="BN358" s="256"/>
      <c r="BO358" s="256"/>
      <c r="BP358" s="256"/>
      <c r="BQ358" s="256"/>
      <c r="BR358" s="256"/>
      <c r="BS358" s="256"/>
      <c r="BT358" s="256"/>
      <c r="BU358" s="256"/>
      <c r="BV358" s="256"/>
      <c r="BX358" s="256"/>
      <c r="BY358" s="256"/>
      <c r="BZ358" s="256"/>
      <c r="CA358" s="256"/>
      <c r="CB358" s="256"/>
      <c r="CC358" s="256"/>
      <c r="CD358" s="256"/>
      <c r="CE358" s="256"/>
      <c r="CF358" s="256"/>
      <c r="CG358" s="256"/>
      <c r="CH358" s="256"/>
      <c r="CI358" s="256"/>
      <c r="CK358" s="256"/>
      <c r="CL358" s="256"/>
      <c r="CM358" s="256"/>
      <c r="CN358" s="256"/>
      <c r="CO358" s="256"/>
      <c r="CP358" s="256"/>
      <c r="CQ358" s="256"/>
      <c r="CR358" s="256"/>
      <c r="CS358" s="256"/>
      <c r="CT358" s="256"/>
      <c r="CU358" s="256"/>
      <c r="CV358" s="256"/>
      <c r="CX358" s="256"/>
      <c r="CY358" s="256"/>
      <c r="CZ358" s="256"/>
      <c r="DA358" s="256"/>
      <c r="DB358" s="256"/>
      <c r="DC358" s="256"/>
      <c r="DD358" s="256"/>
      <c r="DE358" s="256"/>
      <c r="DF358" s="256"/>
      <c r="DG358" s="256"/>
      <c r="DH358" s="256"/>
      <c r="DI358" s="256"/>
      <c r="DK358" s="256"/>
      <c r="DL358" s="256"/>
      <c r="DM358" s="256"/>
      <c r="DN358" s="256"/>
      <c r="DO358" s="256"/>
      <c r="DP358" s="256"/>
      <c r="DQ358" s="256"/>
      <c r="DR358" s="256"/>
      <c r="DS358" s="256"/>
      <c r="DT358" s="256"/>
      <c r="DU358" s="256"/>
      <c r="DV358" s="256"/>
      <c r="DX358" s="256"/>
      <c r="DY358" s="256"/>
      <c r="DZ358" s="256"/>
      <c r="EA358" s="256"/>
      <c r="EB358" s="256"/>
      <c r="EC358" s="256"/>
      <c r="ED358" s="256"/>
      <c r="EE358" s="256"/>
      <c r="EF358" s="256"/>
      <c r="EG358" s="256"/>
      <c r="EH358" s="256"/>
      <c r="EI358" s="256"/>
      <c r="EK358" s="256"/>
      <c r="EL358" s="256"/>
      <c r="EM358" s="256"/>
      <c r="EN358" s="256"/>
      <c r="EO358" s="256"/>
      <c r="EP358" s="256"/>
      <c r="EQ358" s="256"/>
      <c r="ER358" s="256"/>
      <c r="ES358" s="256"/>
      <c r="ET358" s="256"/>
      <c r="EU358" s="256"/>
      <c r="EV358" s="256"/>
      <c r="EX358" s="256"/>
      <c r="EY358" s="256"/>
      <c r="EZ358" s="256"/>
      <c r="FA358" s="256"/>
      <c r="FB358" s="256"/>
      <c r="FC358" s="256"/>
      <c r="FD358" s="256"/>
      <c r="FE358" s="256"/>
      <c r="FF358" s="256"/>
      <c r="FG358" s="256"/>
      <c r="FH358" s="256"/>
      <c r="FI358" s="256"/>
      <c r="FK358" s="256"/>
      <c r="FL358" s="256"/>
      <c r="FM358" s="256"/>
      <c r="FN358" s="256"/>
      <c r="FO358" s="256"/>
      <c r="FP358" s="256"/>
      <c r="FQ358" s="256"/>
      <c r="FR358" s="256"/>
      <c r="FS358" s="256"/>
      <c r="FT358" s="256"/>
      <c r="FU358" s="256"/>
      <c r="FV358" s="256"/>
      <c r="FX358" s="256"/>
      <c r="FY358" s="256"/>
      <c r="FZ358" s="256"/>
      <c r="GA358" s="256"/>
      <c r="GB358" s="256"/>
      <c r="GC358" s="256"/>
      <c r="GD358" s="256"/>
      <c r="GE358" s="256"/>
      <c r="GF358" s="256"/>
      <c r="GG358" s="256"/>
      <c r="GH358" s="256"/>
      <c r="GI358" s="256"/>
      <c r="GK358" s="256"/>
      <c r="GL358" s="256"/>
      <c r="GM358" s="256"/>
      <c r="GN358" s="256"/>
      <c r="GO358" s="256"/>
      <c r="GP358" s="256"/>
      <c r="GQ358" s="256"/>
      <c r="GR358" s="256"/>
      <c r="GS358" s="256"/>
      <c r="GT358" s="256"/>
      <c r="GU358" s="256"/>
      <c r="GV358" s="256"/>
      <c r="GX358" s="256"/>
      <c r="GY358" s="256"/>
      <c r="GZ358" s="256"/>
      <c r="HA358" s="256"/>
      <c r="HB358" s="256"/>
      <c r="HC358" s="256"/>
      <c r="HD358" s="256"/>
      <c r="HE358" s="256"/>
      <c r="HF358" s="256"/>
      <c r="HG358" s="256"/>
      <c r="HH358" s="256"/>
      <c r="HI358" s="256"/>
      <c r="HK358" s="256"/>
      <c r="HL358" s="256"/>
      <c r="HM358" s="256"/>
      <c r="HN358" s="256"/>
      <c r="HO358" s="256"/>
      <c r="HP358" s="256"/>
      <c r="HQ358" s="256"/>
      <c r="HR358" s="256"/>
      <c r="HS358" s="256"/>
      <c r="HT358" s="256"/>
      <c r="HU358" s="256"/>
      <c r="HV358" s="256"/>
      <c r="HX358" s="256"/>
      <c r="HY358" s="256"/>
      <c r="HZ358" s="256"/>
      <c r="IA358" s="256"/>
      <c r="IB358" s="256"/>
      <c r="IC358" s="256"/>
      <c r="ID358" s="256"/>
      <c r="IE358" s="256"/>
      <c r="IF358" s="256"/>
      <c r="IG358" s="256"/>
      <c r="IH358" s="256"/>
      <c r="II358" s="256"/>
      <c r="IK358" s="256"/>
      <c r="IL358" s="257"/>
      <c r="IM358" s="257"/>
      <c r="IN358" s="257"/>
      <c r="IO358" s="257"/>
      <c r="IP358" s="257"/>
      <c r="IQ358" s="257"/>
      <c r="IR358" s="257"/>
      <c r="IS358" s="257"/>
      <c r="IT358" s="257"/>
      <c r="IU358" s="257"/>
      <c r="IV358" s="257"/>
      <c r="IW358" s="257"/>
      <c r="IY358" s="256"/>
    </row>
    <row r="359" spans="16:259" ht="19.5" customHeight="1" x14ac:dyDescent="0.5">
      <c r="P359" s="400"/>
      <c r="Z359" s="256"/>
      <c r="AA359" s="256"/>
      <c r="AB359" s="256"/>
      <c r="AO359" s="400"/>
      <c r="AY359" s="256"/>
      <c r="AZ359" s="256"/>
      <c r="BA359" s="256"/>
      <c r="BB359" s="256"/>
      <c r="BC359" s="256"/>
      <c r="BD359" s="256"/>
      <c r="BE359" s="256"/>
      <c r="BF359" s="256"/>
      <c r="BG359" s="256"/>
      <c r="BH359" s="256"/>
      <c r="BI359" s="256"/>
      <c r="BK359" s="256"/>
      <c r="BL359" s="256"/>
      <c r="BM359" s="256"/>
      <c r="BN359" s="256"/>
      <c r="BO359" s="256"/>
      <c r="BP359" s="256"/>
      <c r="BQ359" s="256"/>
      <c r="BR359" s="256"/>
      <c r="BS359" s="256"/>
      <c r="BT359" s="256"/>
      <c r="BU359" s="256"/>
      <c r="BV359" s="256"/>
      <c r="BX359" s="256"/>
      <c r="BY359" s="256"/>
      <c r="BZ359" s="256"/>
      <c r="CA359" s="256"/>
      <c r="CB359" s="256"/>
      <c r="CC359" s="256"/>
      <c r="CD359" s="256"/>
      <c r="CE359" s="256"/>
      <c r="CF359" s="256"/>
      <c r="CG359" s="256"/>
      <c r="CH359" s="256"/>
      <c r="CI359" s="256"/>
      <c r="CK359" s="256"/>
      <c r="CL359" s="256"/>
      <c r="CM359" s="256"/>
      <c r="CN359" s="256"/>
      <c r="CO359" s="256"/>
      <c r="CP359" s="256"/>
      <c r="CQ359" s="256"/>
      <c r="CR359" s="256"/>
      <c r="CS359" s="256"/>
      <c r="CT359" s="256"/>
      <c r="CU359" s="256"/>
      <c r="CV359" s="256"/>
      <c r="CX359" s="256"/>
      <c r="CY359" s="256"/>
      <c r="CZ359" s="256"/>
      <c r="DA359" s="256"/>
      <c r="DB359" s="256"/>
      <c r="DC359" s="256"/>
      <c r="DD359" s="256"/>
      <c r="DE359" s="256"/>
      <c r="DF359" s="256"/>
      <c r="DG359" s="256"/>
      <c r="DH359" s="256"/>
      <c r="DI359" s="256"/>
      <c r="DK359" s="256"/>
      <c r="DL359" s="256"/>
      <c r="DM359" s="256"/>
      <c r="DN359" s="256"/>
      <c r="DO359" s="256"/>
      <c r="DP359" s="256"/>
      <c r="DQ359" s="256"/>
      <c r="DR359" s="256"/>
      <c r="DS359" s="256"/>
      <c r="DT359" s="256"/>
      <c r="DU359" s="256"/>
      <c r="DV359" s="256"/>
      <c r="DX359" s="256"/>
      <c r="DY359" s="256"/>
      <c r="DZ359" s="256"/>
      <c r="EA359" s="256"/>
      <c r="EB359" s="256"/>
      <c r="EC359" s="256"/>
      <c r="ED359" s="256"/>
      <c r="EE359" s="256"/>
      <c r="EF359" s="256"/>
      <c r="EG359" s="256"/>
      <c r="EH359" s="256"/>
      <c r="EI359" s="256"/>
      <c r="EK359" s="256"/>
      <c r="EL359" s="256"/>
      <c r="EM359" s="256"/>
      <c r="EN359" s="256"/>
      <c r="EO359" s="256"/>
      <c r="EP359" s="256"/>
      <c r="EQ359" s="256"/>
      <c r="ER359" s="256"/>
      <c r="ES359" s="256"/>
      <c r="ET359" s="256"/>
      <c r="EU359" s="256"/>
      <c r="EV359" s="256"/>
      <c r="EX359" s="256"/>
      <c r="EY359" s="256"/>
      <c r="EZ359" s="256"/>
      <c r="FA359" s="256"/>
      <c r="FB359" s="256"/>
      <c r="FC359" s="256"/>
      <c r="FD359" s="256"/>
      <c r="FE359" s="256"/>
      <c r="FF359" s="256"/>
      <c r="FG359" s="256"/>
      <c r="FH359" s="256"/>
      <c r="FI359" s="256"/>
      <c r="FK359" s="256"/>
      <c r="FL359" s="256"/>
      <c r="FM359" s="256"/>
      <c r="FN359" s="256"/>
      <c r="FO359" s="256"/>
      <c r="FP359" s="256"/>
      <c r="FQ359" s="256"/>
      <c r="FR359" s="256"/>
      <c r="FS359" s="256"/>
      <c r="FT359" s="256"/>
      <c r="FU359" s="256"/>
      <c r="FV359" s="256"/>
      <c r="FX359" s="256"/>
      <c r="FY359" s="256"/>
      <c r="FZ359" s="256"/>
      <c r="GA359" s="256"/>
      <c r="GB359" s="256"/>
      <c r="GC359" s="256"/>
      <c r="GD359" s="256"/>
      <c r="GE359" s="256"/>
      <c r="GF359" s="256"/>
      <c r="GG359" s="256"/>
      <c r="GH359" s="256"/>
      <c r="GI359" s="256"/>
      <c r="GK359" s="256"/>
      <c r="GL359" s="256"/>
      <c r="GM359" s="256"/>
      <c r="GN359" s="256"/>
      <c r="GO359" s="256"/>
      <c r="GP359" s="256"/>
      <c r="GQ359" s="256"/>
      <c r="GR359" s="256"/>
      <c r="GS359" s="256"/>
      <c r="GT359" s="256"/>
      <c r="GU359" s="256"/>
      <c r="GV359" s="256"/>
      <c r="GX359" s="256"/>
      <c r="GY359" s="256"/>
      <c r="GZ359" s="256"/>
      <c r="HA359" s="256"/>
      <c r="HB359" s="256"/>
      <c r="HC359" s="256"/>
      <c r="HD359" s="256"/>
      <c r="HE359" s="256"/>
      <c r="HF359" s="256"/>
      <c r="HG359" s="256"/>
      <c r="HH359" s="256"/>
      <c r="HI359" s="256"/>
      <c r="HK359" s="256"/>
      <c r="HL359" s="256"/>
      <c r="HM359" s="256"/>
      <c r="HN359" s="256"/>
      <c r="HO359" s="256"/>
      <c r="HP359" s="256"/>
      <c r="HQ359" s="256"/>
      <c r="HR359" s="256"/>
      <c r="HS359" s="256"/>
      <c r="HT359" s="256"/>
      <c r="HU359" s="256"/>
      <c r="HV359" s="256"/>
      <c r="HX359" s="256"/>
      <c r="HY359" s="256"/>
      <c r="HZ359" s="256"/>
      <c r="IA359" s="256"/>
      <c r="IB359" s="256"/>
      <c r="IC359" s="256"/>
      <c r="ID359" s="256"/>
      <c r="IE359" s="256"/>
      <c r="IF359" s="256"/>
      <c r="IG359" s="256"/>
      <c r="IH359" s="256"/>
      <c r="II359" s="256"/>
      <c r="IK359" s="256"/>
      <c r="IL359" s="257"/>
      <c r="IM359" s="257"/>
      <c r="IN359" s="257"/>
      <c r="IO359" s="257"/>
      <c r="IP359" s="257"/>
      <c r="IQ359" s="257"/>
      <c r="IR359" s="257"/>
      <c r="IS359" s="257"/>
      <c r="IT359" s="257"/>
      <c r="IU359" s="257"/>
      <c r="IV359" s="257"/>
      <c r="IW359" s="257"/>
      <c r="IY359" s="256"/>
    </row>
    <row r="360" spans="16:259" ht="19.5" customHeight="1" x14ac:dyDescent="0.5">
      <c r="P360" s="400"/>
      <c r="Z360" s="256"/>
      <c r="AA360" s="256"/>
      <c r="AB360" s="256"/>
      <c r="AO360" s="400"/>
      <c r="AY360" s="256"/>
      <c r="AZ360" s="256"/>
      <c r="BA360" s="256"/>
      <c r="BB360" s="256"/>
      <c r="BC360" s="256"/>
      <c r="BD360" s="256"/>
      <c r="BE360" s="256"/>
      <c r="BF360" s="256"/>
      <c r="BG360" s="256"/>
      <c r="BH360" s="256"/>
      <c r="BI360" s="256"/>
      <c r="BK360" s="256"/>
      <c r="BL360" s="256"/>
      <c r="BM360" s="256"/>
      <c r="BN360" s="256"/>
      <c r="BO360" s="256"/>
      <c r="BP360" s="256"/>
      <c r="BQ360" s="256"/>
      <c r="BR360" s="256"/>
      <c r="BS360" s="256"/>
      <c r="BT360" s="256"/>
      <c r="BU360" s="256"/>
      <c r="BV360" s="256"/>
      <c r="BX360" s="256"/>
      <c r="BY360" s="256"/>
      <c r="BZ360" s="256"/>
      <c r="CA360" s="256"/>
      <c r="CB360" s="256"/>
      <c r="CC360" s="256"/>
      <c r="CD360" s="256"/>
      <c r="CE360" s="256"/>
      <c r="CF360" s="256"/>
      <c r="CG360" s="256"/>
      <c r="CH360" s="256"/>
      <c r="CI360" s="256"/>
      <c r="CK360" s="256"/>
      <c r="CL360" s="256"/>
      <c r="CM360" s="256"/>
      <c r="CN360" s="256"/>
      <c r="CO360" s="256"/>
      <c r="CP360" s="256"/>
      <c r="CQ360" s="256"/>
      <c r="CR360" s="256"/>
      <c r="CS360" s="256"/>
      <c r="CT360" s="256"/>
      <c r="CU360" s="256"/>
      <c r="CV360" s="256"/>
      <c r="CX360" s="256"/>
      <c r="CY360" s="256"/>
      <c r="CZ360" s="256"/>
      <c r="DA360" s="256"/>
      <c r="DB360" s="256"/>
      <c r="DC360" s="256"/>
      <c r="DD360" s="256"/>
      <c r="DE360" s="256"/>
      <c r="DF360" s="256"/>
      <c r="DG360" s="256"/>
      <c r="DH360" s="256"/>
      <c r="DI360" s="256"/>
      <c r="DK360" s="256"/>
      <c r="DL360" s="256"/>
      <c r="DM360" s="256"/>
      <c r="DN360" s="256"/>
      <c r="DO360" s="256"/>
      <c r="DP360" s="256"/>
      <c r="DQ360" s="256"/>
      <c r="DR360" s="256"/>
      <c r="DS360" s="256"/>
      <c r="DT360" s="256"/>
      <c r="DU360" s="256"/>
      <c r="DV360" s="256"/>
      <c r="DX360" s="256"/>
      <c r="DY360" s="256"/>
      <c r="DZ360" s="256"/>
      <c r="EA360" s="256"/>
      <c r="EB360" s="256"/>
      <c r="EC360" s="256"/>
      <c r="ED360" s="256"/>
      <c r="EE360" s="256"/>
      <c r="EF360" s="256"/>
      <c r="EG360" s="256"/>
      <c r="EH360" s="256"/>
      <c r="EI360" s="256"/>
      <c r="EK360" s="256"/>
      <c r="EL360" s="256"/>
      <c r="EM360" s="256"/>
      <c r="EN360" s="256"/>
      <c r="EO360" s="256"/>
      <c r="EP360" s="256"/>
      <c r="EQ360" s="256"/>
      <c r="ER360" s="256"/>
      <c r="ES360" s="256"/>
      <c r="ET360" s="256"/>
      <c r="EU360" s="256"/>
      <c r="EV360" s="256"/>
      <c r="EX360" s="256"/>
      <c r="EY360" s="256"/>
      <c r="EZ360" s="256"/>
      <c r="FA360" s="256"/>
      <c r="FB360" s="256"/>
      <c r="FC360" s="256"/>
      <c r="FD360" s="256"/>
      <c r="FE360" s="256"/>
      <c r="FF360" s="256"/>
      <c r="FG360" s="256"/>
      <c r="FH360" s="256"/>
      <c r="FI360" s="256"/>
      <c r="FK360" s="256"/>
      <c r="FL360" s="256"/>
      <c r="FM360" s="256"/>
      <c r="FN360" s="256"/>
      <c r="FO360" s="256"/>
      <c r="FP360" s="256"/>
      <c r="FQ360" s="256"/>
      <c r="FR360" s="256"/>
      <c r="FS360" s="256"/>
      <c r="FT360" s="256"/>
      <c r="FU360" s="256"/>
      <c r="FV360" s="256"/>
      <c r="FX360" s="256"/>
      <c r="FY360" s="256"/>
      <c r="FZ360" s="256"/>
      <c r="GA360" s="256"/>
      <c r="GB360" s="256"/>
      <c r="GC360" s="256"/>
      <c r="GD360" s="256"/>
      <c r="GE360" s="256"/>
      <c r="GF360" s="256"/>
      <c r="GG360" s="256"/>
      <c r="GH360" s="256"/>
      <c r="GI360" s="256"/>
      <c r="GK360" s="256"/>
      <c r="GL360" s="256"/>
      <c r="GM360" s="256"/>
      <c r="GN360" s="256"/>
      <c r="GO360" s="256"/>
      <c r="GP360" s="256"/>
      <c r="GQ360" s="256"/>
      <c r="GR360" s="256"/>
      <c r="GS360" s="256"/>
      <c r="GT360" s="256"/>
      <c r="GU360" s="256"/>
      <c r="GV360" s="256"/>
      <c r="GX360" s="256"/>
      <c r="GY360" s="256"/>
      <c r="GZ360" s="256"/>
      <c r="HA360" s="256"/>
      <c r="HB360" s="256"/>
      <c r="HC360" s="256"/>
      <c r="HD360" s="256"/>
      <c r="HE360" s="256"/>
      <c r="HF360" s="256"/>
      <c r="HG360" s="256"/>
      <c r="HH360" s="256"/>
      <c r="HI360" s="256"/>
      <c r="HK360" s="256"/>
      <c r="HL360" s="256"/>
      <c r="HM360" s="256"/>
      <c r="HN360" s="256"/>
      <c r="HO360" s="256"/>
      <c r="HP360" s="256"/>
      <c r="HQ360" s="256"/>
      <c r="HR360" s="256"/>
      <c r="HS360" s="256"/>
      <c r="HT360" s="256"/>
      <c r="HU360" s="256"/>
      <c r="HV360" s="256"/>
      <c r="HX360" s="256"/>
      <c r="HY360" s="256"/>
      <c r="HZ360" s="256"/>
      <c r="IA360" s="256"/>
      <c r="IB360" s="256"/>
      <c r="IC360" s="256"/>
      <c r="ID360" s="256"/>
      <c r="IE360" s="256"/>
      <c r="IF360" s="256"/>
      <c r="IG360" s="256"/>
      <c r="IH360" s="256"/>
      <c r="II360" s="256"/>
      <c r="IK360" s="256"/>
      <c r="IL360" s="257"/>
      <c r="IM360" s="257"/>
      <c r="IN360" s="257"/>
      <c r="IO360" s="257"/>
      <c r="IP360" s="257"/>
      <c r="IQ360" s="257"/>
      <c r="IR360" s="257"/>
      <c r="IS360" s="257"/>
      <c r="IT360" s="257"/>
      <c r="IU360" s="257"/>
      <c r="IV360" s="257"/>
      <c r="IW360" s="257"/>
      <c r="IY360" s="256"/>
    </row>
    <row r="361" spans="16:259" ht="19.5" customHeight="1" x14ac:dyDescent="0.5">
      <c r="P361" s="400"/>
      <c r="Z361" s="256"/>
      <c r="AA361" s="256"/>
      <c r="AB361" s="256"/>
      <c r="AO361" s="400"/>
      <c r="AY361" s="256"/>
      <c r="AZ361" s="256"/>
      <c r="BA361" s="256"/>
      <c r="BB361" s="256"/>
      <c r="BC361" s="256"/>
      <c r="BD361" s="256"/>
      <c r="BE361" s="256"/>
      <c r="BF361" s="256"/>
      <c r="BG361" s="256"/>
      <c r="BH361" s="256"/>
      <c r="BI361" s="256"/>
      <c r="BK361" s="256"/>
      <c r="BL361" s="256"/>
      <c r="BM361" s="256"/>
      <c r="BN361" s="256"/>
      <c r="BO361" s="256"/>
      <c r="BP361" s="256"/>
      <c r="BQ361" s="256"/>
      <c r="BR361" s="256"/>
      <c r="BS361" s="256"/>
      <c r="BT361" s="256"/>
      <c r="BU361" s="256"/>
      <c r="BV361" s="256"/>
      <c r="BX361" s="256"/>
      <c r="BY361" s="256"/>
      <c r="BZ361" s="256"/>
      <c r="CA361" s="256"/>
      <c r="CB361" s="256"/>
      <c r="CC361" s="256"/>
      <c r="CD361" s="256"/>
      <c r="CE361" s="256"/>
      <c r="CF361" s="256"/>
      <c r="CG361" s="256"/>
      <c r="CH361" s="256"/>
      <c r="CI361" s="256"/>
      <c r="CK361" s="256"/>
      <c r="CL361" s="256"/>
      <c r="CM361" s="256"/>
      <c r="CN361" s="256"/>
      <c r="CO361" s="256"/>
      <c r="CP361" s="256"/>
      <c r="CQ361" s="256"/>
      <c r="CR361" s="256"/>
      <c r="CS361" s="256"/>
      <c r="CT361" s="256"/>
      <c r="CU361" s="256"/>
      <c r="CV361" s="256"/>
      <c r="CX361" s="256"/>
      <c r="CY361" s="256"/>
      <c r="CZ361" s="256"/>
      <c r="DA361" s="256"/>
      <c r="DB361" s="256"/>
      <c r="DC361" s="256"/>
      <c r="DD361" s="256"/>
      <c r="DE361" s="256"/>
      <c r="DF361" s="256"/>
      <c r="DG361" s="256"/>
      <c r="DH361" s="256"/>
      <c r="DI361" s="256"/>
      <c r="DK361" s="256"/>
      <c r="DL361" s="256"/>
      <c r="DM361" s="256"/>
      <c r="DN361" s="256"/>
      <c r="DO361" s="256"/>
      <c r="DP361" s="256"/>
      <c r="DQ361" s="256"/>
      <c r="DR361" s="256"/>
      <c r="DS361" s="256"/>
      <c r="DT361" s="256"/>
      <c r="DU361" s="256"/>
      <c r="DV361" s="256"/>
      <c r="DX361" s="256"/>
      <c r="DY361" s="256"/>
      <c r="DZ361" s="256"/>
      <c r="EA361" s="256"/>
      <c r="EB361" s="256"/>
      <c r="EC361" s="256"/>
      <c r="ED361" s="256"/>
      <c r="EE361" s="256"/>
      <c r="EF361" s="256"/>
      <c r="EG361" s="256"/>
      <c r="EH361" s="256"/>
      <c r="EI361" s="256"/>
      <c r="EK361" s="256"/>
      <c r="EL361" s="256"/>
      <c r="EM361" s="256"/>
      <c r="EN361" s="256"/>
      <c r="EO361" s="256"/>
      <c r="EP361" s="256"/>
      <c r="EQ361" s="256"/>
      <c r="ER361" s="256"/>
      <c r="ES361" s="256"/>
      <c r="ET361" s="256"/>
      <c r="EU361" s="256"/>
      <c r="EV361" s="256"/>
      <c r="EX361" s="256"/>
      <c r="EY361" s="256"/>
      <c r="EZ361" s="256"/>
      <c r="FA361" s="256"/>
      <c r="FB361" s="256"/>
      <c r="FC361" s="256"/>
      <c r="FD361" s="256"/>
      <c r="FE361" s="256"/>
      <c r="FF361" s="256"/>
      <c r="FG361" s="256"/>
      <c r="FH361" s="256"/>
      <c r="FI361" s="256"/>
      <c r="FK361" s="256"/>
      <c r="FL361" s="256"/>
      <c r="FM361" s="256"/>
      <c r="FN361" s="256"/>
      <c r="FO361" s="256"/>
      <c r="FP361" s="256"/>
      <c r="FQ361" s="256"/>
      <c r="FR361" s="256"/>
      <c r="FS361" s="256"/>
      <c r="FT361" s="256"/>
      <c r="FU361" s="256"/>
      <c r="FV361" s="256"/>
      <c r="FX361" s="256"/>
      <c r="FY361" s="256"/>
      <c r="FZ361" s="256"/>
      <c r="GA361" s="256"/>
      <c r="GB361" s="256"/>
      <c r="GC361" s="256"/>
      <c r="GD361" s="256"/>
      <c r="GE361" s="256"/>
      <c r="GF361" s="256"/>
      <c r="GG361" s="256"/>
      <c r="GH361" s="256"/>
      <c r="GI361" s="256"/>
      <c r="GK361" s="256"/>
      <c r="GL361" s="256"/>
      <c r="GM361" s="256"/>
      <c r="GN361" s="256"/>
      <c r="GO361" s="256"/>
      <c r="GP361" s="256"/>
      <c r="GQ361" s="256"/>
      <c r="GR361" s="256"/>
      <c r="GS361" s="256"/>
      <c r="GT361" s="256"/>
      <c r="GU361" s="256"/>
      <c r="GV361" s="256"/>
      <c r="GX361" s="256"/>
      <c r="GY361" s="256"/>
      <c r="GZ361" s="256"/>
      <c r="HA361" s="256"/>
      <c r="HB361" s="256"/>
      <c r="HC361" s="256"/>
      <c r="HD361" s="256"/>
      <c r="HE361" s="256"/>
      <c r="HF361" s="256"/>
      <c r="HG361" s="256"/>
      <c r="HH361" s="256"/>
      <c r="HI361" s="256"/>
      <c r="HK361" s="256"/>
      <c r="HL361" s="256"/>
      <c r="HM361" s="256"/>
      <c r="HN361" s="256"/>
      <c r="HO361" s="256"/>
      <c r="HP361" s="256"/>
      <c r="HQ361" s="256"/>
      <c r="HR361" s="256"/>
      <c r="HS361" s="256"/>
      <c r="HT361" s="256"/>
      <c r="HU361" s="256"/>
      <c r="HV361" s="256"/>
      <c r="HX361" s="256"/>
      <c r="HY361" s="256"/>
      <c r="HZ361" s="256"/>
      <c r="IA361" s="256"/>
      <c r="IB361" s="256"/>
      <c r="IC361" s="256"/>
      <c r="ID361" s="256"/>
      <c r="IE361" s="256"/>
      <c r="IF361" s="256"/>
      <c r="IG361" s="256"/>
      <c r="IH361" s="256"/>
      <c r="II361" s="256"/>
      <c r="IK361" s="256"/>
      <c r="IL361" s="257"/>
      <c r="IM361" s="257"/>
      <c r="IN361" s="257"/>
      <c r="IO361" s="257"/>
      <c r="IP361" s="257"/>
      <c r="IQ361" s="257"/>
      <c r="IR361" s="257"/>
      <c r="IS361" s="257"/>
      <c r="IT361" s="257"/>
      <c r="IU361" s="257"/>
      <c r="IV361" s="257"/>
      <c r="IW361" s="257"/>
      <c r="IY361" s="256"/>
    </row>
    <row r="362" spans="16:259" ht="19.5" customHeight="1" x14ac:dyDescent="0.5">
      <c r="P362" s="400"/>
      <c r="Z362" s="256"/>
      <c r="AA362" s="256"/>
      <c r="AB362" s="256"/>
      <c r="AO362" s="400"/>
      <c r="AY362" s="256"/>
      <c r="AZ362" s="256"/>
      <c r="BA362" s="256"/>
      <c r="BB362" s="256"/>
      <c r="BC362" s="256"/>
      <c r="BD362" s="256"/>
      <c r="BE362" s="256"/>
      <c r="BF362" s="256"/>
      <c r="BG362" s="256"/>
      <c r="BH362" s="256"/>
      <c r="BI362" s="256"/>
      <c r="BK362" s="256"/>
      <c r="BL362" s="256"/>
      <c r="BM362" s="256"/>
      <c r="BN362" s="256"/>
      <c r="BO362" s="256"/>
      <c r="BP362" s="256"/>
      <c r="BQ362" s="256"/>
      <c r="BR362" s="256"/>
      <c r="BS362" s="256"/>
      <c r="BT362" s="256"/>
      <c r="BU362" s="256"/>
      <c r="BV362" s="256"/>
      <c r="BX362" s="256"/>
      <c r="BY362" s="256"/>
      <c r="BZ362" s="256"/>
      <c r="CA362" s="256"/>
      <c r="CB362" s="256"/>
      <c r="CC362" s="256"/>
      <c r="CD362" s="256"/>
      <c r="CE362" s="256"/>
      <c r="CF362" s="256"/>
      <c r="CG362" s="256"/>
      <c r="CH362" s="256"/>
      <c r="CI362" s="256"/>
      <c r="CK362" s="256"/>
      <c r="CL362" s="256"/>
      <c r="CM362" s="256"/>
      <c r="CN362" s="256"/>
      <c r="CO362" s="256"/>
      <c r="CP362" s="256"/>
      <c r="CQ362" s="256"/>
      <c r="CR362" s="256"/>
      <c r="CS362" s="256"/>
      <c r="CT362" s="256"/>
      <c r="CU362" s="256"/>
      <c r="CV362" s="256"/>
      <c r="CX362" s="256"/>
      <c r="CY362" s="256"/>
      <c r="CZ362" s="256"/>
      <c r="DA362" s="256"/>
      <c r="DB362" s="256"/>
      <c r="DC362" s="256"/>
      <c r="DD362" s="256"/>
      <c r="DE362" s="256"/>
      <c r="DF362" s="256"/>
      <c r="DG362" s="256"/>
      <c r="DH362" s="256"/>
      <c r="DI362" s="256"/>
      <c r="DK362" s="256"/>
      <c r="DL362" s="256"/>
      <c r="DM362" s="256"/>
      <c r="DN362" s="256"/>
      <c r="DO362" s="256"/>
      <c r="DP362" s="256"/>
      <c r="DQ362" s="256"/>
      <c r="DR362" s="256"/>
      <c r="DS362" s="256"/>
      <c r="DT362" s="256"/>
      <c r="DU362" s="256"/>
      <c r="DV362" s="256"/>
      <c r="DX362" s="256"/>
      <c r="DY362" s="256"/>
      <c r="DZ362" s="256"/>
      <c r="EA362" s="256"/>
      <c r="EB362" s="256"/>
      <c r="EC362" s="256"/>
      <c r="ED362" s="256"/>
      <c r="EE362" s="256"/>
      <c r="EF362" s="256"/>
      <c r="EG362" s="256"/>
      <c r="EH362" s="256"/>
      <c r="EI362" s="256"/>
      <c r="EK362" s="256"/>
      <c r="EL362" s="256"/>
      <c r="EM362" s="256"/>
      <c r="EN362" s="256"/>
      <c r="EO362" s="256"/>
      <c r="EP362" s="256"/>
      <c r="EQ362" s="256"/>
      <c r="ER362" s="256"/>
      <c r="ES362" s="256"/>
      <c r="ET362" s="256"/>
      <c r="EU362" s="256"/>
      <c r="EV362" s="256"/>
      <c r="EX362" s="256"/>
      <c r="EY362" s="256"/>
      <c r="EZ362" s="256"/>
      <c r="FA362" s="256"/>
      <c r="FB362" s="256"/>
      <c r="FC362" s="256"/>
      <c r="FD362" s="256"/>
      <c r="FE362" s="256"/>
      <c r="FF362" s="256"/>
      <c r="FG362" s="256"/>
      <c r="FH362" s="256"/>
      <c r="FI362" s="256"/>
      <c r="FK362" s="256"/>
      <c r="FL362" s="256"/>
      <c r="FM362" s="256"/>
      <c r="FN362" s="256"/>
      <c r="FO362" s="256"/>
      <c r="FP362" s="256"/>
      <c r="FQ362" s="256"/>
      <c r="FR362" s="256"/>
      <c r="FS362" s="256"/>
      <c r="FT362" s="256"/>
      <c r="FU362" s="256"/>
      <c r="FV362" s="256"/>
      <c r="FX362" s="256"/>
      <c r="FY362" s="256"/>
      <c r="FZ362" s="256"/>
      <c r="GA362" s="256"/>
      <c r="GB362" s="256"/>
      <c r="GC362" s="256"/>
      <c r="GD362" s="256"/>
      <c r="GE362" s="256"/>
      <c r="GF362" s="256"/>
      <c r="GG362" s="256"/>
      <c r="GH362" s="256"/>
      <c r="GI362" s="256"/>
      <c r="GK362" s="256"/>
      <c r="GL362" s="256"/>
      <c r="GM362" s="256"/>
      <c r="GN362" s="256"/>
      <c r="GO362" s="256"/>
      <c r="GP362" s="256"/>
      <c r="GQ362" s="256"/>
      <c r="GR362" s="256"/>
      <c r="GS362" s="256"/>
      <c r="GT362" s="256"/>
      <c r="GU362" s="256"/>
      <c r="GV362" s="256"/>
      <c r="GX362" s="256"/>
      <c r="GY362" s="256"/>
      <c r="GZ362" s="256"/>
      <c r="HA362" s="256"/>
      <c r="HB362" s="256"/>
      <c r="HC362" s="256"/>
      <c r="HD362" s="256"/>
      <c r="HE362" s="256"/>
      <c r="HF362" s="256"/>
      <c r="HG362" s="256"/>
      <c r="HH362" s="256"/>
      <c r="HI362" s="256"/>
      <c r="HK362" s="256"/>
      <c r="HL362" s="256"/>
      <c r="HM362" s="256"/>
      <c r="HN362" s="256"/>
      <c r="HO362" s="256"/>
      <c r="HP362" s="256"/>
      <c r="HQ362" s="256"/>
      <c r="HR362" s="256"/>
      <c r="HS362" s="256"/>
      <c r="HT362" s="256"/>
      <c r="HU362" s="256"/>
      <c r="HV362" s="256"/>
      <c r="HX362" s="256"/>
      <c r="HY362" s="256"/>
      <c r="HZ362" s="256"/>
      <c r="IA362" s="256"/>
      <c r="IB362" s="256"/>
      <c r="IC362" s="256"/>
      <c r="ID362" s="256"/>
      <c r="IE362" s="256"/>
      <c r="IF362" s="256"/>
      <c r="IG362" s="256"/>
      <c r="IH362" s="256"/>
      <c r="II362" s="256"/>
      <c r="IK362" s="256"/>
      <c r="IL362" s="257"/>
      <c r="IM362" s="257"/>
      <c r="IN362" s="257"/>
      <c r="IO362" s="257"/>
      <c r="IP362" s="257"/>
      <c r="IQ362" s="257"/>
      <c r="IR362" s="257"/>
      <c r="IS362" s="257"/>
      <c r="IT362" s="257"/>
      <c r="IU362" s="257"/>
      <c r="IV362" s="257"/>
      <c r="IW362" s="257"/>
      <c r="IY362" s="256"/>
    </row>
    <row r="363" spans="16:259" ht="19.5" customHeight="1" x14ac:dyDescent="0.5">
      <c r="P363" s="400"/>
      <c r="Z363" s="256"/>
      <c r="AA363" s="256"/>
      <c r="AB363" s="256"/>
      <c r="AO363" s="400"/>
      <c r="AY363" s="256"/>
      <c r="AZ363" s="256"/>
      <c r="BA363" s="256"/>
      <c r="BB363" s="256"/>
      <c r="BC363" s="256"/>
      <c r="BD363" s="256"/>
      <c r="BE363" s="256"/>
      <c r="BF363" s="256"/>
      <c r="BG363" s="256"/>
      <c r="BH363" s="256"/>
      <c r="BI363" s="256"/>
      <c r="BK363" s="256"/>
      <c r="BL363" s="256"/>
      <c r="BM363" s="256"/>
      <c r="BN363" s="256"/>
      <c r="BO363" s="256"/>
      <c r="BP363" s="256"/>
      <c r="BQ363" s="256"/>
      <c r="BR363" s="256"/>
      <c r="BS363" s="256"/>
      <c r="BT363" s="256"/>
      <c r="BU363" s="256"/>
      <c r="BV363" s="256"/>
      <c r="BX363" s="256"/>
      <c r="BY363" s="256"/>
      <c r="BZ363" s="256"/>
      <c r="CA363" s="256"/>
      <c r="CB363" s="256"/>
      <c r="CC363" s="256"/>
      <c r="CD363" s="256"/>
      <c r="CE363" s="256"/>
      <c r="CF363" s="256"/>
      <c r="CG363" s="256"/>
      <c r="CH363" s="256"/>
      <c r="CI363" s="256"/>
      <c r="CK363" s="256"/>
      <c r="CL363" s="256"/>
      <c r="CM363" s="256"/>
      <c r="CN363" s="256"/>
      <c r="CO363" s="256"/>
      <c r="CP363" s="256"/>
      <c r="CQ363" s="256"/>
      <c r="CR363" s="256"/>
      <c r="CS363" s="256"/>
      <c r="CT363" s="256"/>
      <c r="CU363" s="256"/>
      <c r="CV363" s="256"/>
      <c r="CX363" s="256"/>
      <c r="CY363" s="256"/>
      <c r="CZ363" s="256"/>
      <c r="DA363" s="256"/>
      <c r="DB363" s="256"/>
      <c r="DC363" s="256"/>
      <c r="DD363" s="256"/>
      <c r="DE363" s="256"/>
      <c r="DF363" s="256"/>
      <c r="DG363" s="256"/>
      <c r="DH363" s="256"/>
      <c r="DI363" s="256"/>
      <c r="DK363" s="256"/>
      <c r="DL363" s="256"/>
      <c r="DM363" s="256"/>
      <c r="DN363" s="256"/>
      <c r="DO363" s="256"/>
      <c r="DP363" s="256"/>
      <c r="DQ363" s="256"/>
      <c r="DR363" s="256"/>
      <c r="DS363" s="256"/>
      <c r="DT363" s="256"/>
      <c r="DU363" s="256"/>
      <c r="DV363" s="256"/>
      <c r="DX363" s="256"/>
      <c r="DY363" s="256"/>
      <c r="DZ363" s="256"/>
      <c r="EA363" s="256"/>
      <c r="EB363" s="256"/>
      <c r="EC363" s="256"/>
      <c r="ED363" s="256"/>
      <c r="EE363" s="256"/>
      <c r="EF363" s="256"/>
      <c r="EG363" s="256"/>
      <c r="EH363" s="256"/>
      <c r="EI363" s="256"/>
      <c r="EK363" s="256"/>
      <c r="EL363" s="256"/>
      <c r="EM363" s="256"/>
      <c r="EN363" s="256"/>
      <c r="EO363" s="256"/>
      <c r="EP363" s="256"/>
      <c r="EQ363" s="256"/>
      <c r="ER363" s="256"/>
      <c r="ES363" s="256"/>
      <c r="ET363" s="256"/>
      <c r="EU363" s="256"/>
      <c r="EV363" s="256"/>
      <c r="EX363" s="256"/>
      <c r="EY363" s="256"/>
      <c r="EZ363" s="256"/>
      <c r="FA363" s="256"/>
      <c r="FB363" s="256"/>
      <c r="FC363" s="256"/>
      <c r="FD363" s="256"/>
      <c r="FE363" s="256"/>
      <c r="FF363" s="256"/>
      <c r="FG363" s="256"/>
      <c r="FH363" s="256"/>
      <c r="FI363" s="256"/>
      <c r="FK363" s="256"/>
      <c r="FL363" s="256"/>
      <c r="FM363" s="256"/>
      <c r="FN363" s="256"/>
      <c r="FO363" s="256"/>
      <c r="FP363" s="256"/>
      <c r="FQ363" s="256"/>
      <c r="FR363" s="256"/>
      <c r="FS363" s="256"/>
      <c r="FT363" s="256"/>
      <c r="FU363" s="256"/>
      <c r="FV363" s="256"/>
      <c r="FX363" s="256"/>
      <c r="FY363" s="256"/>
      <c r="FZ363" s="256"/>
      <c r="GA363" s="256"/>
      <c r="GB363" s="256"/>
      <c r="GC363" s="256"/>
      <c r="GD363" s="256"/>
      <c r="GE363" s="256"/>
      <c r="GF363" s="256"/>
      <c r="GG363" s="256"/>
      <c r="GH363" s="256"/>
      <c r="GI363" s="256"/>
      <c r="GK363" s="256"/>
      <c r="GL363" s="256"/>
      <c r="GM363" s="256"/>
      <c r="GN363" s="256"/>
      <c r="GO363" s="256"/>
      <c r="GP363" s="256"/>
      <c r="GQ363" s="256"/>
      <c r="GR363" s="256"/>
      <c r="GS363" s="256"/>
      <c r="GT363" s="256"/>
      <c r="GU363" s="256"/>
      <c r="GV363" s="256"/>
      <c r="GX363" s="256"/>
      <c r="GY363" s="256"/>
      <c r="GZ363" s="256"/>
      <c r="HA363" s="256"/>
      <c r="HB363" s="256"/>
      <c r="HC363" s="256"/>
      <c r="HD363" s="256"/>
      <c r="HE363" s="256"/>
      <c r="HF363" s="256"/>
      <c r="HG363" s="256"/>
      <c r="HH363" s="256"/>
      <c r="HI363" s="256"/>
      <c r="HK363" s="256"/>
      <c r="HL363" s="256"/>
      <c r="HM363" s="256"/>
      <c r="HN363" s="256"/>
      <c r="HO363" s="256"/>
      <c r="HP363" s="256"/>
      <c r="HQ363" s="256"/>
      <c r="HR363" s="256"/>
      <c r="HS363" s="256"/>
      <c r="HT363" s="256"/>
      <c r="HU363" s="256"/>
      <c r="HV363" s="256"/>
      <c r="HX363" s="256"/>
      <c r="HY363" s="256"/>
      <c r="HZ363" s="256"/>
      <c r="IA363" s="256"/>
      <c r="IB363" s="256"/>
      <c r="IC363" s="256"/>
      <c r="ID363" s="256"/>
      <c r="IE363" s="256"/>
      <c r="IF363" s="256"/>
      <c r="IG363" s="256"/>
      <c r="IH363" s="256"/>
      <c r="II363" s="256"/>
      <c r="IK363" s="256"/>
      <c r="IL363" s="257"/>
      <c r="IM363" s="257"/>
      <c r="IN363" s="257"/>
      <c r="IO363" s="257"/>
      <c r="IP363" s="257"/>
      <c r="IQ363" s="257"/>
      <c r="IR363" s="257"/>
      <c r="IS363" s="257"/>
      <c r="IT363" s="257"/>
      <c r="IU363" s="257"/>
      <c r="IV363" s="257"/>
      <c r="IW363" s="257"/>
      <c r="IY363" s="256"/>
    </row>
    <row r="364" spans="16:259" ht="19.5" customHeight="1" x14ac:dyDescent="0.5">
      <c r="P364" s="400"/>
      <c r="Z364" s="256"/>
      <c r="AA364" s="256"/>
      <c r="AB364" s="256"/>
      <c r="AO364" s="400"/>
      <c r="AY364" s="256"/>
      <c r="AZ364" s="256"/>
      <c r="BA364" s="256"/>
      <c r="BB364" s="256"/>
      <c r="BC364" s="256"/>
      <c r="BD364" s="256"/>
      <c r="BE364" s="256"/>
      <c r="BF364" s="256"/>
      <c r="BG364" s="256"/>
      <c r="BH364" s="256"/>
      <c r="BI364" s="256"/>
      <c r="BK364" s="256"/>
      <c r="BL364" s="256"/>
      <c r="BM364" s="256"/>
      <c r="BN364" s="256"/>
      <c r="BO364" s="256"/>
      <c r="BP364" s="256"/>
      <c r="BQ364" s="256"/>
      <c r="BR364" s="256"/>
      <c r="BS364" s="256"/>
      <c r="BT364" s="256"/>
      <c r="BU364" s="256"/>
      <c r="BV364" s="256"/>
      <c r="BX364" s="256"/>
      <c r="BY364" s="256"/>
      <c r="BZ364" s="256"/>
      <c r="CA364" s="256"/>
      <c r="CB364" s="256"/>
      <c r="CC364" s="256"/>
      <c r="CD364" s="256"/>
      <c r="CE364" s="256"/>
      <c r="CF364" s="256"/>
      <c r="CG364" s="256"/>
      <c r="CH364" s="256"/>
      <c r="CI364" s="256"/>
      <c r="CK364" s="256"/>
      <c r="CL364" s="256"/>
      <c r="CM364" s="256"/>
      <c r="CN364" s="256"/>
      <c r="CO364" s="256"/>
      <c r="CP364" s="256"/>
      <c r="CQ364" s="256"/>
      <c r="CR364" s="256"/>
      <c r="CS364" s="256"/>
      <c r="CT364" s="256"/>
      <c r="CU364" s="256"/>
      <c r="CV364" s="256"/>
      <c r="CX364" s="256"/>
      <c r="CY364" s="256"/>
      <c r="CZ364" s="256"/>
      <c r="DA364" s="256"/>
      <c r="DB364" s="256"/>
      <c r="DC364" s="256"/>
      <c r="DD364" s="256"/>
      <c r="DE364" s="256"/>
      <c r="DF364" s="256"/>
      <c r="DG364" s="256"/>
      <c r="DH364" s="256"/>
      <c r="DI364" s="256"/>
      <c r="DK364" s="256"/>
      <c r="DL364" s="256"/>
      <c r="DM364" s="256"/>
      <c r="DN364" s="256"/>
      <c r="DO364" s="256"/>
      <c r="DP364" s="256"/>
      <c r="DQ364" s="256"/>
      <c r="DR364" s="256"/>
      <c r="DS364" s="256"/>
      <c r="DT364" s="256"/>
      <c r="DU364" s="256"/>
      <c r="DV364" s="256"/>
      <c r="DX364" s="256"/>
      <c r="DY364" s="256"/>
      <c r="DZ364" s="256"/>
      <c r="EA364" s="256"/>
      <c r="EB364" s="256"/>
      <c r="EC364" s="256"/>
      <c r="ED364" s="256"/>
      <c r="EE364" s="256"/>
      <c r="EF364" s="256"/>
      <c r="EG364" s="256"/>
      <c r="EH364" s="256"/>
      <c r="EI364" s="256"/>
      <c r="EK364" s="256"/>
      <c r="EL364" s="256"/>
      <c r="EM364" s="256"/>
      <c r="EN364" s="256"/>
      <c r="EO364" s="256"/>
      <c r="EP364" s="256"/>
      <c r="EQ364" s="256"/>
      <c r="ER364" s="256"/>
      <c r="ES364" s="256"/>
      <c r="ET364" s="256"/>
      <c r="EU364" s="256"/>
      <c r="EV364" s="256"/>
      <c r="EX364" s="256"/>
      <c r="EY364" s="256"/>
      <c r="EZ364" s="256"/>
      <c r="FA364" s="256"/>
      <c r="FB364" s="256"/>
      <c r="FC364" s="256"/>
      <c r="FD364" s="256"/>
      <c r="FE364" s="256"/>
      <c r="FF364" s="256"/>
      <c r="FG364" s="256"/>
      <c r="FH364" s="256"/>
      <c r="FI364" s="256"/>
      <c r="FK364" s="256"/>
      <c r="FL364" s="256"/>
      <c r="FM364" s="256"/>
      <c r="FN364" s="256"/>
      <c r="FO364" s="256"/>
      <c r="FP364" s="256"/>
      <c r="FQ364" s="256"/>
      <c r="FR364" s="256"/>
      <c r="FS364" s="256"/>
      <c r="FT364" s="256"/>
      <c r="FU364" s="256"/>
      <c r="FV364" s="256"/>
      <c r="FX364" s="256"/>
      <c r="FY364" s="256"/>
      <c r="FZ364" s="256"/>
      <c r="GA364" s="256"/>
      <c r="GB364" s="256"/>
      <c r="GC364" s="256"/>
      <c r="GD364" s="256"/>
      <c r="GE364" s="256"/>
      <c r="GF364" s="256"/>
      <c r="GG364" s="256"/>
      <c r="GH364" s="256"/>
      <c r="GI364" s="256"/>
      <c r="GK364" s="256"/>
      <c r="GL364" s="256"/>
      <c r="GM364" s="256"/>
      <c r="GN364" s="256"/>
      <c r="GO364" s="256"/>
      <c r="GP364" s="256"/>
      <c r="GQ364" s="256"/>
      <c r="GR364" s="256"/>
      <c r="GS364" s="256"/>
      <c r="GT364" s="256"/>
      <c r="GU364" s="256"/>
      <c r="GV364" s="256"/>
      <c r="GX364" s="256"/>
      <c r="GY364" s="256"/>
      <c r="GZ364" s="256"/>
      <c r="HA364" s="256"/>
      <c r="HB364" s="256"/>
      <c r="HC364" s="256"/>
      <c r="HD364" s="256"/>
      <c r="HE364" s="256"/>
      <c r="HF364" s="256"/>
      <c r="HG364" s="256"/>
      <c r="HH364" s="256"/>
      <c r="HI364" s="256"/>
      <c r="HK364" s="256"/>
      <c r="HL364" s="256"/>
      <c r="HM364" s="256"/>
      <c r="HN364" s="256"/>
      <c r="HO364" s="256"/>
      <c r="HP364" s="256"/>
      <c r="HQ364" s="256"/>
      <c r="HR364" s="256"/>
      <c r="HS364" s="256"/>
      <c r="HT364" s="256"/>
      <c r="HU364" s="256"/>
      <c r="HV364" s="256"/>
      <c r="HX364" s="256"/>
      <c r="HY364" s="256"/>
      <c r="HZ364" s="256"/>
      <c r="IA364" s="256"/>
      <c r="IB364" s="256"/>
      <c r="IC364" s="256"/>
      <c r="ID364" s="256"/>
      <c r="IE364" s="256"/>
      <c r="IF364" s="256"/>
      <c r="IG364" s="256"/>
      <c r="IH364" s="256"/>
      <c r="II364" s="256"/>
      <c r="IK364" s="256"/>
      <c r="IL364" s="257"/>
      <c r="IM364" s="257"/>
      <c r="IN364" s="257"/>
      <c r="IO364" s="257"/>
      <c r="IP364" s="257"/>
      <c r="IQ364" s="257"/>
      <c r="IR364" s="257"/>
      <c r="IS364" s="257"/>
      <c r="IT364" s="257"/>
      <c r="IU364" s="257"/>
      <c r="IV364" s="257"/>
      <c r="IW364" s="257"/>
      <c r="IY364" s="256"/>
    </row>
    <row r="365" spans="16:259" ht="19.5" customHeight="1" x14ac:dyDescent="0.5">
      <c r="P365" s="400"/>
      <c r="Z365" s="256"/>
      <c r="AA365" s="256"/>
      <c r="AB365" s="256"/>
      <c r="AO365" s="400"/>
      <c r="AY365" s="256"/>
      <c r="AZ365" s="256"/>
      <c r="BA365" s="256"/>
      <c r="BB365" s="256"/>
      <c r="BC365" s="256"/>
      <c r="BD365" s="256"/>
      <c r="BE365" s="256"/>
      <c r="BF365" s="256"/>
      <c r="BG365" s="256"/>
      <c r="BH365" s="256"/>
      <c r="BI365" s="256"/>
      <c r="BK365" s="256"/>
      <c r="BL365" s="256"/>
      <c r="BM365" s="256"/>
      <c r="BN365" s="256"/>
      <c r="BO365" s="256"/>
      <c r="BP365" s="256"/>
      <c r="BQ365" s="256"/>
      <c r="BR365" s="256"/>
      <c r="BS365" s="256"/>
      <c r="BT365" s="256"/>
      <c r="BU365" s="256"/>
      <c r="BV365" s="256"/>
      <c r="BX365" s="256"/>
      <c r="BY365" s="256"/>
      <c r="BZ365" s="256"/>
      <c r="CA365" s="256"/>
      <c r="CB365" s="256"/>
      <c r="CC365" s="256"/>
      <c r="CD365" s="256"/>
      <c r="CE365" s="256"/>
      <c r="CF365" s="256"/>
      <c r="CG365" s="256"/>
      <c r="CH365" s="256"/>
      <c r="CI365" s="256"/>
      <c r="CK365" s="256"/>
      <c r="CL365" s="256"/>
      <c r="CM365" s="256"/>
      <c r="CN365" s="256"/>
      <c r="CO365" s="256"/>
      <c r="CP365" s="256"/>
      <c r="CQ365" s="256"/>
      <c r="CR365" s="256"/>
      <c r="CS365" s="256"/>
      <c r="CT365" s="256"/>
      <c r="CU365" s="256"/>
      <c r="CV365" s="256"/>
      <c r="CX365" s="256"/>
      <c r="CY365" s="256"/>
      <c r="CZ365" s="256"/>
      <c r="DA365" s="256"/>
      <c r="DB365" s="256"/>
      <c r="DC365" s="256"/>
      <c r="DD365" s="256"/>
      <c r="DE365" s="256"/>
      <c r="DF365" s="256"/>
      <c r="DG365" s="256"/>
      <c r="DH365" s="256"/>
      <c r="DI365" s="256"/>
      <c r="DK365" s="256"/>
      <c r="DL365" s="256"/>
      <c r="DM365" s="256"/>
      <c r="DN365" s="256"/>
      <c r="DO365" s="256"/>
      <c r="DP365" s="256"/>
      <c r="DQ365" s="256"/>
      <c r="DR365" s="256"/>
      <c r="DS365" s="256"/>
      <c r="DT365" s="256"/>
      <c r="DU365" s="256"/>
      <c r="DV365" s="256"/>
      <c r="DX365" s="256"/>
      <c r="DY365" s="256"/>
      <c r="DZ365" s="256"/>
      <c r="EA365" s="256"/>
      <c r="EB365" s="256"/>
      <c r="EC365" s="256"/>
      <c r="ED365" s="256"/>
      <c r="EE365" s="256"/>
      <c r="EF365" s="256"/>
      <c r="EG365" s="256"/>
      <c r="EH365" s="256"/>
      <c r="EI365" s="256"/>
      <c r="EK365" s="256"/>
      <c r="EL365" s="256"/>
      <c r="EM365" s="256"/>
      <c r="EN365" s="256"/>
      <c r="EO365" s="256"/>
      <c r="EP365" s="256"/>
      <c r="EQ365" s="256"/>
      <c r="ER365" s="256"/>
      <c r="ES365" s="256"/>
      <c r="ET365" s="256"/>
      <c r="EU365" s="256"/>
      <c r="EV365" s="256"/>
      <c r="EX365" s="256"/>
      <c r="EY365" s="256"/>
      <c r="EZ365" s="256"/>
      <c r="FA365" s="256"/>
      <c r="FB365" s="256"/>
      <c r="FC365" s="256"/>
      <c r="FD365" s="256"/>
      <c r="FE365" s="256"/>
      <c r="FF365" s="256"/>
      <c r="FG365" s="256"/>
      <c r="FH365" s="256"/>
      <c r="FI365" s="256"/>
      <c r="FK365" s="256"/>
      <c r="FL365" s="256"/>
      <c r="FM365" s="256"/>
      <c r="FN365" s="256"/>
      <c r="FO365" s="256"/>
      <c r="FP365" s="256"/>
      <c r="FQ365" s="256"/>
      <c r="FR365" s="256"/>
      <c r="FS365" s="256"/>
      <c r="FT365" s="256"/>
      <c r="FU365" s="256"/>
      <c r="FV365" s="256"/>
      <c r="FX365" s="256"/>
      <c r="FY365" s="256"/>
      <c r="FZ365" s="256"/>
      <c r="GA365" s="256"/>
      <c r="GB365" s="256"/>
      <c r="GC365" s="256"/>
      <c r="GD365" s="256"/>
      <c r="GE365" s="256"/>
      <c r="GF365" s="256"/>
      <c r="GG365" s="256"/>
      <c r="GH365" s="256"/>
      <c r="GI365" s="256"/>
      <c r="GK365" s="256"/>
      <c r="GL365" s="256"/>
      <c r="GM365" s="256"/>
      <c r="GN365" s="256"/>
      <c r="GO365" s="256"/>
      <c r="GP365" s="256"/>
      <c r="GQ365" s="256"/>
      <c r="GR365" s="256"/>
      <c r="GS365" s="256"/>
      <c r="GT365" s="256"/>
      <c r="GU365" s="256"/>
      <c r="GV365" s="256"/>
      <c r="GX365" s="256"/>
      <c r="GY365" s="256"/>
      <c r="GZ365" s="256"/>
      <c r="HA365" s="256"/>
      <c r="HB365" s="256"/>
      <c r="HC365" s="256"/>
      <c r="HD365" s="256"/>
      <c r="HE365" s="256"/>
      <c r="HF365" s="256"/>
      <c r="HG365" s="256"/>
      <c r="HH365" s="256"/>
      <c r="HI365" s="256"/>
      <c r="HK365" s="256"/>
      <c r="HL365" s="256"/>
      <c r="HM365" s="256"/>
      <c r="HN365" s="256"/>
      <c r="HO365" s="256"/>
      <c r="HP365" s="256"/>
      <c r="HQ365" s="256"/>
      <c r="HR365" s="256"/>
      <c r="HS365" s="256"/>
      <c r="HT365" s="256"/>
      <c r="HU365" s="256"/>
      <c r="HV365" s="256"/>
      <c r="HX365" s="256"/>
      <c r="HY365" s="256"/>
      <c r="HZ365" s="256"/>
      <c r="IA365" s="256"/>
      <c r="IB365" s="256"/>
      <c r="IC365" s="256"/>
      <c r="ID365" s="256"/>
      <c r="IE365" s="256"/>
      <c r="IF365" s="256"/>
      <c r="IG365" s="256"/>
      <c r="IH365" s="256"/>
      <c r="II365" s="256"/>
      <c r="IK365" s="256"/>
      <c r="IL365" s="257"/>
      <c r="IM365" s="257"/>
      <c r="IN365" s="257"/>
      <c r="IO365" s="257"/>
      <c r="IP365" s="257"/>
      <c r="IQ365" s="257"/>
      <c r="IR365" s="257"/>
      <c r="IS365" s="257"/>
      <c r="IT365" s="257"/>
      <c r="IU365" s="257"/>
      <c r="IV365" s="257"/>
      <c r="IW365" s="257"/>
      <c r="IY365" s="256"/>
    </row>
    <row r="366" spans="16:259" ht="19.5" customHeight="1" x14ac:dyDescent="0.5">
      <c r="P366" s="400"/>
      <c r="Z366" s="256"/>
      <c r="AA366" s="256"/>
      <c r="AB366" s="256"/>
      <c r="AO366" s="400"/>
      <c r="AY366" s="256"/>
      <c r="AZ366" s="256"/>
      <c r="BA366" s="256"/>
      <c r="BB366" s="256"/>
      <c r="BC366" s="256"/>
      <c r="BD366" s="256"/>
      <c r="BE366" s="256"/>
      <c r="BF366" s="256"/>
      <c r="BG366" s="256"/>
      <c r="BH366" s="256"/>
      <c r="BI366" s="256"/>
      <c r="BK366" s="256"/>
      <c r="BL366" s="256"/>
      <c r="BM366" s="256"/>
      <c r="BN366" s="256"/>
      <c r="BO366" s="256"/>
      <c r="BP366" s="256"/>
      <c r="BQ366" s="256"/>
      <c r="BR366" s="256"/>
      <c r="BS366" s="256"/>
      <c r="BT366" s="256"/>
      <c r="BU366" s="256"/>
      <c r="BV366" s="256"/>
      <c r="BX366" s="256"/>
      <c r="BY366" s="256"/>
      <c r="BZ366" s="256"/>
      <c r="CA366" s="256"/>
      <c r="CB366" s="256"/>
      <c r="CC366" s="256"/>
      <c r="CD366" s="256"/>
      <c r="CE366" s="256"/>
      <c r="CF366" s="256"/>
      <c r="CG366" s="256"/>
      <c r="CH366" s="256"/>
      <c r="CI366" s="256"/>
      <c r="CK366" s="256"/>
      <c r="CL366" s="256"/>
      <c r="CM366" s="256"/>
      <c r="CN366" s="256"/>
      <c r="CO366" s="256"/>
      <c r="CP366" s="256"/>
      <c r="CQ366" s="256"/>
      <c r="CR366" s="256"/>
      <c r="CS366" s="256"/>
      <c r="CT366" s="256"/>
      <c r="CU366" s="256"/>
      <c r="CV366" s="256"/>
      <c r="CX366" s="256"/>
      <c r="CY366" s="256"/>
      <c r="CZ366" s="256"/>
      <c r="DA366" s="256"/>
      <c r="DB366" s="256"/>
      <c r="DC366" s="256"/>
      <c r="DD366" s="256"/>
      <c r="DE366" s="256"/>
      <c r="DF366" s="256"/>
      <c r="DG366" s="256"/>
      <c r="DH366" s="256"/>
      <c r="DI366" s="256"/>
      <c r="DK366" s="256"/>
      <c r="DL366" s="256"/>
      <c r="DM366" s="256"/>
      <c r="DN366" s="256"/>
      <c r="DO366" s="256"/>
      <c r="DP366" s="256"/>
      <c r="DQ366" s="256"/>
      <c r="DR366" s="256"/>
      <c r="DS366" s="256"/>
      <c r="DT366" s="256"/>
      <c r="DU366" s="256"/>
      <c r="DV366" s="256"/>
      <c r="DX366" s="256"/>
      <c r="DY366" s="256"/>
      <c r="DZ366" s="256"/>
      <c r="EA366" s="256"/>
      <c r="EB366" s="256"/>
      <c r="EC366" s="256"/>
      <c r="ED366" s="256"/>
      <c r="EE366" s="256"/>
      <c r="EF366" s="256"/>
      <c r="EG366" s="256"/>
      <c r="EH366" s="256"/>
      <c r="EI366" s="256"/>
      <c r="EK366" s="256"/>
      <c r="EL366" s="256"/>
      <c r="EM366" s="256"/>
      <c r="EN366" s="256"/>
      <c r="EO366" s="256"/>
      <c r="EP366" s="256"/>
      <c r="EQ366" s="256"/>
      <c r="ER366" s="256"/>
      <c r="ES366" s="256"/>
      <c r="ET366" s="256"/>
      <c r="EU366" s="256"/>
      <c r="EV366" s="256"/>
      <c r="EX366" s="256"/>
      <c r="EY366" s="256"/>
      <c r="EZ366" s="256"/>
      <c r="FA366" s="256"/>
      <c r="FB366" s="256"/>
      <c r="FC366" s="256"/>
      <c r="FD366" s="256"/>
      <c r="FE366" s="256"/>
      <c r="FF366" s="256"/>
      <c r="FG366" s="256"/>
      <c r="FH366" s="256"/>
      <c r="FI366" s="256"/>
      <c r="FK366" s="256"/>
      <c r="FL366" s="256"/>
      <c r="FM366" s="256"/>
      <c r="FN366" s="256"/>
      <c r="FO366" s="256"/>
      <c r="FP366" s="256"/>
      <c r="FQ366" s="256"/>
      <c r="FR366" s="256"/>
      <c r="FS366" s="256"/>
      <c r="FT366" s="256"/>
      <c r="FU366" s="256"/>
      <c r="FV366" s="256"/>
      <c r="FX366" s="256"/>
      <c r="FY366" s="256"/>
      <c r="FZ366" s="256"/>
      <c r="GA366" s="256"/>
      <c r="GB366" s="256"/>
      <c r="GC366" s="256"/>
      <c r="GD366" s="256"/>
      <c r="GE366" s="256"/>
      <c r="GF366" s="256"/>
      <c r="GG366" s="256"/>
      <c r="GH366" s="256"/>
      <c r="GI366" s="256"/>
      <c r="GK366" s="256"/>
      <c r="GL366" s="256"/>
      <c r="GM366" s="256"/>
      <c r="GN366" s="256"/>
      <c r="GO366" s="256"/>
      <c r="GP366" s="256"/>
      <c r="GQ366" s="256"/>
      <c r="GR366" s="256"/>
      <c r="GS366" s="256"/>
      <c r="GT366" s="256"/>
      <c r="GU366" s="256"/>
      <c r="GV366" s="256"/>
      <c r="GX366" s="256"/>
      <c r="GY366" s="256"/>
      <c r="GZ366" s="256"/>
      <c r="HA366" s="256"/>
      <c r="HB366" s="256"/>
      <c r="HC366" s="256"/>
      <c r="HD366" s="256"/>
      <c r="HE366" s="256"/>
      <c r="HF366" s="256"/>
      <c r="HG366" s="256"/>
      <c r="HH366" s="256"/>
      <c r="HI366" s="256"/>
      <c r="HK366" s="256"/>
      <c r="HL366" s="256"/>
      <c r="HM366" s="256"/>
      <c r="HN366" s="256"/>
      <c r="HO366" s="256"/>
      <c r="HP366" s="256"/>
      <c r="HQ366" s="256"/>
      <c r="HR366" s="256"/>
      <c r="HS366" s="256"/>
      <c r="HT366" s="256"/>
      <c r="HU366" s="256"/>
      <c r="HV366" s="256"/>
      <c r="HX366" s="256"/>
      <c r="HY366" s="256"/>
      <c r="HZ366" s="256"/>
      <c r="IA366" s="256"/>
      <c r="IB366" s="256"/>
      <c r="IC366" s="256"/>
      <c r="ID366" s="256"/>
      <c r="IE366" s="256"/>
      <c r="IF366" s="256"/>
      <c r="IG366" s="256"/>
      <c r="IH366" s="256"/>
      <c r="II366" s="256"/>
      <c r="IK366" s="256"/>
      <c r="IL366" s="257"/>
      <c r="IM366" s="257"/>
      <c r="IN366" s="257"/>
      <c r="IO366" s="257"/>
      <c r="IP366" s="257"/>
      <c r="IQ366" s="257"/>
      <c r="IR366" s="257"/>
      <c r="IS366" s="257"/>
      <c r="IT366" s="257"/>
      <c r="IU366" s="257"/>
      <c r="IV366" s="257"/>
      <c r="IW366" s="257"/>
      <c r="IY366" s="256"/>
    </row>
    <row r="367" spans="16:259" ht="19.5" customHeight="1" x14ac:dyDescent="0.5">
      <c r="P367" s="400"/>
      <c r="Z367" s="256"/>
      <c r="AA367" s="256"/>
      <c r="AB367" s="256"/>
      <c r="AO367" s="400"/>
      <c r="AY367" s="256"/>
      <c r="AZ367" s="256"/>
      <c r="BA367" s="256"/>
      <c r="BB367" s="256"/>
      <c r="BC367" s="256"/>
      <c r="BD367" s="256"/>
      <c r="BE367" s="256"/>
      <c r="BF367" s="256"/>
      <c r="BG367" s="256"/>
      <c r="BH367" s="256"/>
      <c r="BI367" s="256"/>
      <c r="BK367" s="256"/>
      <c r="BL367" s="256"/>
      <c r="BM367" s="256"/>
      <c r="BN367" s="256"/>
      <c r="BO367" s="256"/>
      <c r="BP367" s="256"/>
      <c r="BQ367" s="256"/>
      <c r="BR367" s="256"/>
      <c r="BS367" s="256"/>
      <c r="BT367" s="256"/>
      <c r="BU367" s="256"/>
      <c r="BV367" s="256"/>
      <c r="BX367" s="256"/>
      <c r="BY367" s="256"/>
      <c r="BZ367" s="256"/>
      <c r="CA367" s="256"/>
      <c r="CB367" s="256"/>
      <c r="CC367" s="256"/>
      <c r="CD367" s="256"/>
      <c r="CE367" s="256"/>
      <c r="CF367" s="256"/>
      <c r="CG367" s="256"/>
      <c r="CH367" s="256"/>
      <c r="CI367" s="256"/>
      <c r="CK367" s="256"/>
      <c r="CL367" s="256"/>
      <c r="CM367" s="256"/>
      <c r="CN367" s="256"/>
      <c r="CO367" s="256"/>
      <c r="CP367" s="256"/>
      <c r="CQ367" s="256"/>
      <c r="CR367" s="256"/>
      <c r="CS367" s="256"/>
      <c r="CT367" s="256"/>
      <c r="CU367" s="256"/>
      <c r="CV367" s="256"/>
      <c r="CX367" s="256"/>
      <c r="CY367" s="256"/>
      <c r="CZ367" s="256"/>
      <c r="DA367" s="256"/>
      <c r="DB367" s="256"/>
      <c r="DC367" s="256"/>
      <c r="DD367" s="256"/>
      <c r="DE367" s="256"/>
      <c r="DF367" s="256"/>
      <c r="DG367" s="256"/>
      <c r="DH367" s="256"/>
      <c r="DI367" s="256"/>
      <c r="DK367" s="256"/>
      <c r="DL367" s="256"/>
      <c r="DM367" s="256"/>
      <c r="DN367" s="256"/>
      <c r="DO367" s="256"/>
      <c r="DP367" s="256"/>
      <c r="DQ367" s="256"/>
      <c r="DR367" s="256"/>
      <c r="DS367" s="256"/>
      <c r="DT367" s="256"/>
      <c r="DU367" s="256"/>
      <c r="DV367" s="256"/>
      <c r="DX367" s="256"/>
      <c r="DY367" s="256"/>
      <c r="DZ367" s="256"/>
      <c r="EA367" s="256"/>
      <c r="EB367" s="256"/>
      <c r="EC367" s="256"/>
      <c r="ED367" s="256"/>
      <c r="EE367" s="256"/>
      <c r="EF367" s="256"/>
      <c r="EG367" s="256"/>
      <c r="EH367" s="256"/>
      <c r="EI367" s="256"/>
      <c r="EK367" s="256"/>
      <c r="EL367" s="256"/>
      <c r="EM367" s="256"/>
      <c r="EN367" s="256"/>
      <c r="EO367" s="256"/>
      <c r="EP367" s="256"/>
      <c r="EQ367" s="256"/>
      <c r="ER367" s="256"/>
      <c r="ES367" s="256"/>
      <c r="ET367" s="256"/>
      <c r="EU367" s="256"/>
      <c r="EV367" s="256"/>
      <c r="EX367" s="256"/>
      <c r="EY367" s="256"/>
      <c r="EZ367" s="256"/>
      <c r="FA367" s="256"/>
      <c r="FB367" s="256"/>
      <c r="FC367" s="256"/>
      <c r="FD367" s="256"/>
      <c r="FE367" s="256"/>
      <c r="FF367" s="256"/>
      <c r="FG367" s="256"/>
      <c r="FH367" s="256"/>
      <c r="FI367" s="256"/>
      <c r="FK367" s="256"/>
      <c r="FL367" s="256"/>
      <c r="FM367" s="256"/>
      <c r="FN367" s="256"/>
      <c r="FO367" s="256"/>
      <c r="FP367" s="256"/>
      <c r="FQ367" s="256"/>
      <c r="FR367" s="256"/>
      <c r="FS367" s="256"/>
      <c r="FT367" s="256"/>
      <c r="FU367" s="256"/>
      <c r="FV367" s="256"/>
      <c r="FX367" s="256"/>
      <c r="FY367" s="256"/>
      <c r="FZ367" s="256"/>
      <c r="GA367" s="256"/>
      <c r="GB367" s="256"/>
      <c r="GC367" s="256"/>
      <c r="GD367" s="256"/>
      <c r="GE367" s="256"/>
      <c r="GF367" s="256"/>
      <c r="GG367" s="256"/>
      <c r="GH367" s="256"/>
      <c r="GI367" s="256"/>
      <c r="GK367" s="256"/>
      <c r="GL367" s="256"/>
      <c r="GM367" s="256"/>
      <c r="GN367" s="256"/>
      <c r="GO367" s="256"/>
      <c r="GP367" s="256"/>
      <c r="GQ367" s="256"/>
      <c r="GR367" s="256"/>
      <c r="GS367" s="256"/>
      <c r="GT367" s="256"/>
      <c r="GU367" s="256"/>
      <c r="GV367" s="256"/>
      <c r="GX367" s="256"/>
      <c r="GY367" s="256"/>
      <c r="GZ367" s="256"/>
      <c r="HA367" s="256"/>
      <c r="HB367" s="256"/>
      <c r="HC367" s="256"/>
      <c r="HD367" s="256"/>
      <c r="HE367" s="256"/>
      <c r="HF367" s="256"/>
      <c r="HG367" s="256"/>
      <c r="HH367" s="256"/>
      <c r="HI367" s="256"/>
      <c r="HK367" s="256"/>
      <c r="HL367" s="256"/>
      <c r="HM367" s="256"/>
      <c r="HN367" s="256"/>
      <c r="HO367" s="256"/>
      <c r="HP367" s="256"/>
      <c r="HQ367" s="256"/>
      <c r="HR367" s="256"/>
      <c r="HS367" s="256"/>
      <c r="HT367" s="256"/>
      <c r="HU367" s="256"/>
      <c r="HV367" s="256"/>
      <c r="HX367" s="256"/>
      <c r="HY367" s="256"/>
      <c r="HZ367" s="256"/>
      <c r="IA367" s="256"/>
      <c r="IB367" s="256"/>
      <c r="IC367" s="256"/>
      <c r="ID367" s="256"/>
      <c r="IE367" s="256"/>
      <c r="IF367" s="256"/>
      <c r="IG367" s="256"/>
      <c r="IH367" s="256"/>
      <c r="II367" s="256"/>
      <c r="IK367" s="256"/>
      <c r="IL367" s="257"/>
      <c r="IM367" s="257"/>
      <c r="IN367" s="257"/>
      <c r="IO367" s="257"/>
      <c r="IP367" s="257"/>
      <c r="IQ367" s="257"/>
      <c r="IR367" s="257"/>
      <c r="IS367" s="257"/>
      <c r="IT367" s="257"/>
      <c r="IU367" s="257"/>
      <c r="IV367" s="257"/>
      <c r="IW367" s="257"/>
      <c r="IY367" s="256"/>
    </row>
    <row r="368" spans="16:259" ht="19.5" customHeight="1" x14ac:dyDescent="0.5">
      <c r="P368" s="400"/>
      <c r="Z368" s="256"/>
      <c r="AA368" s="256"/>
      <c r="AB368" s="256"/>
      <c r="AO368" s="400"/>
      <c r="AY368" s="256"/>
      <c r="AZ368" s="256"/>
      <c r="BA368" s="256"/>
      <c r="BB368" s="256"/>
      <c r="BC368" s="256"/>
      <c r="BD368" s="256"/>
      <c r="BE368" s="256"/>
      <c r="BF368" s="256"/>
      <c r="BG368" s="256"/>
      <c r="BH368" s="256"/>
      <c r="BI368" s="256"/>
      <c r="BK368" s="256"/>
      <c r="BL368" s="256"/>
      <c r="BM368" s="256"/>
      <c r="BN368" s="256"/>
      <c r="BO368" s="256"/>
      <c r="BP368" s="256"/>
      <c r="BQ368" s="256"/>
      <c r="BR368" s="256"/>
      <c r="BS368" s="256"/>
      <c r="BT368" s="256"/>
      <c r="BU368" s="256"/>
      <c r="BV368" s="256"/>
      <c r="BX368" s="256"/>
      <c r="BY368" s="256"/>
      <c r="BZ368" s="256"/>
      <c r="CA368" s="256"/>
      <c r="CB368" s="256"/>
      <c r="CC368" s="256"/>
      <c r="CD368" s="256"/>
      <c r="CE368" s="256"/>
      <c r="CF368" s="256"/>
      <c r="CG368" s="256"/>
      <c r="CH368" s="256"/>
      <c r="CI368" s="256"/>
      <c r="CK368" s="256"/>
      <c r="CL368" s="256"/>
      <c r="CM368" s="256"/>
      <c r="CN368" s="256"/>
      <c r="CO368" s="256"/>
      <c r="CP368" s="256"/>
      <c r="CQ368" s="256"/>
      <c r="CR368" s="256"/>
      <c r="CS368" s="256"/>
      <c r="CT368" s="256"/>
      <c r="CU368" s="256"/>
      <c r="CV368" s="256"/>
      <c r="CX368" s="256"/>
      <c r="CY368" s="256"/>
      <c r="CZ368" s="256"/>
      <c r="DA368" s="256"/>
      <c r="DB368" s="256"/>
      <c r="DC368" s="256"/>
      <c r="DD368" s="256"/>
      <c r="DE368" s="256"/>
      <c r="DF368" s="256"/>
      <c r="DG368" s="256"/>
      <c r="DH368" s="256"/>
      <c r="DI368" s="256"/>
      <c r="DK368" s="256"/>
      <c r="DL368" s="256"/>
      <c r="DM368" s="256"/>
      <c r="DN368" s="256"/>
      <c r="DO368" s="256"/>
      <c r="DP368" s="256"/>
      <c r="DQ368" s="256"/>
      <c r="DR368" s="256"/>
      <c r="DS368" s="256"/>
      <c r="DT368" s="256"/>
      <c r="DU368" s="256"/>
      <c r="DV368" s="256"/>
      <c r="DX368" s="256"/>
      <c r="DY368" s="256"/>
      <c r="DZ368" s="256"/>
      <c r="EA368" s="256"/>
      <c r="EB368" s="256"/>
      <c r="EC368" s="256"/>
      <c r="ED368" s="256"/>
      <c r="EE368" s="256"/>
      <c r="EF368" s="256"/>
      <c r="EG368" s="256"/>
      <c r="EH368" s="256"/>
      <c r="EI368" s="256"/>
      <c r="EK368" s="256"/>
      <c r="EL368" s="256"/>
      <c r="EM368" s="256"/>
      <c r="EN368" s="256"/>
      <c r="EO368" s="256"/>
      <c r="EP368" s="256"/>
      <c r="EQ368" s="256"/>
      <c r="ER368" s="256"/>
      <c r="ES368" s="256"/>
      <c r="ET368" s="256"/>
      <c r="EU368" s="256"/>
      <c r="EV368" s="256"/>
      <c r="EX368" s="256"/>
      <c r="EY368" s="256"/>
      <c r="EZ368" s="256"/>
      <c r="FA368" s="256"/>
      <c r="FB368" s="256"/>
      <c r="FC368" s="256"/>
      <c r="FD368" s="256"/>
      <c r="FE368" s="256"/>
      <c r="FF368" s="256"/>
      <c r="FG368" s="256"/>
      <c r="FH368" s="256"/>
      <c r="FI368" s="256"/>
      <c r="FK368" s="256"/>
      <c r="FL368" s="256"/>
      <c r="FM368" s="256"/>
      <c r="FN368" s="256"/>
      <c r="FO368" s="256"/>
      <c r="FP368" s="256"/>
      <c r="FQ368" s="256"/>
      <c r="FR368" s="256"/>
      <c r="FS368" s="256"/>
      <c r="FT368" s="256"/>
      <c r="FU368" s="256"/>
      <c r="FV368" s="256"/>
      <c r="FX368" s="256"/>
      <c r="FY368" s="256"/>
      <c r="FZ368" s="256"/>
      <c r="GA368" s="256"/>
      <c r="GB368" s="256"/>
      <c r="GC368" s="256"/>
      <c r="GD368" s="256"/>
      <c r="GE368" s="256"/>
      <c r="GF368" s="256"/>
      <c r="GG368" s="256"/>
      <c r="GH368" s="256"/>
      <c r="GI368" s="256"/>
      <c r="GK368" s="256"/>
      <c r="GL368" s="256"/>
      <c r="GM368" s="256"/>
      <c r="GN368" s="256"/>
      <c r="GO368" s="256"/>
      <c r="GP368" s="256"/>
      <c r="GQ368" s="256"/>
      <c r="GR368" s="256"/>
      <c r="GS368" s="256"/>
      <c r="GT368" s="256"/>
      <c r="GU368" s="256"/>
      <c r="GV368" s="256"/>
      <c r="GX368" s="256"/>
      <c r="GY368" s="256"/>
      <c r="GZ368" s="256"/>
      <c r="HA368" s="256"/>
      <c r="HB368" s="256"/>
      <c r="HC368" s="256"/>
      <c r="HD368" s="256"/>
      <c r="HE368" s="256"/>
      <c r="HF368" s="256"/>
      <c r="HG368" s="256"/>
      <c r="HH368" s="256"/>
      <c r="HI368" s="256"/>
      <c r="HK368" s="256"/>
      <c r="HL368" s="256"/>
      <c r="HM368" s="256"/>
      <c r="HN368" s="256"/>
      <c r="HO368" s="256"/>
      <c r="HP368" s="256"/>
      <c r="HQ368" s="256"/>
      <c r="HR368" s="256"/>
      <c r="HS368" s="256"/>
      <c r="HT368" s="256"/>
      <c r="HU368" s="256"/>
      <c r="HV368" s="256"/>
      <c r="HX368" s="256"/>
      <c r="HY368" s="256"/>
      <c r="HZ368" s="256"/>
      <c r="IA368" s="256"/>
      <c r="IB368" s="256"/>
      <c r="IC368" s="256"/>
      <c r="ID368" s="256"/>
      <c r="IE368" s="256"/>
      <c r="IF368" s="256"/>
      <c r="IG368" s="256"/>
      <c r="IH368" s="256"/>
      <c r="II368" s="256"/>
      <c r="IK368" s="256"/>
      <c r="IL368" s="257"/>
      <c r="IM368" s="257"/>
      <c r="IN368" s="257"/>
      <c r="IO368" s="257"/>
      <c r="IP368" s="257"/>
      <c r="IQ368" s="257"/>
      <c r="IR368" s="257"/>
      <c r="IS368" s="257"/>
      <c r="IT368" s="257"/>
      <c r="IU368" s="257"/>
      <c r="IV368" s="257"/>
      <c r="IW368" s="257"/>
      <c r="IY368" s="256"/>
    </row>
    <row r="369" spans="16:259" ht="19.5" customHeight="1" x14ac:dyDescent="0.5">
      <c r="P369" s="400"/>
      <c r="Z369" s="256"/>
      <c r="AA369" s="256"/>
      <c r="AB369" s="256"/>
      <c r="AO369" s="400"/>
      <c r="AY369" s="256"/>
      <c r="AZ369" s="256"/>
      <c r="BA369" s="256"/>
      <c r="BB369" s="256"/>
      <c r="BC369" s="256"/>
      <c r="BD369" s="256"/>
      <c r="BE369" s="256"/>
      <c r="BF369" s="256"/>
      <c r="BG369" s="256"/>
      <c r="BH369" s="256"/>
      <c r="BI369" s="256"/>
      <c r="BK369" s="256"/>
      <c r="BL369" s="256"/>
      <c r="BM369" s="256"/>
      <c r="BN369" s="256"/>
      <c r="BO369" s="256"/>
      <c r="BP369" s="256"/>
      <c r="BQ369" s="256"/>
      <c r="BR369" s="256"/>
      <c r="BS369" s="256"/>
      <c r="BT369" s="256"/>
      <c r="BU369" s="256"/>
      <c r="BV369" s="256"/>
      <c r="BX369" s="256"/>
      <c r="BY369" s="256"/>
      <c r="BZ369" s="256"/>
      <c r="CA369" s="256"/>
      <c r="CB369" s="256"/>
      <c r="CC369" s="256"/>
      <c r="CD369" s="256"/>
      <c r="CE369" s="256"/>
      <c r="CF369" s="256"/>
      <c r="CG369" s="256"/>
      <c r="CH369" s="256"/>
      <c r="CI369" s="256"/>
      <c r="CK369" s="256"/>
      <c r="CL369" s="256"/>
      <c r="CM369" s="256"/>
      <c r="CN369" s="256"/>
      <c r="CO369" s="256"/>
      <c r="CP369" s="256"/>
      <c r="CQ369" s="256"/>
      <c r="CR369" s="256"/>
      <c r="CS369" s="256"/>
      <c r="CT369" s="256"/>
      <c r="CU369" s="256"/>
      <c r="CV369" s="256"/>
      <c r="CX369" s="256"/>
      <c r="CY369" s="256"/>
      <c r="CZ369" s="256"/>
      <c r="DA369" s="256"/>
      <c r="DB369" s="256"/>
      <c r="DC369" s="256"/>
      <c r="DD369" s="256"/>
      <c r="DE369" s="256"/>
      <c r="DF369" s="256"/>
      <c r="DG369" s="256"/>
      <c r="DH369" s="256"/>
      <c r="DI369" s="256"/>
      <c r="DK369" s="256"/>
      <c r="DL369" s="256"/>
      <c r="DM369" s="256"/>
      <c r="DN369" s="256"/>
      <c r="DO369" s="256"/>
      <c r="DP369" s="256"/>
      <c r="DQ369" s="256"/>
      <c r="DR369" s="256"/>
      <c r="DS369" s="256"/>
      <c r="DT369" s="256"/>
      <c r="DU369" s="256"/>
      <c r="DV369" s="256"/>
      <c r="DX369" s="256"/>
      <c r="DY369" s="256"/>
      <c r="DZ369" s="256"/>
      <c r="EA369" s="256"/>
      <c r="EB369" s="256"/>
      <c r="EC369" s="256"/>
      <c r="ED369" s="256"/>
      <c r="EE369" s="256"/>
      <c r="EF369" s="256"/>
      <c r="EG369" s="256"/>
      <c r="EH369" s="256"/>
      <c r="EI369" s="256"/>
      <c r="EK369" s="256"/>
      <c r="EL369" s="256"/>
      <c r="EM369" s="256"/>
      <c r="EN369" s="256"/>
      <c r="EO369" s="256"/>
      <c r="EP369" s="256"/>
      <c r="EQ369" s="256"/>
      <c r="ER369" s="256"/>
      <c r="ES369" s="256"/>
      <c r="ET369" s="256"/>
      <c r="EU369" s="256"/>
      <c r="EV369" s="256"/>
      <c r="EX369" s="256"/>
      <c r="EY369" s="256"/>
      <c r="EZ369" s="256"/>
      <c r="FA369" s="256"/>
      <c r="FB369" s="256"/>
      <c r="FC369" s="256"/>
      <c r="FD369" s="256"/>
      <c r="FE369" s="256"/>
      <c r="FF369" s="256"/>
      <c r="FG369" s="256"/>
      <c r="FH369" s="256"/>
      <c r="FI369" s="256"/>
      <c r="FK369" s="256"/>
      <c r="FL369" s="256"/>
      <c r="FM369" s="256"/>
      <c r="FN369" s="256"/>
      <c r="FO369" s="256"/>
      <c r="FP369" s="256"/>
      <c r="FQ369" s="256"/>
      <c r="FR369" s="256"/>
      <c r="FS369" s="256"/>
      <c r="FT369" s="256"/>
      <c r="FU369" s="256"/>
      <c r="FV369" s="256"/>
      <c r="FX369" s="256"/>
      <c r="FY369" s="256"/>
      <c r="FZ369" s="256"/>
      <c r="GA369" s="256"/>
      <c r="GB369" s="256"/>
      <c r="GC369" s="256"/>
      <c r="GD369" s="256"/>
      <c r="GE369" s="256"/>
      <c r="GF369" s="256"/>
      <c r="GG369" s="256"/>
      <c r="GH369" s="256"/>
      <c r="GI369" s="256"/>
      <c r="GK369" s="256"/>
      <c r="GL369" s="256"/>
      <c r="GM369" s="256"/>
      <c r="GN369" s="256"/>
      <c r="GO369" s="256"/>
      <c r="GP369" s="256"/>
      <c r="GQ369" s="256"/>
      <c r="GR369" s="256"/>
      <c r="GS369" s="256"/>
      <c r="GT369" s="256"/>
      <c r="GU369" s="256"/>
      <c r="GV369" s="256"/>
      <c r="GX369" s="256"/>
      <c r="GY369" s="256"/>
      <c r="GZ369" s="256"/>
      <c r="HA369" s="256"/>
      <c r="HB369" s="256"/>
      <c r="HC369" s="256"/>
      <c r="HD369" s="256"/>
      <c r="HE369" s="256"/>
      <c r="HF369" s="256"/>
      <c r="HG369" s="256"/>
      <c r="HH369" s="256"/>
      <c r="HI369" s="256"/>
      <c r="HK369" s="256"/>
      <c r="HL369" s="256"/>
      <c r="HM369" s="256"/>
      <c r="HN369" s="256"/>
      <c r="HO369" s="256"/>
      <c r="HP369" s="256"/>
      <c r="HQ369" s="256"/>
      <c r="HR369" s="256"/>
      <c r="HS369" s="256"/>
      <c r="HT369" s="256"/>
      <c r="HU369" s="256"/>
      <c r="HV369" s="256"/>
      <c r="HX369" s="256"/>
      <c r="HY369" s="256"/>
      <c r="HZ369" s="256"/>
      <c r="IA369" s="256"/>
      <c r="IB369" s="256"/>
      <c r="IC369" s="256"/>
      <c r="ID369" s="256"/>
      <c r="IE369" s="256"/>
      <c r="IF369" s="256"/>
      <c r="IG369" s="256"/>
      <c r="IH369" s="256"/>
      <c r="II369" s="256"/>
      <c r="IK369" s="256"/>
      <c r="IL369" s="257"/>
      <c r="IM369" s="257"/>
      <c r="IN369" s="257"/>
      <c r="IO369" s="257"/>
      <c r="IP369" s="257"/>
      <c r="IQ369" s="257"/>
      <c r="IR369" s="257"/>
      <c r="IS369" s="257"/>
      <c r="IT369" s="257"/>
      <c r="IU369" s="257"/>
      <c r="IV369" s="257"/>
      <c r="IW369" s="257"/>
      <c r="IY369" s="256"/>
    </row>
    <row r="370" spans="16:259" ht="19.5" customHeight="1" x14ac:dyDescent="0.5">
      <c r="P370" s="400"/>
      <c r="Z370" s="256"/>
      <c r="AA370" s="256"/>
      <c r="AB370" s="256"/>
      <c r="AO370" s="400"/>
      <c r="AY370" s="256"/>
      <c r="AZ370" s="256"/>
      <c r="BA370" s="256"/>
      <c r="BB370" s="256"/>
      <c r="BC370" s="256"/>
      <c r="BD370" s="256"/>
      <c r="BE370" s="256"/>
      <c r="BF370" s="256"/>
      <c r="BG370" s="256"/>
      <c r="BH370" s="256"/>
      <c r="BI370" s="256"/>
      <c r="BK370" s="256"/>
      <c r="BL370" s="256"/>
      <c r="BM370" s="256"/>
      <c r="BN370" s="256"/>
      <c r="BO370" s="256"/>
      <c r="BP370" s="256"/>
      <c r="BQ370" s="256"/>
      <c r="BR370" s="256"/>
      <c r="BS370" s="256"/>
      <c r="BT370" s="256"/>
      <c r="BU370" s="256"/>
      <c r="BV370" s="256"/>
      <c r="BX370" s="256"/>
      <c r="BY370" s="256"/>
      <c r="BZ370" s="256"/>
      <c r="CA370" s="256"/>
      <c r="CB370" s="256"/>
      <c r="CC370" s="256"/>
      <c r="CD370" s="256"/>
      <c r="CE370" s="256"/>
      <c r="CF370" s="256"/>
      <c r="CG370" s="256"/>
      <c r="CH370" s="256"/>
      <c r="CI370" s="256"/>
      <c r="CK370" s="256"/>
      <c r="CL370" s="256"/>
      <c r="CM370" s="256"/>
      <c r="CN370" s="256"/>
      <c r="CO370" s="256"/>
      <c r="CP370" s="256"/>
      <c r="CQ370" s="256"/>
      <c r="CR370" s="256"/>
      <c r="CS370" s="256"/>
      <c r="CT370" s="256"/>
      <c r="CU370" s="256"/>
      <c r="CV370" s="256"/>
      <c r="CX370" s="256"/>
      <c r="CY370" s="256"/>
      <c r="CZ370" s="256"/>
      <c r="DA370" s="256"/>
      <c r="DB370" s="256"/>
      <c r="DC370" s="256"/>
      <c r="DD370" s="256"/>
      <c r="DE370" s="256"/>
      <c r="DF370" s="256"/>
      <c r="DG370" s="256"/>
      <c r="DH370" s="256"/>
      <c r="DI370" s="256"/>
      <c r="DK370" s="256"/>
      <c r="DL370" s="256"/>
      <c r="DM370" s="256"/>
      <c r="DN370" s="256"/>
      <c r="DO370" s="256"/>
      <c r="DP370" s="256"/>
      <c r="DQ370" s="256"/>
      <c r="DR370" s="256"/>
      <c r="DS370" s="256"/>
      <c r="DT370" s="256"/>
      <c r="DU370" s="256"/>
      <c r="DV370" s="256"/>
      <c r="DX370" s="256"/>
      <c r="DY370" s="256"/>
      <c r="DZ370" s="256"/>
      <c r="EA370" s="256"/>
      <c r="EB370" s="256"/>
      <c r="EC370" s="256"/>
      <c r="ED370" s="256"/>
      <c r="EE370" s="256"/>
      <c r="EF370" s="256"/>
      <c r="EG370" s="256"/>
      <c r="EH370" s="256"/>
      <c r="EI370" s="256"/>
      <c r="EK370" s="256"/>
      <c r="EL370" s="256"/>
      <c r="EM370" s="256"/>
      <c r="EN370" s="256"/>
      <c r="EO370" s="256"/>
      <c r="EP370" s="256"/>
      <c r="EQ370" s="256"/>
      <c r="ER370" s="256"/>
      <c r="ES370" s="256"/>
      <c r="ET370" s="256"/>
      <c r="EU370" s="256"/>
      <c r="EV370" s="256"/>
      <c r="EX370" s="256"/>
      <c r="EY370" s="256"/>
      <c r="EZ370" s="256"/>
      <c r="FA370" s="256"/>
      <c r="FB370" s="256"/>
      <c r="FC370" s="256"/>
      <c r="FD370" s="256"/>
      <c r="FE370" s="256"/>
      <c r="FF370" s="256"/>
      <c r="FG370" s="256"/>
      <c r="FH370" s="256"/>
      <c r="FI370" s="256"/>
      <c r="FK370" s="256"/>
      <c r="FL370" s="256"/>
      <c r="FM370" s="256"/>
      <c r="FN370" s="256"/>
      <c r="FO370" s="256"/>
      <c r="FP370" s="256"/>
      <c r="FQ370" s="256"/>
      <c r="FR370" s="256"/>
      <c r="FS370" s="256"/>
      <c r="FT370" s="256"/>
      <c r="FU370" s="256"/>
      <c r="FV370" s="256"/>
      <c r="FX370" s="256"/>
      <c r="FY370" s="256"/>
      <c r="FZ370" s="256"/>
      <c r="GA370" s="256"/>
      <c r="GB370" s="256"/>
      <c r="GC370" s="256"/>
      <c r="GD370" s="256"/>
      <c r="GE370" s="256"/>
      <c r="GF370" s="256"/>
      <c r="GG370" s="256"/>
      <c r="GH370" s="256"/>
      <c r="GI370" s="256"/>
      <c r="GK370" s="256"/>
      <c r="GL370" s="256"/>
      <c r="GM370" s="256"/>
      <c r="GN370" s="256"/>
      <c r="GO370" s="256"/>
      <c r="GP370" s="256"/>
      <c r="GQ370" s="256"/>
      <c r="GR370" s="256"/>
      <c r="GS370" s="256"/>
      <c r="GT370" s="256"/>
      <c r="GU370" s="256"/>
      <c r="GV370" s="256"/>
      <c r="GX370" s="256"/>
      <c r="GY370" s="256"/>
      <c r="GZ370" s="256"/>
      <c r="HA370" s="256"/>
      <c r="HB370" s="256"/>
      <c r="HC370" s="256"/>
      <c r="HD370" s="256"/>
      <c r="HE370" s="256"/>
      <c r="HF370" s="256"/>
      <c r="HG370" s="256"/>
      <c r="HH370" s="256"/>
      <c r="HI370" s="256"/>
      <c r="HK370" s="256"/>
      <c r="HL370" s="256"/>
      <c r="HM370" s="256"/>
      <c r="HN370" s="256"/>
      <c r="HO370" s="256"/>
      <c r="HP370" s="256"/>
      <c r="HQ370" s="256"/>
      <c r="HR370" s="256"/>
      <c r="HS370" s="256"/>
      <c r="HT370" s="256"/>
      <c r="HU370" s="256"/>
      <c r="HV370" s="256"/>
      <c r="HX370" s="256"/>
      <c r="HY370" s="256"/>
      <c r="HZ370" s="256"/>
      <c r="IA370" s="256"/>
      <c r="IB370" s="256"/>
      <c r="IC370" s="256"/>
      <c r="ID370" s="256"/>
      <c r="IE370" s="256"/>
      <c r="IF370" s="256"/>
      <c r="IG370" s="256"/>
      <c r="IH370" s="256"/>
      <c r="II370" s="256"/>
      <c r="IK370" s="256"/>
      <c r="IL370" s="257"/>
      <c r="IM370" s="257"/>
      <c r="IN370" s="257"/>
      <c r="IO370" s="257"/>
      <c r="IP370" s="257"/>
      <c r="IQ370" s="257"/>
      <c r="IR370" s="257"/>
      <c r="IS370" s="257"/>
      <c r="IT370" s="257"/>
      <c r="IU370" s="257"/>
      <c r="IV370" s="257"/>
      <c r="IW370" s="257"/>
      <c r="IY370" s="256"/>
    </row>
    <row r="371" spans="16:259" ht="19.5" customHeight="1" x14ac:dyDescent="0.5">
      <c r="P371" s="400"/>
      <c r="Z371" s="256"/>
      <c r="AA371" s="256"/>
      <c r="AB371" s="256"/>
      <c r="AO371" s="400"/>
      <c r="AY371" s="256"/>
      <c r="AZ371" s="256"/>
      <c r="BA371" s="256"/>
      <c r="BB371" s="256"/>
      <c r="BC371" s="256"/>
      <c r="BD371" s="256"/>
      <c r="BE371" s="256"/>
      <c r="BF371" s="256"/>
      <c r="BG371" s="256"/>
      <c r="BH371" s="256"/>
      <c r="BI371" s="256"/>
      <c r="BK371" s="256"/>
      <c r="BL371" s="256"/>
      <c r="BM371" s="256"/>
      <c r="BN371" s="256"/>
      <c r="BO371" s="256"/>
      <c r="BP371" s="256"/>
      <c r="BQ371" s="256"/>
      <c r="BR371" s="256"/>
      <c r="BS371" s="256"/>
      <c r="BT371" s="256"/>
      <c r="BU371" s="256"/>
      <c r="BV371" s="256"/>
      <c r="BX371" s="256"/>
      <c r="BY371" s="256"/>
      <c r="BZ371" s="256"/>
      <c r="CA371" s="256"/>
      <c r="CB371" s="256"/>
      <c r="CC371" s="256"/>
      <c r="CD371" s="256"/>
      <c r="CE371" s="256"/>
      <c r="CF371" s="256"/>
      <c r="CG371" s="256"/>
      <c r="CH371" s="256"/>
      <c r="CI371" s="256"/>
      <c r="CK371" s="256"/>
      <c r="CL371" s="256"/>
      <c r="CM371" s="256"/>
      <c r="CN371" s="256"/>
      <c r="CO371" s="256"/>
      <c r="CP371" s="256"/>
      <c r="CQ371" s="256"/>
      <c r="CR371" s="256"/>
      <c r="CS371" s="256"/>
      <c r="CT371" s="256"/>
      <c r="CU371" s="256"/>
      <c r="CV371" s="256"/>
      <c r="CX371" s="256"/>
      <c r="CY371" s="256"/>
      <c r="CZ371" s="256"/>
      <c r="DA371" s="256"/>
      <c r="DB371" s="256"/>
      <c r="DC371" s="256"/>
      <c r="DD371" s="256"/>
      <c r="DE371" s="256"/>
      <c r="DF371" s="256"/>
      <c r="DG371" s="256"/>
      <c r="DH371" s="256"/>
      <c r="DI371" s="256"/>
      <c r="DK371" s="256"/>
      <c r="DL371" s="256"/>
      <c r="DM371" s="256"/>
      <c r="DN371" s="256"/>
      <c r="DO371" s="256"/>
      <c r="DP371" s="256"/>
      <c r="DQ371" s="256"/>
      <c r="DR371" s="256"/>
      <c r="DS371" s="256"/>
      <c r="DT371" s="256"/>
      <c r="DU371" s="256"/>
      <c r="DV371" s="256"/>
      <c r="DX371" s="256"/>
      <c r="DY371" s="256"/>
      <c r="DZ371" s="256"/>
      <c r="EA371" s="256"/>
      <c r="EB371" s="256"/>
      <c r="EC371" s="256"/>
      <c r="ED371" s="256"/>
      <c r="EE371" s="256"/>
      <c r="EF371" s="256"/>
      <c r="EG371" s="256"/>
      <c r="EH371" s="256"/>
      <c r="EI371" s="256"/>
      <c r="EK371" s="256"/>
      <c r="EL371" s="256"/>
      <c r="EM371" s="256"/>
      <c r="EN371" s="256"/>
      <c r="EO371" s="256"/>
      <c r="EP371" s="256"/>
      <c r="EQ371" s="256"/>
      <c r="ER371" s="256"/>
      <c r="ES371" s="256"/>
      <c r="ET371" s="256"/>
      <c r="EU371" s="256"/>
      <c r="EV371" s="256"/>
      <c r="EX371" s="256"/>
      <c r="EY371" s="256"/>
      <c r="EZ371" s="256"/>
      <c r="FA371" s="256"/>
      <c r="FB371" s="256"/>
      <c r="FC371" s="256"/>
      <c r="FD371" s="256"/>
      <c r="FE371" s="256"/>
      <c r="FF371" s="256"/>
      <c r="FG371" s="256"/>
      <c r="FH371" s="256"/>
      <c r="FI371" s="256"/>
      <c r="FK371" s="256"/>
      <c r="FL371" s="256"/>
      <c r="FM371" s="256"/>
      <c r="FN371" s="256"/>
      <c r="FO371" s="256"/>
      <c r="FP371" s="256"/>
      <c r="FQ371" s="256"/>
      <c r="FR371" s="256"/>
      <c r="FS371" s="256"/>
      <c r="FT371" s="256"/>
      <c r="FU371" s="256"/>
      <c r="FV371" s="256"/>
      <c r="FX371" s="256"/>
      <c r="FY371" s="256"/>
      <c r="FZ371" s="256"/>
      <c r="GA371" s="256"/>
      <c r="GB371" s="256"/>
      <c r="GC371" s="256"/>
      <c r="GD371" s="256"/>
      <c r="GE371" s="256"/>
      <c r="GF371" s="256"/>
      <c r="GG371" s="256"/>
      <c r="GH371" s="256"/>
      <c r="GI371" s="256"/>
      <c r="GK371" s="256"/>
      <c r="GL371" s="256"/>
      <c r="GM371" s="256"/>
      <c r="GN371" s="256"/>
      <c r="GO371" s="256"/>
      <c r="GP371" s="256"/>
      <c r="GQ371" s="256"/>
      <c r="GR371" s="256"/>
      <c r="GS371" s="256"/>
      <c r="GT371" s="256"/>
      <c r="GU371" s="256"/>
      <c r="GV371" s="256"/>
      <c r="GX371" s="256"/>
      <c r="GY371" s="256"/>
      <c r="GZ371" s="256"/>
      <c r="HA371" s="256"/>
      <c r="HB371" s="256"/>
      <c r="HC371" s="256"/>
      <c r="HD371" s="256"/>
      <c r="HE371" s="256"/>
      <c r="HF371" s="256"/>
      <c r="HG371" s="256"/>
      <c r="HH371" s="256"/>
      <c r="HI371" s="256"/>
      <c r="HK371" s="256"/>
      <c r="HL371" s="256"/>
      <c r="HM371" s="256"/>
      <c r="HN371" s="256"/>
      <c r="HO371" s="256"/>
      <c r="HP371" s="256"/>
      <c r="HQ371" s="256"/>
      <c r="HR371" s="256"/>
      <c r="HS371" s="256"/>
      <c r="HT371" s="256"/>
      <c r="HU371" s="256"/>
      <c r="HV371" s="256"/>
      <c r="HX371" s="256"/>
      <c r="HY371" s="256"/>
      <c r="HZ371" s="256"/>
      <c r="IA371" s="256"/>
      <c r="IB371" s="256"/>
      <c r="IC371" s="256"/>
      <c r="ID371" s="256"/>
      <c r="IE371" s="256"/>
      <c r="IF371" s="256"/>
      <c r="IG371" s="256"/>
      <c r="IH371" s="256"/>
      <c r="II371" s="256"/>
      <c r="IK371" s="256"/>
      <c r="IL371" s="257"/>
      <c r="IM371" s="257"/>
      <c r="IN371" s="257"/>
      <c r="IO371" s="257"/>
      <c r="IP371" s="257"/>
      <c r="IQ371" s="257"/>
      <c r="IR371" s="257"/>
      <c r="IS371" s="257"/>
      <c r="IT371" s="257"/>
      <c r="IU371" s="257"/>
      <c r="IV371" s="257"/>
      <c r="IW371" s="257"/>
      <c r="IY371" s="256"/>
    </row>
    <row r="372" spans="16:259" ht="19.5" customHeight="1" x14ac:dyDescent="0.5">
      <c r="P372" s="400"/>
      <c r="Z372" s="256"/>
      <c r="AA372" s="256"/>
      <c r="AB372" s="256"/>
      <c r="AO372" s="400"/>
      <c r="AY372" s="256"/>
      <c r="AZ372" s="256"/>
      <c r="BA372" s="256"/>
      <c r="BB372" s="256"/>
      <c r="BC372" s="256"/>
      <c r="BD372" s="256"/>
      <c r="BE372" s="256"/>
      <c r="BF372" s="256"/>
      <c r="BG372" s="256"/>
      <c r="BH372" s="256"/>
      <c r="BI372" s="256"/>
      <c r="BK372" s="256"/>
      <c r="BL372" s="256"/>
      <c r="BM372" s="256"/>
      <c r="BN372" s="256"/>
      <c r="BO372" s="256"/>
      <c r="BP372" s="256"/>
      <c r="BQ372" s="256"/>
      <c r="BR372" s="256"/>
      <c r="BS372" s="256"/>
      <c r="BT372" s="256"/>
      <c r="BU372" s="256"/>
      <c r="BV372" s="256"/>
      <c r="BX372" s="256"/>
      <c r="BY372" s="256"/>
      <c r="BZ372" s="256"/>
      <c r="CA372" s="256"/>
      <c r="CB372" s="256"/>
      <c r="CC372" s="256"/>
      <c r="CD372" s="256"/>
      <c r="CE372" s="256"/>
      <c r="CF372" s="256"/>
      <c r="CG372" s="256"/>
      <c r="CH372" s="256"/>
      <c r="CI372" s="256"/>
      <c r="CK372" s="256"/>
      <c r="CL372" s="256"/>
      <c r="CM372" s="256"/>
      <c r="CN372" s="256"/>
      <c r="CO372" s="256"/>
      <c r="CP372" s="256"/>
      <c r="CQ372" s="256"/>
      <c r="CR372" s="256"/>
      <c r="CS372" s="256"/>
      <c r="CT372" s="256"/>
      <c r="CU372" s="256"/>
      <c r="CV372" s="256"/>
      <c r="CX372" s="256"/>
      <c r="CY372" s="256"/>
      <c r="CZ372" s="256"/>
      <c r="DA372" s="256"/>
      <c r="DB372" s="256"/>
      <c r="DC372" s="256"/>
      <c r="DD372" s="256"/>
      <c r="DE372" s="256"/>
      <c r="DF372" s="256"/>
      <c r="DG372" s="256"/>
      <c r="DH372" s="256"/>
      <c r="DI372" s="256"/>
      <c r="DK372" s="256"/>
      <c r="DL372" s="256"/>
      <c r="DM372" s="256"/>
      <c r="DN372" s="256"/>
      <c r="DO372" s="256"/>
      <c r="DP372" s="256"/>
      <c r="DQ372" s="256"/>
      <c r="DR372" s="256"/>
      <c r="DS372" s="256"/>
      <c r="DT372" s="256"/>
      <c r="DU372" s="256"/>
      <c r="DV372" s="256"/>
      <c r="DX372" s="256"/>
      <c r="DY372" s="256"/>
      <c r="DZ372" s="256"/>
      <c r="EA372" s="256"/>
      <c r="EB372" s="256"/>
      <c r="EC372" s="256"/>
      <c r="ED372" s="256"/>
      <c r="EE372" s="256"/>
      <c r="EF372" s="256"/>
      <c r="EG372" s="256"/>
      <c r="EH372" s="256"/>
      <c r="EI372" s="256"/>
      <c r="EK372" s="256"/>
      <c r="EL372" s="256"/>
      <c r="EM372" s="256"/>
      <c r="EN372" s="256"/>
      <c r="EO372" s="256"/>
      <c r="EP372" s="256"/>
      <c r="EQ372" s="256"/>
      <c r="ER372" s="256"/>
      <c r="ES372" s="256"/>
      <c r="ET372" s="256"/>
      <c r="EU372" s="256"/>
      <c r="EV372" s="256"/>
      <c r="EX372" s="256"/>
      <c r="EY372" s="256"/>
      <c r="EZ372" s="256"/>
      <c r="FA372" s="256"/>
      <c r="FB372" s="256"/>
      <c r="FC372" s="256"/>
      <c r="FD372" s="256"/>
      <c r="FE372" s="256"/>
      <c r="FF372" s="256"/>
      <c r="FG372" s="256"/>
      <c r="FH372" s="256"/>
      <c r="FI372" s="256"/>
      <c r="FK372" s="256"/>
      <c r="FL372" s="256"/>
      <c r="FM372" s="256"/>
      <c r="FN372" s="256"/>
      <c r="FO372" s="256"/>
      <c r="FP372" s="256"/>
      <c r="FQ372" s="256"/>
      <c r="FR372" s="256"/>
      <c r="FS372" s="256"/>
      <c r="FT372" s="256"/>
      <c r="FU372" s="256"/>
      <c r="FV372" s="256"/>
      <c r="FX372" s="256"/>
      <c r="FY372" s="256"/>
      <c r="FZ372" s="256"/>
      <c r="GA372" s="256"/>
      <c r="GB372" s="256"/>
      <c r="GC372" s="256"/>
      <c r="GD372" s="256"/>
      <c r="GE372" s="256"/>
      <c r="GF372" s="256"/>
      <c r="GG372" s="256"/>
      <c r="GH372" s="256"/>
      <c r="GI372" s="256"/>
      <c r="GK372" s="256"/>
      <c r="GL372" s="256"/>
      <c r="GM372" s="256"/>
      <c r="GN372" s="256"/>
      <c r="GO372" s="256"/>
      <c r="GP372" s="256"/>
      <c r="GQ372" s="256"/>
      <c r="GR372" s="256"/>
      <c r="GS372" s="256"/>
      <c r="GT372" s="256"/>
      <c r="GU372" s="256"/>
      <c r="GV372" s="256"/>
      <c r="GX372" s="256"/>
      <c r="GY372" s="256"/>
      <c r="GZ372" s="256"/>
      <c r="HA372" s="256"/>
      <c r="HB372" s="256"/>
      <c r="HC372" s="256"/>
      <c r="HD372" s="256"/>
      <c r="HE372" s="256"/>
      <c r="HF372" s="256"/>
      <c r="HG372" s="256"/>
      <c r="HH372" s="256"/>
      <c r="HI372" s="256"/>
      <c r="HK372" s="256"/>
      <c r="HL372" s="256"/>
      <c r="HM372" s="256"/>
      <c r="HN372" s="256"/>
      <c r="HO372" s="256"/>
      <c r="HP372" s="256"/>
      <c r="HQ372" s="256"/>
      <c r="HR372" s="256"/>
      <c r="HS372" s="256"/>
      <c r="HT372" s="256"/>
      <c r="HU372" s="256"/>
      <c r="HV372" s="256"/>
      <c r="HX372" s="256"/>
      <c r="HY372" s="256"/>
      <c r="HZ372" s="256"/>
      <c r="IA372" s="256"/>
      <c r="IB372" s="256"/>
      <c r="IC372" s="256"/>
      <c r="ID372" s="256"/>
      <c r="IE372" s="256"/>
      <c r="IF372" s="256"/>
      <c r="IG372" s="256"/>
      <c r="IH372" s="256"/>
      <c r="II372" s="256"/>
      <c r="IK372" s="256"/>
      <c r="IL372" s="257"/>
      <c r="IM372" s="257"/>
      <c r="IN372" s="257"/>
      <c r="IO372" s="257"/>
      <c r="IP372" s="257"/>
      <c r="IQ372" s="257"/>
      <c r="IR372" s="257"/>
      <c r="IS372" s="257"/>
      <c r="IT372" s="257"/>
      <c r="IU372" s="257"/>
      <c r="IV372" s="257"/>
      <c r="IW372" s="257"/>
      <c r="IY372" s="256"/>
    </row>
    <row r="373" spans="16:259" ht="19.5" customHeight="1" x14ac:dyDescent="0.5">
      <c r="P373" s="400"/>
      <c r="Z373" s="256"/>
      <c r="AA373" s="256"/>
      <c r="AB373" s="256"/>
      <c r="AO373" s="400"/>
      <c r="AY373" s="256"/>
      <c r="AZ373" s="256"/>
      <c r="BA373" s="256"/>
      <c r="BB373" s="256"/>
      <c r="BC373" s="256"/>
      <c r="BD373" s="256"/>
      <c r="BE373" s="256"/>
      <c r="BF373" s="256"/>
      <c r="BG373" s="256"/>
      <c r="BH373" s="256"/>
      <c r="BI373" s="256"/>
      <c r="BK373" s="256"/>
      <c r="BL373" s="256"/>
      <c r="BM373" s="256"/>
      <c r="BN373" s="256"/>
      <c r="BO373" s="256"/>
      <c r="BP373" s="256"/>
      <c r="BQ373" s="256"/>
      <c r="BR373" s="256"/>
      <c r="BS373" s="256"/>
      <c r="BT373" s="256"/>
      <c r="BU373" s="256"/>
      <c r="BV373" s="256"/>
      <c r="BX373" s="256"/>
      <c r="BY373" s="256"/>
      <c r="BZ373" s="256"/>
      <c r="CA373" s="256"/>
      <c r="CB373" s="256"/>
      <c r="CC373" s="256"/>
      <c r="CD373" s="256"/>
      <c r="CE373" s="256"/>
      <c r="CF373" s="256"/>
      <c r="CG373" s="256"/>
      <c r="CH373" s="256"/>
      <c r="CI373" s="256"/>
      <c r="CK373" s="256"/>
      <c r="CL373" s="256"/>
      <c r="CM373" s="256"/>
      <c r="CN373" s="256"/>
      <c r="CO373" s="256"/>
      <c r="CP373" s="256"/>
      <c r="CQ373" s="256"/>
      <c r="CR373" s="256"/>
      <c r="CS373" s="256"/>
      <c r="CT373" s="256"/>
      <c r="CU373" s="256"/>
      <c r="CV373" s="256"/>
      <c r="CX373" s="256"/>
      <c r="CY373" s="256"/>
      <c r="CZ373" s="256"/>
      <c r="DA373" s="256"/>
      <c r="DB373" s="256"/>
      <c r="DC373" s="256"/>
      <c r="DD373" s="256"/>
      <c r="DE373" s="256"/>
      <c r="DF373" s="256"/>
      <c r="DG373" s="256"/>
      <c r="DH373" s="256"/>
      <c r="DI373" s="256"/>
      <c r="DK373" s="256"/>
      <c r="DL373" s="256"/>
      <c r="DM373" s="256"/>
      <c r="DN373" s="256"/>
      <c r="DO373" s="256"/>
      <c r="DP373" s="256"/>
      <c r="DQ373" s="256"/>
      <c r="DR373" s="256"/>
      <c r="DS373" s="256"/>
      <c r="DT373" s="256"/>
      <c r="DU373" s="256"/>
      <c r="DV373" s="256"/>
      <c r="DX373" s="256"/>
      <c r="DY373" s="256"/>
      <c r="DZ373" s="256"/>
      <c r="EA373" s="256"/>
      <c r="EB373" s="256"/>
      <c r="EC373" s="256"/>
      <c r="ED373" s="256"/>
      <c r="EE373" s="256"/>
      <c r="EF373" s="256"/>
      <c r="EG373" s="256"/>
      <c r="EH373" s="256"/>
      <c r="EI373" s="256"/>
      <c r="EK373" s="256"/>
      <c r="EL373" s="256"/>
      <c r="EM373" s="256"/>
      <c r="EN373" s="256"/>
      <c r="EO373" s="256"/>
      <c r="EP373" s="256"/>
      <c r="EQ373" s="256"/>
      <c r="ER373" s="256"/>
      <c r="ES373" s="256"/>
      <c r="ET373" s="256"/>
      <c r="EU373" s="256"/>
      <c r="EV373" s="256"/>
      <c r="EX373" s="256"/>
      <c r="EY373" s="256"/>
      <c r="EZ373" s="256"/>
      <c r="FA373" s="256"/>
      <c r="FB373" s="256"/>
      <c r="FC373" s="256"/>
      <c r="FD373" s="256"/>
      <c r="FE373" s="256"/>
      <c r="FF373" s="256"/>
      <c r="FG373" s="256"/>
      <c r="FH373" s="256"/>
      <c r="FI373" s="256"/>
      <c r="FK373" s="256"/>
      <c r="FL373" s="256"/>
      <c r="FM373" s="256"/>
      <c r="FN373" s="256"/>
      <c r="FO373" s="256"/>
      <c r="FP373" s="256"/>
      <c r="FQ373" s="256"/>
      <c r="FR373" s="256"/>
      <c r="FS373" s="256"/>
      <c r="FT373" s="256"/>
      <c r="FU373" s="256"/>
      <c r="FV373" s="256"/>
      <c r="FX373" s="256"/>
      <c r="FY373" s="256"/>
      <c r="FZ373" s="256"/>
      <c r="GA373" s="256"/>
      <c r="GB373" s="256"/>
      <c r="GC373" s="256"/>
      <c r="GD373" s="256"/>
      <c r="GE373" s="256"/>
      <c r="GF373" s="256"/>
      <c r="GG373" s="256"/>
      <c r="GH373" s="256"/>
      <c r="GI373" s="256"/>
      <c r="GK373" s="256"/>
      <c r="GL373" s="256"/>
      <c r="GM373" s="256"/>
      <c r="GN373" s="256"/>
      <c r="GO373" s="256"/>
      <c r="GP373" s="256"/>
      <c r="GQ373" s="256"/>
      <c r="GR373" s="256"/>
      <c r="GS373" s="256"/>
      <c r="GT373" s="256"/>
      <c r="GU373" s="256"/>
      <c r="GV373" s="256"/>
      <c r="GX373" s="256"/>
      <c r="GY373" s="256"/>
      <c r="GZ373" s="256"/>
      <c r="HA373" s="256"/>
      <c r="HB373" s="256"/>
      <c r="HC373" s="256"/>
      <c r="HD373" s="256"/>
      <c r="HE373" s="256"/>
      <c r="HF373" s="256"/>
      <c r="HG373" s="256"/>
      <c r="HH373" s="256"/>
      <c r="HI373" s="256"/>
      <c r="HK373" s="256"/>
      <c r="HL373" s="256"/>
      <c r="HM373" s="256"/>
      <c r="HN373" s="256"/>
      <c r="HO373" s="256"/>
      <c r="HP373" s="256"/>
      <c r="HQ373" s="256"/>
      <c r="HR373" s="256"/>
      <c r="HS373" s="256"/>
      <c r="HT373" s="256"/>
      <c r="HU373" s="256"/>
      <c r="HV373" s="256"/>
      <c r="HX373" s="256"/>
      <c r="HY373" s="256"/>
      <c r="HZ373" s="256"/>
      <c r="IA373" s="256"/>
      <c r="IB373" s="256"/>
      <c r="IC373" s="256"/>
      <c r="ID373" s="256"/>
      <c r="IE373" s="256"/>
      <c r="IF373" s="256"/>
      <c r="IG373" s="256"/>
      <c r="IH373" s="256"/>
      <c r="II373" s="256"/>
      <c r="IK373" s="256"/>
      <c r="IL373" s="257"/>
      <c r="IM373" s="257"/>
      <c r="IN373" s="257"/>
      <c r="IO373" s="257"/>
      <c r="IP373" s="257"/>
      <c r="IQ373" s="257"/>
      <c r="IR373" s="257"/>
      <c r="IS373" s="257"/>
      <c r="IT373" s="257"/>
      <c r="IU373" s="257"/>
      <c r="IV373" s="257"/>
      <c r="IW373" s="257"/>
      <c r="IY373" s="256"/>
    </row>
    <row r="374" spans="16:259" ht="19.5" customHeight="1" x14ac:dyDescent="0.5">
      <c r="P374" s="400"/>
      <c r="Z374" s="256"/>
      <c r="AA374" s="256"/>
      <c r="AB374" s="256"/>
      <c r="AO374" s="400"/>
      <c r="AY374" s="256"/>
      <c r="AZ374" s="256"/>
      <c r="BA374" s="256"/>
      <c r="BB374" s="256"/>
      <c r="BC374" s="256"/>
      <c r="BD374" s="256"/>
      <c r="BE374" s="256"/>
      <c r="BF374" s="256"/>
      <c r="BG374" s="256"/>
      <c r="BH374" s="256"/>
      <c r="BI374" s="256"/>
      <c r="BK374" s="256"/>
      <c r="BL374" s="256"/>
      <c r="BM374" s="256"/>
      <c r="BN374" s="256"/>
      <c r="BO374" s="256"/>
      <c r="BP374" s="256"/>
      <c r="BQ374" s="256"/>
      <c r="BR374" s="256"/>
      <c r="BS374" s="256"/>
      <c r="BT374" s="256"/>
      <c r="BU374" s="256"/>
      <c r="BV374" s="256"/>
      <c r="BX374" s="256"/>
      <c r="BY374" s="256"/>
      <c r="BZ374" s="256"/>
      <c r="CA374" s="256"/>
      <c r="CB374" s="256"/>
      <c r="CC374" s="256"/>
      <c r="CD374" s="256"/>
      <c r="CE374" s="256"/>
      <c r="CF374" s="256"/>
      <c r="CG374" s="256"/>
      <c r="CH374" s="256"/>
      <c r="CI374" s="256"/>
      <c r="CK374" s="256"/>
      <c r="CL374" s="256"/>
      <c r="CM374" s="256"/>
      <c r="CN374" s="256"/>
      <c r="CO374" s="256"/>
      <c r="CP374" s="256"/>
      <c r="CQ374" s="256"/>
      <c r="CR374" s="256"/>
      <c r="CS374" s="256"/>
      <c r="CT374" s="256"/>
      <c r="CU374" s="256"/>
      <c r="CV374" s="256"/>
      <c r="CX374" s="256"/>
      <c r="CY374" s="256"/>
      <c r="CZ374" s="256"/>
      <c r="DA374" s="256"/>
      <c r="DB374" s="256"/>
      <c r="DC374" s="256"/>
      <c r="DD374" s="256"/>
      <c r="DE374" s="256"/>
      <c r="DF374" s="256"/>
      <c r="DG374" s="256"/>
      <c r="DH374" s="256"/>
      <c r="DI374" s="256"/>
      <c r="DK374" s="256"/>
      <c r="DL374" s="256"/>
      <c r="DM374" s="256"/>
      <c r="DN374" s="256"/>
      <c r="DO374" s="256"/>
      <c r="DP374" s="256"/>
      <c r="DQ374" s="256"/>
      <c r="DR374" s="256"/>
      <c r="DS374" s="256"/>
      <c r="DT374" s="256"/>
      <c r="DU374" s="256"/>
      <c r="DV374" s="256"/>
      <c r="DX374" s="256"/>
      <c r="DY374" s="256"/>
      <c r="DZ374" s="256"/>
      <c r="EA374" s="256"/>
      <c r="EB374" s="256"/>
      <c r="EC374" s="256"/>
      <c r="ED374" s="256"/>
      <c r="EE374" s="256"/>
      <c r="EF374" s="256"/>
      <c r="EG374" s="256"/>
      <c r="EH374" s="256"/>
      <c r="EI374" s="256"/>
      <c r="EK374" s="256"/>
      <c r="EL374" s="256"/>
      <c r="EM374" s="256"/>
      <c r="EN374" s="256"/>
      <c r="EO374" s="256"/>
      <c r="EP374" s="256"/>
      <c r="EQ374" s="256"/>
      <c r="ER374" s="256"/>
      <c r="ES374" s="256"/>
      <c r="ET374" s="256"/>
      <c r="EU374" s="256"/>
      <c r="EV374" s="256"/>
      <c r="EX374" s="256"/>
      <c r="EY374" s="256"/>
      <c r="EZ374" s="256"/>
      <c r="FA374" s="256"/>
      <c r="FB374" s="256"/>
      <c r="FC374" s="256"/>
      <c r="FD374" s="256"/>
      <c r="FE374" s="256"/>
      <c r="FF374" s="256"/>
      <c r="FG374" s="256"/>
      <c r="FH374" s="256"/>
      <c r="FI374" s="256"/>
      <c r="FK374" s="256"/>
      <c r="FL374" s="256"/>
      <c r="FM374" s="256"/>
      <c r="FN374" s="256"/>
      <c r="FO374" s="256"/>
      <c r="FP374" s="256"/>
      <c r="FQ374" s="256"/>
      <c r="FR374" s="256"/>
      <c r="FS374" s="256"/>
      <c r="FT374" s="256"/>
      <c r="FU374" s="256"/>
      <c r="FV374" s="256"/>
      <c r="FX374" s="256"/>
      <c r="FY374" s="256"/>
      <c r="FZ374" s="256"/>
      <c r="GA374" s="256"/>
      <c r="GB374" s="256"/>
      <c r="GC374" s="256"/>
      <c r="GD374" s="256"/>
      <c r="GE374" s="256"/>
      <c r="GF374" s="256"/>
      <c r="GG374" s="256"/>
      <c r="GH374" s="256"/>
      <c r="GI374" s="256"/>
      <c r="GK374" s="256"/>
      <c r="GL374" s="256"/>
      <c r="GM374" s="256"/>
      <c r="GN374" s="256"/>
      <c r="GO374" s="256"/>
      <c r="GP374" s="256"/>
      <c r="GQ374" s="256"/>
      <c r="GR374" s="256"/>
      <c r="GS374" s="256"/>
      <c r="GT374" s="256"/>
      <c r="GU374" s="256"/>
      <c r="GV374" s="256"/>
      <c r="GX374" s="256"/>
      <c r="GY374" s="256"/>
      <c r="GZ374" s="256"/>
      <c r="HA374" s="256"/>
      <c r="HB374" s="256"/>
      <c r="HC374" s="256"/>
      <c r="HD374" s="256"/>
      <c r="HE374" s="256"/>
      <c r="HF374" s="256"/>
      <c r="HG374" s="256"/>
      <c r="HH374" s="256"/>
      <c r="HI374" s="256"/>
      <c r="HK374" s="256"/>
      <c r="HL374" s="256"/>
      <c r="HM374" s="256"/>
      <c r="HN374" s="256"/>
      <c r="HO374" s="256"/>
      <c r="HP374" s="256"/>
      <c r="HQ374" s="256"/>
      <c r="HR374" s="256"/>
      <c r="HS374" s="256"/>
      <c r="HT374" s="256"/>
      <c r="HU374" s="256"/>
      <c r="HV374" s="256"/>
      <c r="HX374" s="256"/>
      <c r="HY374" s="256"/>
      <c r="HZ374" s="256"/>
      <c r="IA374" s="256"/>
      <c r="IB374" s="256"/>
      <c r="IC374" s="256"/>
      <c r="ID374" s="256"/>
      <c r="IE374" s="256"/>
      <c r="IF374" s="256"/>
      <c r="IG374" s="256"/>
      <c r="IH374" s="256"/>
      <c r="II374" s="256"/>
      <c r="IK374" s="256"/>
      <c r="IL374" s="257"/>
      <c r="IM374" s="257"/>
      <c r="IN374" s="257"/>
      <c r="IO374" s="257"/>
      <c r="IP374" s="257"/>
      <c r="IQ374" s="257"/>
      <c r="IR374" s="257"/>
      <c r="IS374" s="257"/>
      <c r="IT374" s="257"/>
      <c r="IU374" s="257"/>
      <c r="IV374" s="257"/>
      <c r="IW374" s="257"/>
      <c r="IY374" s="256"/>
    </row>
    <row r="375" spans="16:259" ht="19.5" customHeight="1" x14ac:dyDescent="0.5">
      <c r="P375" s="400"/>
      <c r="Z375" s="256"/>
      <c r="AA375" s="256"/>
      <c r="AB375" s="256"/>
      <c r="AO375" s="400"/>
      <c r="AY375" s="256"/>
      <c r="AZ375" s="256"/>
      <c r="BA375" s="256"/>
      <c r="BB375" s="256"/>
      <c r="BC375" s="256"/>
      <c r="BD375" s="256"/>
      <c r="BE375" s="256"/>
      <c r="BF375" s="256"/>
      <c r="BG375" s="256"/>
      <c r="BH375" s="256"/>
      <c r="BI375" s="256"/>
      <c r="BK375" s="256"/>
      <c r="BL375" s="256"/>
      <c r="BM375" s="256"/>
      <c r="BN375" s="256"/>
      <c r="BO375" s="256"/>
      <c r="BP375" s="256"/>
      <c r="BQ375" s="256"/>
      <c r="BR375" s="256"/>
      <c r="BS375" s="256"/>
      <c r="BT375" s="256"/>
      <c r="BU375" s="256"/>
      <c r="BV375" s="256"/>
      <c r="BX375" s="256"/>
      <c r="BY375" s="256"/>
      <c r="BZ375" s="256"/>
      <c r="CA375" s="256"/>
      <c r="CB375" s="256"/>
      <c r="CC375" s="256"/>
      <c r="CD375" s="256"/>
      <c r="CE375" s="256"/>
      <c r="CF375" s="256"/>
      <c r="CG375" s="256"/>
      <c r="CH375" s="256"/>
      <c r="CI375" s="256"/>
      <c r="CK375" s="256"/>
      <c r="CL375" s="256"/>
      <c r="CM375" s="256"/>
      <c r="CN375" s="256"/>
      <c r="CO375" s="256"/>
      <c r="CP375" s="256"/>
      <c r="CQ375" s="256"/>
      <c r="CR375" s="256"/>
      <c r="CS375" s="256"/>
      <c r="CT375" s="256"/>
      <c r="CU375" s="256"/>
      <c r="CV375" s="256"/>
      <c r="CX375" s="256"/>
      <c r="CY375" s="256"/>
      <c r="CZ375" s="256"/>
      <c r="DA375" s="256"/>
      <c r="DB375" s="256"/>
      <c r="DC375" s="256"/>
      <c r="DD375" s="256"/>
      <c r="DE375" s="256"/>
      <c r="DF375" s="256"/>
      <c r="DG375" s="256"/>
      <c r="DH375" s="256"/>
      <c r="DI375" s="256"/>
      <c r="DK375" s="256"/>
      <c r="DL375" s="256"/>
      <c r="DM375" s="256"/>
      <c r="DN375" s="256"/>
      <c r="DO375" s="256"/>
      <c r="DP375" s="256"/>
      <c r="DQ375" s="256"/>
      <c r="DR375" s="256"/>
      <c r="DS375" s="256"/>
      <c r="DT375" s="256"/>
      <c r="DU375" s="256"/>
      <c r="DV375" s="256"/>
      <c r="DX375" s="256"/>
      <c r="DY375" s="256"/>
      <c r="DZ375" s="256"/>
      <c r="EA375" s="256"/>
      <c r="EB375" s="256"/>
      <c r="EC375" s="256"/>
      <c r="ED375" s="256"/>
      <c r="EE375" s="256"/>
      <c r="EF375" s="256"/>
      <c r="EG375" s="256"/>
      <c r="EH375" s="256"/>
      <c r="EI375" s="256"/>
      <c r="EK375" s="256"/>
      <c r="EL375" s="256"/>
      <c r="EM375" s="256"/>
      <c r="EN375" s="256"/>
      <c r="EO375" s="256"/>
      <c r="EP375" s="256"/>
      <c r="EQ375" s="256"/>
      <c r="ER375" s="256"/>
      <c r="ES375" s="256"/>
      <c r="ET375" s="256"/>
      <c r="EU375" s="256"/>
      <c r="EV375" s="256"/>
      <c r="EX375" s="256"/>
      <c r="EY375" s="256"/>
      <c r="EZ375" s="256"/>
      <c r="FA375" s="256"/>
      <c r="FB375" s="256"/>
      <c r="FC375" s="256"/>
      <c r="FD375" s="256"/>
      <c r="FE375" s="256"/>
      <c r="FF375" s="256"/>
      <c r="FG375" s="256"/>
      <c r="FH375" s="256"/>
      <c r="FI375" s="256"/>
      <c r="FK375" s="256"/>
      <c r="FL375" s="256"/>
      <c r="FM375" s="256"/>
      <c r="FN375" s="256"/>
      <c r="FO375" s="256"/>
      <c r="FP375" s="256"/>
      <c r="FQ375" s="256"/>
      <c r="FR375" s="256"/>
      <c r="FS375" s="256"/>
      <c r="FT375" s="256"/>
      <c r="FU375" s="256"/>
      <c r="FV375" s="256"/>
      <c r="FX375" s="256"/>
      <c r="FY375" s="256"/>
      <c r="FZ375" s="256"/>
      <c r="GA375" s="256"/>
      <c r="GB375" s="256"/>
      <c r="GC375" s="256"/>
      <c r="GD375" s="256"/>
      <c r="GE375" s="256"/>
      <c r="GF375" s="256"/>
      <c r="GG375" s="256"/>
      <c r="GH375" s="256"/>
      <c r="GI375" s="256"/>
      <c r="GK375" s="256"/>
      <c r="GL375" s="256"/>
      <c r="GM375" s="256"/>
      <c r="GN375" s="256"/>
      <c r="GO375" s="256"/>
      <c r="GP375" s="256"/>
      <c r="GQ375" s="256"/>
      <c r="GR375" s="256"/>
      <c r="GS375" s="256"/>
      <c r="GT375" s="256"/>
      <c r="GU375" s="256"/>
      <c r="GV375" s="256"/>
      <c r="GX375" s="256"/>
      <c r="GY375" s="256"/>
      <c r="GZ375" s="256"/>
      <c r="HA375" s="256"/>
      <c r="HB375" s="256"/>
      <c r="HC375" s="256"/>
      <c r="HD375" s="256"/>
      <c r="HE375" s="256"/>
      <c r="HF375" s="256"/>
      <c r="HG375" s="256"/>
      <c r="HH375" s="256"/>
      <c r="HI375" s="256"/>
      <c r="HK375" s="256"/>
      <c r="HL375" s="256"/>
      <c r="HM375" s="256"/>
      <c r="HN375" s="256"/>
      <c r="HO375" s="256"/>
      <c r="HP375" s="256"/>
      <c r="HQ375" s="256"/>
      <c r="HR375" s="256"/>
      <c r="HS375" s="256"/>
      <c r="HT375" s="256"/>
      <c r="HU375" s="256"/>
      <c r="HV375" s="256"/>
      <c r="HX375" s="256"/>
      <c r="HY375" s="256"/>
      <c r="HZ375" s="256"/>
      <c r="IA375" s="256"/>
      <c r="IB375" s="256"/>
      <c r="IC375" s="256"/>
      <c r="ID375" s="256"/>
      <c r="IE375" s="256"/>
      <c r="IF375" s="256"/>
      <c r="IG375" s="256"/>
      <c r="IH375" s="256"/>
      <c r="II375" s="256"/>
      <c r="IK375" s="256"/>
      <c r="IL375" s="257"/>
      <c r="IM375" s="257"/>
      <c r="IN375" s="257"/>
      <c r="IO375" s="257"/>
      <c r="IP375" s="257"/>
      <c r="IQ375" s="257"/>
      <c r="IR375" s="257"/>
      <c r="IS375" s="257"/>
      <c r="IT375" s="257"/>
      <c r="IU375" s="257"/>
      <c r="IV375" s="257"/>
      <c r="IW375" s="257"/>
      <c r="IY375" s="256"/>
    </row>
    <row r="376" spans="16:259" ht="19.5" customHeight="1" x14ac:dyDescent="0.5">
      <c r="P376" s="400"/>
      <c r="Z376" s="256"/>
      <c r="AA376" s="256"/>
      <c r="AB376" s="256"/>
      <c r="AO376" s="400"/>
      <c r="AY376" s="256"/>
      <c r="AZ376" s="256"/>
      <c r="BA376" s="256"/>
      <c r="BB376" s="256"/>
      <c r="BC376" s="256"/>
      <c r="BD376" s="256"/>
      <c r="BE376" s="256"/>
      <c r="BF376" s="256"/>
      <c r="BG376" s="256"/>
      <c r="BH376" s="256"/>
      <c r="BI376" s="256"/>
      <c r="BK376" s="256"/>
      <c r="BL376" s="256"/>
      <c r="BM376" s="256"/>
      <c r="BN376" s="256"/>
      <c r="BO376" s="256"/>
      <c r="BP376" s="256"/>
      <c r="BQ376" s="256"/>
      <c r="BR376" s="256"/>
      <c r="BS376" s="256"/>
      <c r="BT376" s="256"/>
      <c r="BU376" s="256"/>
      <c r="BV376" s="256"/>
      <c r="BX376" s="256"/>
      <c r="BY376" s="256"/>
      <c r="BZ376" s="256"/>
      <c r="CA376" s="256"/>
      <c r="CB376" s="256"/>
      <c r="CC376" s="256"/>
      <c r="CD376" s="256"/>
      <c r="CE376" s="256"/>
      <c r="CF376" s="256"/>
      <c r="CG376" s="256"/>
      <c r="CH376" s="256"/>
      <c r="CI376" s="256"/>
      <c r="CK376" s="256"/>
      <c r="CL376" s="256"/>
      <c r="CM376" s="256"/>
      <c r="CN376" s="256"/>
      <c r="CO376" s="256"/>
      <c r="CP376" s="256"/>
      <c r="CQ376" s="256"/>
      <c r="CR376" s="256"/>
      <c r="CS376" s="256"/>
      <c r="CT376" s="256"/>
      <c r="CU376" s="256"/>
      <c r="CV376" s="256"/>
      <c r="CX376" s="256"/>
      <c r="CY376" s="256"/>
      <c r="CZ376" s="256"/>
      <c r="DA376" s="256"/>
      <c r="DB376" s="256"/>
      <c r="DC376" s="256"/>
      <c r="DD376" s="256"/>
      <c r="DE376" s="256"/>
      <c r="DF376" s="256"/>
      <c r="DG376" s="256"/>
      <c r="DH376" s="256"/>
      <c r="DI376" s="256"/>
      <c r="DK376" s="256"/>
      <c r="DL376" s="256"/>
      <c r="DM376" s="256"/>
      <c r="DN376" s="256"/>
      <c r="DO376" s="256"/>
      <c r="DP376" s="256"/>
      <c r="DQ376" s="256"/>
      <c r="DR376" s="256"/>
      <c r="DS376" s="256"/>
      <c r="DT376" s="256"/>
      <c r="DU376" s="256"/>
      <c r="DV376" s="256"/>
      <c r="DX376" s="256"/>
      <c r="DY376" s="256"/>
      <c r="DZ376" s="256"/>
      <c r="EA376" s="256"/>
      <c r="EB376" s="256"/>
      <c r="EC376" s="256"/>
      <c r="ED376" s="256"/>
      <c r="EE376" s="256"/>
      <c r="EF376" s="256"/>
      <c r="EG376" s="256"/>
      <c r="EH376" s="256"/>
      <c r="EI376" s="256"/>
      <c r="EK376" s="256"/>
      <c r="EL376" s="256"/>
      <c r="EM376" s="256"/>
      <c r="EN376" s="256"/>
      <c r="EO376" s="256"/>
      <c r="EP376" s="256"/>
      <c r="EQ376" s="256"/>
      <c r="ER376" s="256"/>
      <c r="ES376" s="256"/>
      <c r="ET376" s="256"/>
      <c r="EU376" s="256"/>
      <c r="EV376" s="256"/>
      <c r="EX376" s="256"/>
      <c r="EY376" s="256"/>
      <c r="EZ376" s="256"/>
      <c r="FA376" s="256"/>
      <c r="FB376" s="256"/>
      <c r="FC376" s="256"/>
      <c r="FD376" s="256"/>
      <c r="FE376" s="256"/>
      <c r="FF376" s="256"/>
      <c r="FG376" s="256"/>
      <c r="FH376" s="256"/>
      <c r="FI376" s="256"/>
      <c r="FK376" s="256"/>
      <c r="FL376" s="256"/>
      <c r="FM376" s="256"/>
      <c r="FN376" s="256"/>
      <c r="FO376" s="256"/>
      <c r="FP376" s="256"/>
      <c r="FQ376" s="256"/>
      <c r="FR376" s="256"/>
      <c r="FS376" s="256"/>
      <c r="FT376" s="256"/>
      <c r="FU376" s="256"/>
      <c r="FV376" s="256"/>
      <c r="FX376" s="256"/>
      <c r="FY376" s="256"/>
      <c r="FZ376" s="256"/>
      <c r="GA376" s="256"/>
      <c r="GB376" s="256"/>
      <c r="GC376" s="256"/>
      <c r="GD376" s="256"/>
      <c r="GE376" s="256"/>
      <c r="GF376" s="256"/>
      <c r="GG376" s="256"/>
      <c r="GH376" s="256"/>
      <c r="GI376" s="256"/>
      <c r="GK376" s="256"/>
      <c r="GL376" s="256"/>
      <c r="GM376" s="256"/>
      <c r="GN376" s="256"/>
      <c r="GO376" s="256"/>
      <c r="GP376" s="256"/>
      <c r="GQ376" s="256"/>
      <c r="GR376" s="256"/>
      <c r="GS376" s="256"/>
      <c r="GT376" s="256"/>
      <c r="GU376" s="256"/>
      <c r="GV376" s="256"/>
      <c r="GX376" s="256"/>
      <c r="GY376" s="256"/>
      <c r="GZ376" s="256"/>
      <c r="HA376" s="256"/>
      <c r="HB376" s="256"/>
      <c r="HC376" s="256"/>
      <c r="HD376" s="256"/>
      <c r="HE376" s="256"/>
      <c r="HF376" s="256"/>
      <c r="HG376" s="256"/>
      <c r="HH376" s="256"/>
      <c r="HI376" s="256"/>
      <c r="HK376" s="256"/>
      <c r="HL376" s="256"/>
      <c r="HM376" s="256"/>
      <c r="HN376" s="256"/>
      <c r="HO376" s="256"/>
      <c r="HP376" s="256"/>
      <c r="HQ376" s="256"/>
      <c r="HR376" s="256"/>
      <c r="HS376" s="256"/>
      <c r="HT376" s="256"/>
      <c r="HU376" s="256"/>
      <c r="HV376" s="256"/>
      <c r="HX376" s="256"/>
      <c r="HY376" s="256"/>
      <c r="HZ376" s="256"/>
      <c r="IA376" s="256"/>
      <c r="IB376" s="256"/>
      <c r="IC376" s="256"/>
      <c r="ID376" s="256"/>
      <c r="IE376" s="256"/>
      <c r="IF376" s="256"/>
      <c r="IG376" s="256"/>
      <c r="IH376" s="256"/>
      <c r="II376" s="256"/>
      <c r="IK376" s="256"/>
      <c r="IL376" s="257"/>
      <c r="IM376" s="257"/>
      <c r="IN376" s="257"/>
      <c r="IO376" s="257"/>
      <c r="IP376" s="257"/>
      <c r="IQ376" s="257"/>
      <c r="IR376" s="257"/>
      <c r="IS376" s="257"/>
      <c r="IT376" s="257"/>
      <c r="IU376" s="257"/>
      <c r="IV376" s="257"/>
      <c r="IW376" s="257"/>
      <c r="IY376" s="256"/>
    </row>
    <row r="377" spans="16:259" ht="19.5" customHeight="1" x14ac:dyDescent="0.5">
      <c r="P377" s="400"/>
      <c r="Z377" s="256"/>
      <c r="AA377" s="256"/>
      <c r="AB377" s="256"/>
      <c r="AO377" s="400"/>
      <c r="AY377" s="256"/>
      <c r="AZ377" s="256"/>
      <c r="BA377" s="256"/>
      <c r="BB377" s="256"/>
      <c r="BC377" s="256"/>
      <c r="BD377" s="256"/>
      <c r="BE377" s="256"/>
      <c r="BF377" s="256"/>
      <c r="BG377" s="256"/>
      <c r="BH377" s="256"/>
      <c r="BI377" s="256"/>
      <c r="BK377" s="256"/>
      <c r="BL377" s="256"/>
      <c r="BM377" s="256"/>
      <c r="BN377" s="256"/>
      <c r="BO377" s="256"/>
      <c r="BP377" s="256"/>
      <c r="BQ377" s="256"/>
      <c r="BR377" s="256"/>
      <c r="BS377" s="256"/>
      <c r="BT377" s="256"/>
      <c r="BU377" s="256"/>
      <c r="BV377" s="256"/>
      <c r="BX377" s="256"/>
      <c r="BY377" s="256"/>
      <c r="BZ377" s="256"/>
      <c r="CA377" s="256"/>
      <c r="CB377" s="256"/>
      <c r="CC377" s="256"/>
      <c r="CD377" s="256"/>
      <c r="CE377" s="256"/>
      <c r="CF377" s="256"/>
      <c r="CG377" s="256"/>
      <c r="CH377" s="256"/>
      <c r="CI377" s="256"/>
      <c r="CK377" s="256"/>
      <c r="CL377" s="256"/>
      <c r="CM377" s="256"/>
      <c r="CN377" s="256"/>
      <c r="CO377" s="256"/>
      <c r="CP377" s="256"/>
      <c r="CQ377" s="256"/>
      <c r="CR377" s="256"/>
      <c r="CS377" s="256"/>
      <c r="CT377" s="256"/>
      <c r="CU377" s="256"/>
      <c r="CV377" s="256"/>
      <c r="CX377" s="256"/>
      <c r="CY377" s="256"/>
      <c r="CZ377" s="256"/>
      <c r="DA377" s="256"/>
      <c r="DB377" s="256"/>
      <c r="DC377" s="256"/>
      <c r="DD377" s="256"/>
      <c r="DE377" s="256"/>
      <c r="DF377" s="256"/>
      <c r="DG377" s="256"/>
      <c r="DH377" s="256"/>
      <c r="DI377" s="256"/>
      <c r="DK377" s="256"/>
      <c r="DL377" s="256"/>
      <c r="DM377" s="256"/>
      <c r="DN377" s="256"/>
      <c r="DO377" s="256"/>
      <c r="DP377" s="256"/>
      <c r="DQ377" s="256"/>
      <c r="DR377" s="256"/>
      <c r="DS377" s="256"/>
      <c r="DT377" s="256"/>
      <c r="DU377" s="256"/>
      <c r="DV377" s="256"/>
      <c r="DX377" s="256"/>
      <c r="DY377" s="256"/>
      <c r="DZ377" s="256"/>
      <c r="EA377" s="256"/>
      <c r="EB377" s="256"/>
      <c r="EC377" s="256"/>
      <c r="ED377" s="256"/>
      <c r="EE377" s="256"/>
      <c r="EF377" s="256"/>
      <c r="EG377" s="256"/>
      <c r="EH377" s="256"/>
      <c r="EI377" s="256"/>
      <c r="EK377" s="256"/>
      <c r="EL377" s="256"/>
      <c r="EM377" s="256"/>
      <c r="EN377" s="256"/>
      <c r="EO377" s="256"/>
      <c r="EP377" s="256"/>
      <c r="EQ377" s="256"/>
      <c r="ER377" s="256"/>
      <c r="ES377" s="256"/>
      <c r="ET377" s="256"/>
      <c r="EU377" s="256"/>
      <c r="EV377" s="256"/>
      <c r="EX377" s="256"/>
      <c r="EY377" s="256"/>
      <c r="EZ377" s="256"/>
      <c r="FA377" s="256"/>
      <c r="FB377" s="256"/>
      <c r="FC377" s="256"/>
      <c r="FD377" s="256"/>
      <c r="FE377" s="256"/>
      <c r="FF377" s="256"/>
      <c r="FG377" s="256"/>
      <c r="FH377" s="256"/>
      <c r="FI377" s="256"/>
      <c r="FK377" s="256"/>
      <c r="FL377" s="256"/>
      <c r="FM377" s="256"/>
      <c r="FN377" s="256"/>
      <c r="FO377" s="256"/>
      <c r="FP377" s="256"/>
      <c r="FQ377" s="256"/>
      <c r="FR377" s="256"/>
      <c r="FS377" s="256"/>
      <c r="FT377" s="256"/>
      <c r="FU377" s="256"/>
      <c r="FV377" s="256"/>
      <c r="FX377" s="256"/>
      <c r="FY377" s="256"/>
      <c r="FZ377" s="256"/>
      <c r="GA377" s="256"/>
      <c r="GB377" s="256"/>
      <c r="GC377" s="256"/>
      <c r="GD377" s="256"/>
      <c r="GE377" s="256"/>
      <c r="GF377" s="256"/>
      <c r="GG377" s="256"/>
      <c r="GH377" s="256"/>
      <c r="GI377" s="256"/>
      <c r="GK377" s="256"/>
      <c r="GL377" s="256"/>
      <c r="GM377" s="256"/>
      <c r="GN377" s="256"/>
      <c r="GO377" s="256"/>
      <c r="GP377" s="256"/>
      <c r="GQ377" s="256"/>
      <c r="GR377" s="256"/>
      <c r="GS377" s="256"/>
      <c r="GT377" s="256"/>
      <c r="GU377" s="256"/>
      <c r="GV377" s="256"/>
      <c r="GX377" s="256"/>
      <c r="GY377" s="256"/>
      <c r="GZ377" s="256"/>
      <c r="HA377" s="256"/>
      <c r="HB377" s="256"/>
      <c r="HC377" s="256"/>
      <c r="HD377" s="256"/>
      <c r="HE377" s="256"/>
      <c r="HF377" s="256"/>
      <c r="HG377" s="256"/>
      <c r="HH377" s="256"/>
      <c r="HI377" s="256"/>
      <c r="HK377" s="256"/>
      <c r="HL377" s="256"/>
      <c r="HM377" s="256"/>
      <c r="HN377" s="256"/>
      <c r="HO377" s="256"/>
      <c r="HP377" s="256"/>
      <c r="HQ377" s="256"/>
      <c r="HR377" s="256"/>
      <c r="HS377" s="256"/>
      <c r="HT377" s="256"/>
      <c r="HU377" s="256"/>
      <c r="HV377" s="256"/>
      <c r="HX377" s="256"/>
      <c r="HY377" s="256"/>
      <c r="HZ377" s="256"/>
      <c r="IA377" s="256"/>
      <c r="IB377" s="256"/>
      <c r="IC377" s="256"/>
      <c r="ID377" s="256"/>
      <c r="IE377" s="256"/>
      <c r="IF377" s="256"/>
      <c r="IG377" s="256"/>
      <c r="IH377" s="256"/>
      <c r="II377" s="256"/>
      <c r="IK377" s="256"/>
      <c r="IL377" s="257"/>
      <c r="IM377" s="257"/>
      <c r="IN377" s="257"/>
      <c r="IO377" s="257"/>
      <c r="IP377" s="257"/>
      <c r="IQ377" s="257"/>
      <c r="IR377" s="257"/>
      <c r="IS377" s="257"/>
      <c r="IT377" s="257"/>
      <c r="IU377" s="257"/>
      <c r="IV377" s="257"/>
      <c r="IW377" s="257"/>
      <c r="IY377" s="256"/>
    </row>
    <row r="378" spans="16:259" ht="19.5" customHeight="1" x14ac:dyDescent="0.5">
      <c r="P378" s="400"/>
      <c r="Z378" s="256"/>
      <c r="AA378" s="256"/>
      <c r="AB378" s="256"/>
      <c r="AO378" s="400"/>
      <c r="AY378" s="256"/>
      <c r="AZ378" s="256"/>
      <c r="BA378" s="256"/>
      <c r="BB378" s="256"/>
      <c r="BC378" s="256"/>
      <c r="BD378" s="256"/>
      <c r="BE378" s="256"/>
      <c r="BF378" s="256"/>
      <c r="BG378" s="256"/>
      <c r="BH378" s="256"/>
      <c r="BI378" s="256"/>
      <c r="BK378" s="256"/>
      <c r="BL378" s="256"/>
      <c r="BM378" s="256"/>
      <c r="BN378" s="256"/>
      <c r="BO378" s="256"/>
      <c r="BP378" s="256"/>
      <c r="BQ378" s="256"/>
      <c r="BR378" s="256"/>
      <c r="BS378" s="256"/>
      <c r="BT378" s="256"/>
      <c r="BU378" s="256"/>
      <c r="BV378" s="256"/>
      <c r="BX378" s="256"/>
      <c r="BY378" s="256"/>
      <c r="BZ378" s="256"/>
      <c r="CA378" s="256"/>
      <c r="CB378" s="256"/>
      <c r="CC378" s="256"/>
      <c r="CD378" s="256"/>
      <c r="CE378" s="256"/>
      <c r="CF378" s="256"/>
      <c r="CG378" s="256"/>
      <c r="CH378" s="256"/>
      <c r="CI378" s="256"/>
      <c r="CK378" s="256"/>
      <c r="CL378" s="256"/>
      <c r="CM378" s="256"/>
      <c r="CN378" s="256"/>
      <c r="CO378" s="256"/>
      <c r="CP378" s="256"/>
      <c r="CQ378" s="256"/>
      <c r="CR378" s="256"/>
      <c r="CS378" s="256"/>
      <c r="CT378" s="256"/>
      <c r="CU378" s="256"/>
      <c r="CV378" s="256"/>
      <c r="CX378" s="256"/>
      <c r="CY378" s="256"/>
      <c r="CZ378" s="256"/>
      <c r="DA378" s="256"/>
      <c r="DB378" s="256"/>
      <c r="DC378" s="256"/>
      <c r="DD378" s="256"/>
      <c r="DE378" s="256"/>
      <c r="DF378" s="256"/>
      <c r="DG378" s="256"/>
      <c r="DH378" s="256"/>
      <c r="DI378" s="256"/>
      <c r="DK378" s="256"/>
      <c r="DL378" s="256"/>
      <c r="DM378" s="256"/>
      <c r="DN378" s="256"/>
      <c r="DO378" s="256"/>
      <c r="DP378" s="256"/>
      <c r="DQ378" s="256"/>
      <c r="DR378" s="256"/>
      <c r="DS378" s="256"/>
      <c r="DT378" s="256"/>
      <c r="DU378" s="256"/>
      <c r="DV378" s="256"/>
      <c r="DX378" s="256"/>
      <c r="DY378" s="256"/>
      <c r="DZ378" s="256"/>
      <c r="EA378" s="256"/>
      <c r="EB378" s="256"/>
      <c r="EC378" s="256"/>
      <c r="ED378" s="256"/>
      <c r="EE378" s="256"/>
      <c r="EF378" s="256"/>
      <c r="EG378" s="256"/>
      <c r="EH378" s="256"/>
      <c r="EI378" s="256"/>
      <c r="EK378" s="256"/>
      <c r="EL378" s="256"/>
      <c r="EM378" s="256"/>
      <c r="EN378" s="256"/>
      <c r="EO378" s="256"/>
      <c r="EP378" s="256"/>
      <c r="EQ378" s="256"/>
      <c r="ER378" s="256"/>
      <c r="ES378" s="256"/>
      <c r="ET378" s="256"/>
      <c r="EU378" s="256"/>
      <c r="EV378" s="256"/>
      <c r="EX378" s="256"/>
      <c r="EY378" s="256"/>
      <c r="EZ378" s="256"/>
      <c r="FA378" s="256"/>
      <c r="FB378" s="256"/>
      <c r="FC378" s="256"/>
      <c r="FD378" s="256"/>
      <c r="FE378" s="256"/>
      <c r="FF378" s="256"/>
      <c r="FG378" s="256"/>
      <c r="FH378" s="256"/>
      <c r="FI378" s="256"/>
      <c r="FK378" s="256"/>
      <c r="FL378" s="256"/>
      <c r="FM378" s="256"/>
      <c r="FN378" s="256"/>
      <c r="FO378" s="256"/>
      <c r="FP378" s="256"/>
      <c r="FQ378" s="256"/>
      <c r="FR378" s="256"/>
      <c r="FS378" s="256"/>
      <c r="FT378" s="256"/>
      <c r="FU378" s="256"/>
      <c r="FV378" s="256"/>
      <c r="FX378" s="256"/>
      <c r="FY378" s="256"/>
      <c r="FZ378" s="256"/>
      <c r="GA378" s="256"/>
      <c r="GB378" s="256"/>
      <c r="GC378" s="256"/>
      <c r="GD378" s="256"/>
      <c r="GE378" s="256"/>
      <c r="GF378" s="256"/>
      <c r="GG378" s="256"/>
      <c r="GH378" s="256"/>
      <c r="GI378" s="256"/>
      <c r="GK378" s="256"/>
      <c r="GL378" s="256"/>
      <c r="GM378" s="256"/>
      <c r="GN378" s="256"/>
      <c r="GO378" s="256"/>
      <c r="GP378" s="256"/>
      <c r="GQ378" s="256"/>
      <c r="GR378" s="256"/>
      <c r="GS378" s="256"/>
      <c r="GT378" s="256"/>
      <c r="GU378" s="256"/>
      <c r="GV378" s="256"/>
      <c r="GX378" s="256"/>
      <c r="GY378" s="256"/>
      <c r="GZ378" s="256"/>
      <c r="HA378" s="256"/>
      <c r="HB378" s="256"/>
      <c r="HC378" s="256"/>
      <c r="HD378" s="256"/>
      <c r="HE378" s="256"/>
      <c r="HF378" s="256"/>
      <c r="HG378" s="256"/>
      <c r="HH378" s="256"/>
      <c r="HI378" s="256"/>
      <c r="HK378" s="256"/>
      <c r="HL378" s="256"/>
      <c r="HM378" s="256"/>
      <c r="HN378" s="256"/>
      <c r="HO378" s="256"/>
      <c r="HP378" s="256"/>
      <c r="HQ378" s="256"/>
      <c r="HR378" s="256"/>
      <c r="HS378" s="256"/>
      <c r="HT378" s="256"/>
      <c r="HU378" s="256"/>
      <c r="HV378" s="256"/>
      <c r="HX378" s="256"/>
      <c r="HY378" s="256"/>
      <c r="HZ378" s="256"/>
      <c r="IA378" s="256"/>
      <c r="IB378" s="256"/>
      <c r="IC378" s="256"/>
      <c r="ID378" s="256"/>
      <c r="IE378" s="256"/>
      <c r="IF378" s="256"/>
      <c r="IG378" s="256"/>
      <c r="IH378" s="256"/>
      <c r="II378" s="256"/>
      <c r="IK378" s="256"/>
      <c r="IL378" s="257"/>
      <c r="IM378" s="257"/>
      <c r="IN378" s="257"/>
      <c r="IO378" s="257"/>
      <c r="IP378" s="257"/>
      <c r="IQ378" s="257"/>
      <c r="IR378" s="257"/>
      <c r="IS378" s="257"/>
      <c r="IT378" s="257"/>
      <c r="IU378" s="257"/>
      <c r="IV378" s="257"/>
      <c r="IW378" s="257"/>
      <c r="IY378" s="256"/>
    </row>
    <row r="379" spans="16:259" ht="19.5" customHeight="1" x14ac:dyDescent="0.5">
      <c r="P379" s="400"/>
      <c r="Z379" s="256"/>
      <c r="AA379" s="256"/>
      <c r="AB379" s="256"/>
      <c r="AO379" s="400"/>
      <c r="AY379" s="256"/>
      <c r="AZ379" s="256"/>
      <c r="BA379" s="256"/>
      <c r="BB379" s="256"/>
      <c r="BC379" s="256"/>
      <c r="BD379" s="256"/>
      <c r="BE379" s="256"/>
      <c r="BF379" s="256"/>
      <c r="BG379" s="256"/>
      <c r="BH379" s="256"/>
      <c r="BI379" s="256"/>
      <c r="BK379" s="256"/>
      <c r="BL379" s="256"/>
      <c r="BM379" s="256"/>
      <c r="BN379" s="256"/>
      <c r="BO379" s="256"/>
      <c r="BP379" s="256"/>
      <c r="BQ379" s="256"/>
      <c r="BR379" s="256"/>
      <c r="BS379" s="256"/>
      <c r="BT379" s="256"/>
      <c r="BU379" s="256"/>
      <c r="BV379" s="256"/>
      <c r="BX379" s="256"/>
      <c r="BY379" s="256"/>
      <c r="BZ379" s="256"/>
      <c r="CA379" s="256"/>
      <c r="CB379" s="256"/>
      <c r="CC379" s="256"/>
      <c r="CD379" s="256"/>
      <c r="CE379" s="256"/>
      <c r="CF379" s="256"/>
      <c r="CG379" s="256"/>
      <c r="CH379" s="256"/>
      <c r="CI379" s="256"/>
      <c r="CK379" s="256"/>
      <c r="CL379" s="256"/>
      <c r="CM379" s="256"/>
      <c r="CN379" s="256"/>
      <c r="CO379" s="256"/>
      <c r="CP379" s="256"/>
      <c r="CQ379" s="256"/>
      <c r="CR379" s="256"/>
      <c r="CS379" s="256"/>
      <c r="CT379" s="256"/>
      <c r="CU379" s="256"/>
      <c r="CV379" s="256"/>
      <c r="CX379" s="256"/>
      <c r="CY379" s="256"/>
      <c r="CZ379" s="256"/>
      <c r="DA379" s="256"/>
      <c r="DB379" s="256"/>
      <c r="DC379" s="256"/>
      <c r="DD379" s="256"/>
      <c r="DE379" s="256"/>
      <c r="DF379" s="256"/>
      <c r="DG379" s="256"/>
      <c r="DH379" s="256"/>
      <c r="DI379" s="256"/>
      <c r="DK379" s="256"/>
      <c r="DL379" s="256"/>
      <c r="DM379" s="256"/>
      <c r="DN379" s="256"/>
      <c r="DO379" s="256"/>
      <c r="DP379" s="256"/>
      <c r="DQ379" s="256"/>
      <c r="DR379" s="256"/>
      <c r="DS379" s="256"/>
      <c r="DT379" s="256"/>
      <c r="DU379" s="256"/>
      <c r="DV379" s="256"/>
      <c r="DX379" s="256"/>
      <c r="DY379" s="256"/>
      <c r="DZ379" s="256"/>
      <c r="EA379" s="256"/>
      <c r="EB379" s="256"/>
      <c r="EC379" s="256"/>
      <c r="ED379" s="256"/>
      <c r="EE379" s="256"/>
      <c r="EF379" s="256"/>
      <c r="EG379" s="256"/>
      <c r="EH379" s="256"/>
      <c r="EI379" s="256"/>
      <c r="EK379" s="256"/>
      <c r="EL379" s="256"/>
      <c r="EM379" s="256"/>
      <c r="EN379" s="256"/>
      <c r="EO379" s="256"/>
      <c r="EP379" s="256"/>
      <c r="EQ379" s="256"/>
      <c r="ER379" s="256"/>
      <c r="ES379" s="256"/>
      <c r="ET379" s="256"/>
      <c r="EU379" s="256"/>
      <c r="EV379" s="256"/>
      <c r="EX379" s="256"/>
      <c r="EY379" s="256"/>
      <c r="EZ379" s="256"/>
      <c r="FA379" s="256"/>
      <c r="FB379" s="256"/>
      <c r="FC379" s="256"/>
      <c r="FD379" s="256"/>
      <c r="FE379" s="256"/>
      <c r="FF379" s="256"/>
      <c r="FG379" s="256"/>
      <c r="FH379" s="256"/>
      <c r="FI379" s="256"/>
      <c r="FK379" s="256"/>
      <c r="FL379" s="256"/>
      <c r="FM379" s="256"/>
      <c r="FN379" s="256"/>
      <c r="FO379" s="256"/>
      <c r="FP379" s="256"/>
      <c r="FQ379" s="256"/>
      <c r="FR379" s="256"/>
      <c r="FS379" s="256"/>
      <c r="FT379" s="256"/>
      <c r="FU379" s="256"/>
      <c r="FV379" s="256"/>
      <c r="FX379" s="256"/>
      <c r="FY379" s="256"/>
      <c r="FZ379" s="256"/>
      <c r="GA379" s="256"/>
      <c r="GB379" s="256"/>
      <c r="GC379" s="256"/>
      <c r="GD379" s="256"/>
      <c r="GE379" s="256"/>
      <c r="GF379" s="256"/>
      <c r="GG379" s="256"/>
      <c r="GH379" s="256"/>
      <c r="GI379" s="256"/>
      <c r="GK379" s="256"/>
      <c r="GL379" s="256"/>
      <c r="GM379" s="256"/>
      <c r="GN379" s="256"/>
      <c r="GO379" s="256"/>
      <c r="GP379" s="256"/>
      <c r="GQ379" s="256"/>
      <c r="GR379" s="256"/>
      <c r="GS379" s="256"/>
      <c r="GT379" s="256"/>
      <c r="GU379" s="256"/>
      <c r="GV379" s="256"/>
      <c r="GX379" s="256"/>
      <c r="GY379" s="256"/>
      <c r="GZ379" s="256"/>
      <c r="HA379" s="256"/>
      <c r="HB379" s="256"/>
      <c r="HC379" s="256"/>
      <c r="HD379" s="256"/>
      <c r="HE379" s="256"/>
      <c r="HF379" s="256"/>
      <c r="HG379" s="256"/>
      <c r="HH379" s="256"/>
      <c r="HI379" s="256"/>
      <c r="HK379" s="256"/>
      <c r="HL379" s="256"/>
      <c r="HM379" s="256"/>
      <c r="HN379" s="256"/>
      <c r="HO379" s="256"/>
      <c r="HP379" s="256"/>
      <c r="HQ379" s="256"/>
      <c r="HR379" s="256"/>
      <c r="HS379" s="256"/>
      <c r="HT379" s="256"/>
      <c r="HU379" s="256"/>
      <c r="HV379" s="256"/>
      <c r="HX379" s="256"/>
      <c r="HY379" s="256"/>
      <c r="HZ379" s="256"/>
      <c r="IA379" s="256"/>
      <c r="IB379" s="256"/>
      <c r="IC379" s="256"/>
      <c r="ID379" s="256"/>
      <c r="IE379" s="256"/>
      <c r="IF379" s="256"/>
      <c r="IG379" s="256"/>
      <c r="IH379" s="256"/>
      <c r="II379" s="256"/>
      <c r="IK379" s="256"/>
      <c r="IL379" s="257"/>
      <c r="IM379" s="257"/>
      <c r="IN379" s="257"/>
      <c r="IO379" s="257"/>
      <c r="IP379" s="257"/>
      <c r="IQ379" s="257"/>
      <c r="IR379" s="257"/>
      <c r="IS379" s="257"/>
      <c r="IT379" s="257"/>
      <c r="IU379" s="257"/>
      <c r="IV379" s="257"/>
      <c r="IW379" s="257"/>
      <c r="IY379" s="256"/>
    </row>
    <row r="380" spans="16:259" ht="19.5" customHeight="1" x14ac:dyDescent="0.5">
      <c r="P380" s="400"/>
      <c r="Z380" s="256"/>
      <c r="AA380" s="256"/>
      <c r="AB380" s="256"/>
      <c r="AO380" s="400"/>
      <c r="AY380" s="256"/>
      <c r="AZ380" s="256"/>
      <c r="BA380" s="256"/>
      <c r="BB380" s="256"/>
      <c r="BC380" s="256"/>
      <c r="BD380" s="256"/>
      <c r="BE380" s="256"/>
      <c r="BF380" s="256"/>
      <c r="BG380" s="256"/>
      <c r="BH380" s="256"/>
      <c r="BI380" s="256"/>
      <c r="BK380" s="256"/>
      <c r="BL380" s="256"/>
      <c r="BM380" s="256"/>
      <c r="BN380" s="256"/>
      <c r="BO380" s="256"/>
      <c r="BP380" s="256"/>
      <c r="BQ380" s="256"/>
      <c r="BR380" s="256"/>
      <c r="BS380" s="256"/>
      <c r="BT380" s="256"/>
      <c r="BU380" s="256"/>
      <c r="BV380" s="256"/>
      <c r="BX380" s="256"/>
      <c r="BY380" s="256"/>
      <c r="BZ380" s="256"/>
      <c r="CA380" s="256"/>
      <c r="CB380" s="256"/>
      <c r="CC380" s="256"/>
      <c r="CD380" s="256"/>
      <c r="CE380" s="256"/>
      <c r="CF380" s="256"/>
      <c r="CG380" s="256"/>
      <c r="CH380" s="256"/>
      <c r="CI380" s="256"/>
      <c r="CK380" s="256"/>
      <c r="CL380" s="256"/>
      <c r="CM380" s="256"/>
      <c r="CN380" s="256"/>
      <c r="CO380" s="256"/>
      <c r="CP380" s="256"/>
      <c r="CQ380" s="256"/>
      <c r="CR380" s="256"/>
      <c r="CS380" s="256"/>
      <c r="CT380" s="256"/>
      <c r="CU380" s="256"/>
      <c r="CV380" s="256"/>
      <c r="CX380" s="256"/>
      <c r="CY380" s="256"/>
      <c r="CZ380" s="256"/>
      <c r="DA380" s="256"/>
      <c r="DB380" s="256"/>
      <c r="DC380" s="256"/>
      <c r="DD380" s="256"/>
      <c r="DE380" s="256"/>
      <c r="DF380" s="256"/>
      <c r="DG380" s="256"/>
      <c r="DH380" s="256"/>
      <c r="DI380" s="256"/>
      <c r="DK380" s="256"/>
      <c r="DL380" s="256"/>
      <c r="DM380" s="256"/>
      <c r="DN380" s="256"/>
      <c r="DO380" s="256"/>
      <c r="DP380" s="256"/>
      <c r="DQ380" s="256"/>
      <c r="DR380" s="256"/>
      <c r="DS380" s="256"/>
      <c r="DT380" s="256"/>
      <c r="DU380" s="256"/>
      <c r="DV380" s="256"/>
      <c r="DX380" s="256"/>
      <c r="DY380" s="256"/>
      <c r="DZ380" s="256"/>
      <c r="EA380" s="256"/>
      <c r="EB380" s="256"/>
      <c r="EC380" s="256"/>
      <c r="ED380" s="256"/>
      <c r="EE380" s="256"/>
      <c r="EF380" s="256"/>
      <c r="EG380" s="256"/>
      <c r="EH380" s="256"/>
      <c r="EI380" s="256"/>
      <c r="EK380" s="256"/>
      <c r="EL380" s="256"/>
      <c r="EM380" s="256"/>
      <c r="EN380" s="256"/>
      <c r="EO380" s="256"/>
      <c r="EP380" s="256"/>
      <c r="EQ380" s="256"/>
      <c r="ER380" s="256"/>
      <c r="ES380" s="256"/>
      <c r="ET380" s="256"/>
      <c r="EU380" s="256"/>
      <c r="EV380" s="256"/>
      <c r="EX380" s="256"/>
      <c r="EY380" s="256"/>
      <c r="EZ380" s="256"/>
      <c r="FA380" s="256"/>
      <c r="FB380" s="256"/>
      <c r="FC380" s="256"/>
      <c r="FD380" s="256"/>
      <c r="FE380" s="256"/>
      <c r="FF380" s="256"/>
      <c r="FG380" s="256"/>
      <c r="FH380" s="256"/>
      <c r="FI380" s="256"/>
      <c r="FK380" s="256"/>
      <c r="FL380" s="256"/>
      <c r="FM380" s="256"/>
      <c r="FN380" s="256"/>
      <c r="FO380" s="256"/>
      <c r="FP380" s="256"/>
      <c r="FQ380" s="256"/>
      <c r="FR380" s="256"/>
      <c r="FS380" s="256"/>
      <c r="FT380" s="256"/>
      <c r="FU380" s="256"/>
      <c r="FV380" s="256"/>
      <c r="FX380" s="256"/>
      <c r="FY380" s="256"/>
      <c r="FZ380" s="256"/>
      <c r="GA380" s="256"/>
      <c r="GB380" s="256"/>
      <c r="GC380" s="256"/>
      <c r="GD380" s="256"/>
      <c r="GE380" s="256"/>
      <c r="GF380" s="256"/>
      <c r="GG380" s="256"/>
      <c r="GH380" s="256"/>
      <c r="GI380" s="256"/>
      <c r="GK380" s="256"/>
      <c r="GL380" s="256"/>
      <c r="GM380" s="256"/>
      <c r="GN380" s="256"/>
      <c r="GO380" s="256"/>
      <c r="GP380" s="256"/>
      <c r="GQ380" s="256"/>
      <c r="GR380" s="256"/>
      <c r="GS380" s="256"/>
      <c r="GT380" s="256"/>
      <c r="GU380" s="256"/>
      <c r="GV380" s="256"/>
      <c r="GX380" s="256"/>
      <c r="GY380" s="256"/>
      <c r="GZ380" s="256"/>
      <c r="HA380" s="256"/>
      <c r="HB380" s="256"/>
      <c r="HC380" s="256"/>
      <c r="HD380" s="256"/>
      <c r="HE380" s="256"/>
      <c r="HF380" s="256"/>
      <c r="HG380" s="256"/>
      <c r="HH380" s="256"/>
      <c r="HI380" s="256"/>
      <c r="HK380" s="256"/>
      <c r="HL380" s="256"/>
      <c r="HM380" s="256"/>
      <c r="HN380" s="256"/>
      <c r="HO380" s="256"/>
      <c r="HP380" s="256"/>
      <c r="HQ380" s="256"/>
      <c r="HR380" s="256"/>
      <c r="HS380" s="256"/>
      <c r="HT380" s="256"/>
      <c r="HU380" s="256"/>
      <c r="HV380" s="256"/>
      <c r="HX380" s="256"/>
      <c r="HY380" s="256"/>
      <c r="HZ380" s="256"/>
      <c r="IA380" s="256"/>
      <c r="IB380" s="256"/>
      <c r="IC380" s="256"/>
      <c r="ID380" s="256"/>
      <c r="IE380" s="256"/>
      <c r="IF380" s="256"/>
      <c r="IG380" s="256"/>
      <c r="IH380" s="256"/>
      <c r="II380" s="256"/>
      <c r="IK380" s="256"/>
      <c r="IL380" s="257"/>
      <c r="IM380" s="257"/>
      <c r="IN380" s="257"/>
      <c r="IO380" s="257"/>
      <c r="IP380" s="257"/>
      <c r="IQ380" s="257"/>
      <c r="IR380" s="257"/>
      <c r="IS380" s="257"/>
      <c r="IT380" s="257"/>
      <c r="IU380" s="257"/>
      <c r="IV380" s="257"/>
      <c r="IW380" s="257"/>
      <c r="IY380" s="256"/>
    </row>
    <row r="381" spans="16:259" ht="19.5" customHeight="1" x14ac:dyDescent="0.5">
      <c r="P381" s="400"/>
      <c r="Z381" s="256"/>
      <c r="AA381" s="256"/>
      <c r="AB381" s="256"/>
      <c r="AO381" s="400"/>
      <c r="AY381" s="256"/>
      <c r="AZ381" s="256"/>
      <c r="BA381" s="256"/>
      <c r="BB381" s="256"/>
      <c r="BC381" s="256"/>
      <c r="BD381" s="256"/>
      <c r="BE381" s="256"/>
      <c r="BF381" s="256"/>
      <c r="BG381" s="256"/>
      <c r="BH381" s="256"/>
      <c r="BI381" s="256"/>
      <c r="BK381" s="256"/>
      <c r="BL381" s="256"/>
      <c r="BM381" s="256"/>
      <c r="BN381" s="256"/>
      <c r="BO381" s="256"/>
      <c r="BP381" s="256"/>
      <c r="BQ381" s="256"/>
      <c r="BR381" s="256"/>
      <c r="BS381" s="256"/>
      <c r="BT381" s="256"/>
      <c r="BU381" s="256"/>
      <c r="BV381" s="256"/>
      <c r="BX381" s="256"/>
      <c r="BY381" s="256"/>
      <c r="BZ381" s="256"/>
      <c r="CA381" s="256"/>
      <c r="CB381" s="256"/>
      <c r="CC381" s="256"/>
      <c r="CD381" s="256"/>
      <c r="CE381" s="256"/>
      <c r="CF381" s="256"/>
      <c r="CG381" s="256"/>
      <c r="CH381" s="256"/>
      <c r="CI381" s="256"/>
      <c r="CK381" s="256"/>
      <c r="CL381" s="256"/>
      <c r="CM381" s="256"/>
      <c r="CN381" s="256"/>
      <c r="CO381" s="256"/>
      <c r="CP381" s="256"/>
      <c r="CQ381" s="256"/>
      <c r="CR381" s="256"/>
      <c r="CS381" s="256"/>
      <c r="CT381" s="256"/>
      <c r="CU381" s="256"/>
      <c r="CV381" s="256"/>
      <c r="CX381" s="256"/>
      <c r="CY381" s="256"/>
      <c r="CZ381" s="256"/>
      <c r="DA381" s="256"/>
      <c r="DB381" s="256"/>
      <c r="DC381" s="256"/>
      <c r="DD381" s="256"/>
      <c r="DE381" s="256"/>
      <c r="DF381" s="256"/>
      <c r="DG381" s="256"/>
      <c r="DH381" s="256"/>
      <c r="DI381" s="256"/>
      <c r="DK381" s="256"/>
      <c r="DL381" s="256"/>
      <c r="DM381" s="256"/>
      <c r="DN381" s="256"/>
      <c r="DO381" s="256"/>
      <c r="DP381" s="256"/>
      <c r="DQ381" s="256"/>
      <c r="DR381" s="256"/>
      <c r="DS381" s="256"/>
      <c r="DT381" s="256"/>
      <c r="DU381" s="256"/>
      <c r="DV381" s="256"/>
      <c r="DX381" s="256"/>
      <c r="DY381" s="256"/>
      <c r="DZ381" s="256"/>
      <c r="EA381" s="256"/>
      <c r="EB381" s="256"/>
      <c r="EC381" s="256"/>
      <c r="ED381" s="256"/>
      <c r="EE381" s="256"/>
      <c r="EF381" s="256"/>
      <c r="EG381" s="256"/>
      <c r="EH381" s="256"/>
      <c r="EI381" s="256"/>
      <c r="EK381" s="256"/>
      <c r="EL381" s="256"/>
      <c r="EM381" s="256"/>
      <c r="EN381" s="256"/>
      <c r="EO381" s="256"/>
      <c r="EP381" s="256"/>
      <c r="EQ381" s="256"/>
      <c r="ER381" s="256"/>
      <c r="ES381" s="256"/>
      <c r="ET381" s="256"/>
      <c r="EU381" s="256"/>
      <c r="EV381" s="256"/>
      <c r="EX381" s="256"/>
      <c r="EY381" s="256"/>
      <c r="EZ381" s="256"/>
      <c r="FA381" s="256"/>
      <c r="FB381" s="256"/>
      <c r="FC381" s="256"/>
      <c r="FD381" s="256"/>
      <c r="FE381" s="256"/>
      <c r="FF381" s="256"/>
      <c r="FG381" s="256"/>
      <c r="FH381" s="256"/>
      <c r="FI381" s="256"/>
      <c r="FK381" s="256"/>
      <c r="FL381" s="256"/>
      <c r="FM381" s="256"/>
      <c r="FN381" s="256"/>
      <c r="FO381" s="256"/>
      <c r="FP381" s="256"/>
      <c r="FQ381" s="256"/>
      <c r="FR381" s="256"/>
      <c r="FS381" s="256"/>
      <c r="FT381" s="256"/>
      <c r="FU381" s="256"/>
      <c r="FV381" s="256"/>
      <c r="FX381" s="256"/>
      <c r="FY381" s="256"/>
      <c r="FZ381" s="256"/>
      <c r="GA381" s="256"/>
      <c r="GB381" s="256"/>
      <c r="GC381" s="256"/>
      <c r="GD381" s="256"/>
      <c r="GE381" s="256"/>
      <c r="GF381" s="256"/>
      <c r="GG381" s="256"/>
      <c r="GH381" s="256"/>
      <c r="GI381" s="256"/>
      <c r="GK381" s="256"/>
      <c r="GL381" s="256"/>
      <c r="GM381" s="256"/>
      <c r="GN381" s="256"/>
      <c r="GO381" s="256"/>
      <c r="GP381" s="256"/>
      <c r="GQ381" s="256"/>
      <c r="GR381" s="256"/>
      <c r="GS381" s="256"/>
      <c r="GT381" s="256"/>
      <c r="GU381" s="256"/>
      <c r="GV381" s="256"/>
      <c r="GX381" s="256"/>
      <c r="GY381" s="256"/>
      <c r="GZ381" s="256"/>
      <c r="HA381" s="256"/>
      <c r="HB381" s="256"/>
      <c r="HC381" s="256"/>
      <c r="HD381" s="256"/>
      <c r="HE381" s="256"/>
      <c r="HF381" s="256"/>
      <c r="HG381" s="256"/>
      <c r="HH381" s="256"/>
      <c r="HI381" s="256"/>
      <c r="HK381" s="256"/>
      <c r="HL381" s="256"/>
      <c r="HM381" s="256"/>
      <c r="HN381" s="256"/>
      <c r="HO381" s="256"/>
      <c r="HP381" s="256"/>
      <c r="HQ381" s="256"/>
      <c r="HR381" s="256"/>
      <c r="HS381" s="256"/>
      <c r="HT381" s="256"/>
      <c r="HU381" s="256"/>
      <c r="HV381" s="256"/>
      <c r="HX381" s="256"/>
      <c r="HY381" s="256"/>
      <c r="HZ381" s="256"/>
      <c r="IA381" s="256"/>
      <c r="IB381" s="256"/>
      <c r="IC381" s="256"/>
      <c r="ID381" s="256"/>
      <c r="IE381" s="256"/>
      <c r="IF381" s="256"/>
      <c r="IG381" s="256"/>
      <c r="IH381" s="256"/>
      <c r="II381" s="256"/>
      <c r="IK381" s="256"/>
      <c r="IL381" s="257"/>
      <c r="IM381" s="257"/>
      <c r="IN381" s="257"/>
      <c r="IO381" s="257"/>
      <c r="IP381" s="257"/>
      <c r="IQ381" s="257"/>
      <c r="IR381" s="257"/>
      <c r="IS381" s="257"/>
      <c r="IT381" s="257"/>
      <c r="IU381" s="257"/>
      <c r="IV381" s="257"/>
      <c r="IW381" s="257"/>
      <c r="IY381" s="256"/>
    </row>
    <row r="382" spans="16:259" ht="19.5" customHeight="1" x14ac:dyDescent="0.5">
      <c r="P382" s="400"/>
      <c r="Z382" s="256"/>
      <c r="AA382" s="256"/>
      <c r="AB382" s="256"/>
      <c r="AO382" s="400"/>
      <c r="AY382" s="256"/>
      <c r="AZ382" s="256"/>
      <c r="BA382" s="256"/>
      <c r="BB382" s="256"/>
      <c r="BC382" s="256"/>
      <c r="BD382" s="256"/>
      <c r="BE382" s="256"/>
      <c r="BF382" s="256"/>
      <c r="BG382" s="256"/>
      <c r="BH382" s="256"/>
      <c r="BI382" s="256"/>
      <c r="BK382" s="256"/>
      <c r="BL382" s="256"/>
      <c r="BM382" s="256"/>
      <c r="BN382" s="256"/>
      <c r="BO382" s="256"/>
      <c r="BP382" s="256"/>
      <c r="BQ382" s="256"/>
      <c r="BR382" s="256"/>
      <c r="BS382" s="256"/>
      <c r="BT382" s="256"/>
      <c r="BU382" s="256"/>
      <c r="BV382" s="256"/>
      <c r="BX382" s="256"/>
      <c r="BY382" s="256"/>
      <c r="BZ382" s="256"/>
      <c r="CA382" s="256"/>
      <c r="CB382" s="256"/>
      <c r="CC382" s="256"/>
      <c r="CD382" s="256"/>
      <c r="CE382" s="256"/>
      <c r="CF382" s="256"/>
      <c r="CG382" s="256"/>
      <c r="CH382" s="256"/>
      <c r="CI382" s="256"/>
      <c r="CK382" s="256"/>
      <c r="CL382" s="256"/>
      <c r="CM382" s="256"/>
      <c r="CN382" s="256"/>
      <c r="CO382" s="256"/>
      <c r="CP382" s="256"/>
      <c r="CQ382" s="256"/>
      <c r="CR382" s="256"/>
      <c r="CS382" s="256"/>
      <c r="CT382" s="256"/>
      <c r="CU382" s="256"/>
      <c r="CV382" s="256"/>
      <c r="CX382" s="256"/>
      <c r="CY382" s="256"/>
      <c r="CZ382" s="256"/>
      <c r="DA382" s="256"/>
      <c r="DB382" s="256"/>
      <c r="DC382" s="256"/>
      <c r="DD382" s="256"/>
      <c r="DE382" s="256"/>
      <c r="DF382" s="256"/>
      <c r="DG382" s="256"/>
      <c r="DH382" s="256"/>
      <c r="DI382" s="256"/>
      <c r="DK382" s="256"/>
      <c r="DL382" s="256"/>
      <c r="DM382" s="256"/>
      <c r="DN382" s="256"/>
      <c r="DO382" s="256"/>
      <c r="DP382" s="256"/>
      <c r="DQ382" s="256"/>
      <c r="DR382" s="256"/>
      <c r="DS382" s="256"/>
      <c r="DT382" s="256"/>
      <c r="DU382" s="256"/>
      <c r="DV382" s="256"/>
      <c r="DX382" s="256"/>
      <c r="DY382" s="256"/>
      <c r="DZ382" s="256"/>
      <c r="EA382" s="256"/>
      <c r="EB382" s="256"/>
      <c r="EC382" s="256"/>
      <c r="ED382" s="256"/>
      <c r="EE382" s="256"/>
      <c r="EF382" s="256"/>
      <c r="EG382" s="256"/>
      <c r="EH382" s="256"/>
      <c r="EI382" s="256"/>
      <c r="EK382" s="256"/>
      <c r="EL382" s="256"/>
      <c r="EM382" s="256"/>
      <c r="EN382" s="256"/>
      <c r="EO382" s="256"/>
      <c r="EP382" s="256"/>
      <c r="EQ382" s="256"/>
      <c r="ER382" s="256"/>
      <c r="ES382" s="256"/>
      <c r="ET382" s="256"/>
      <c r="EU382" s="256"/>
      <c r="EV382" s="256"/>
      <c r="EX382" s="256"/>
      <c r="EY382" s="256"/>
      <c r="EZ382" s="256"/>
      <c r="FA382" s="256"/>
      <c r="FB382" s="256"/>
      <c r="FC382" s="256"/>
      <c r="FD382" s="256"/>
      <c r="FE382" s="256"/>
      <c r="FF382" s="256"/>
      <c r="FG382" s="256"/>
      <c r="FH382" s="256"/>
      <c r="FI382" s="256"/>
      <c r="FK382" s="256"/>
      <c r="FL382" s="256"/>
      <c r="FM382" s="256"/>
      <c r="FN382" s="256"/>
      <c r="FO382" s="256"/>
      <c r="FP382" s="256"/>
      <c r="FQ382" s="256"/>
      <c r="FR382" s="256"/>
      <c r="FS382" s="256"/>
      <c r="FT382" s="256"/>
      <c r="FU382" s="256"/>
      <c r="FV382" s="256"/>
      <c r="FX382" s="256"/>
      <c r="FY382" s="256"/>
      <c r="FZ382" s="256"/>
      <c r="GA382" s="256"/>
      <c r="GB382" s="256"/>
      <c r="GC382" s="256"/>
      <c r="GD382" s="256"/>
      <c r="GE382" s="256"/>
      <c r="GF382" s="256"/>
      <c r="GG382" s="256"/>
      <c r="GH382" s="256"/>
      <c r="GI382" s="256"/>
      <c r="GK382" s="256"/>
      <c r="GL382" s="256"/>
      <c r="GM382" s="256"/>
      <c r="GN382" s="256"/>
      <c r="GO382" s="256"/>
      <c r="GP382" s="256"/>
      <c r="GQ382" s="256"/>
      <c r="GR382" s="256"/>
      <c r="GS382" s="256"/>
      <c r="GT382" s="256"/>
      <c r="GU382" s="256"/>
      <c r="GV382" s="256"/>
      <c r="GX382" s="256"/>
      <c r="GY382" s="256"/>
      <c r="GZ382" s="256"/>
      <c r="HA382" s="256"/>
      <c r="HB382" s="256"/>
      <c r="HC382" s="256"/>
      <c r="HD382" s="256"/>
      <c r="HE382" s="256"/>
      <c r="HF382" s="256"/>
      <c r="HG382" s="256"/>
      <c r="HH382" s="256"/>
      <c r="HI382" s="256"/>
      <c r="HK382" s="256"/>
      <c r="HL382" s="256"/>
      <c r="HM382" s="256"/>
      <c r="HN382" s="256"/>
      <c r="HO382" s="256"/>
      <c r="HP382" s="256"/>
      <c r="HQ382" s="256"/>
      <c r="HR382" s="256"/>
      <c r="HS382" s="256"/>
      <c r="HT382" s="256"/>
      <c r="HU382" s="256"/>
      <c r="HV382" s="256"/>
      <c r="HX382" s="256"/>
      <c r="HY382" s="256"/>
      <c r="HZ382" s="256"/>
      <c r="IA382" s="256"/>
      <c r="IB382" s="256"/>
      <c r="IC382" s="256"/>
      <c r="ID382" s="256"/>
      <c r="IE382" s="256"/>
      <c r="IF382" s="256"/>
      <c r="IG382" s="256"/>
      <c r="IH382" s="256"/>
      <c r="II382" s="256"/>
      <c r="IK382" s="256"/>
      <c r="IL382" s="257"/>
      <c r="IM382" s="257"/>
      <c r="IN382" s="257"/>
      <c r="IO382" s="257"/>
      <c r="IP382" s="257"/>
      <c r="IQ382" s="257"/>
      <c r="IR382" s="257"/>
      <c r="IS382" s="257"/>
      <c r="IT382" s="257"/>
      <c r="IU382" s="257"/>
      <c r="IV382" s="257"/>
      <c r="IW382" s="257"/>
      <c r="IY382" s="256"/>
    </row>
    <row r="383" spans="16:259" ht="19.5" customHeight="1" x14ac:dyDescent="0.5">
      <c r="P383" s="400"/>
      <c r="Z383" s="256"/>
      <c r="AA383" s="256"/>
      <c r="AB383" s="256"/>
      <c r="AO383" s="400"/>
      <c r="AY383" s="256"/>
      <c r="AZ383" s="256"/>
      <c r="BA383" s="256"/>
      <c r="BB383" s="256"/>
      <c r="BC383" s="256"/>
      <c r="BD383" s="256"/>
      <c r="BE383" s="256"/>
      <c r="BF383" s="256"/>
      <c r="BG383" s="256"/>
      <c r="BH383" s="256"/>
      <c r="BI383" s="256"/>
      <c r="BK383" s="256"/>
      <c r="BL383" s="256"/>
      <c r="BM383" s="256"/>
      <c r="BN383" s="256"/>
      <c r="BO383" s="256"/>
      <c r="BP383" s="256"/>
      <c r="BQ383" s="256"/>
      <c r="BR383" s="256"/>
      <c r="BS383" s="256"/>
      <c r="BT383" s="256"/>
      <c r="BU383" s="256"/>
      <c r="BV383" s="256"/>
      <c r="BX383" s="256"/>
      <c r="BY383" s="256"/>
      <c r="BZ383" s="256"/>
      <c r="CA383" s="256"/>
      <c r="CB383" s="256"/>
      <c r="CC383" s="256"/>
      <c r="CD383" s="256"/>
      <c r="CE383" s="256"/>
      <c r="CF383" s="256"/>
      <c r="CG383" s="256"/>
      <c r="CH383" s="256"/>
      <c r="CI383" s="256"/>
      <c r="CK383" s="256"/>
      <c r="CL383" s="256"/>
      <c r="CM383" s="256"/>
      <c r="CN383" s="256"/>
      <c r="CO383" s="256"/>
      <c r="CP383" s="256"/>
      <c r="CQ383" s="256"/>
      <c r="CR383" s="256"/>
      <c r="CS383" s="256"/>
      <c r="CT383" s="256"/>
      <c r="CU383" s="256"/>
      <c r="CV383" s="256"/>
      <c r="CX383" s="256"/>
      <c r="CY383" s="256"/>
      <c r="CZ383" s="256"/>
      <c r="DA383" s="256"/>
      <c r="DB383" s="256"/>
      <c r="DC383" s="256"/>
      <c r="DD383" s="256"/>
      <c r="DE383" s="256"/>
      <c r="DF383" s="256"/>
      <c r="DG383" s="256"/>
      <c r="DH383" s="256"/>
      <c r="DI383" s="256"/>
      <c r="DK383" s="256"/>
      <c r="DL383" s="256"/>
      <c r="DM383" s="256"/>
      <c r="DN383" s="256"/>
      <c r="DO383" s="256"/>
      <c r="DP383" s="256"/>
      <c r="DQ383" s="256"/>
      <c r="DR383" s="256"/>
      <c r="DS383" s="256"/>
      <c r="DT383" s="256"/>
      <c r="DU383" s="256"/>
      <c r="DV383" s="256"/>
      <c r="DX383" s="256"/>
      <c r="DY383" s="256"/>
      <c r="DZ383" s="256"/>
      <c r="EA383" s="256"/>
      <c r="EB383" s="256"/>
      <c r="EC383" s="256"/>
      <c r="ED383" s="256"/>
      <c r="EE383" s="256"/>
      <c r="EF383" s="256"/>
      <c r="EG383" s="256"/>
      <c r="EH383" s="256"/>
      <c r="EI383" s="256"/>
      <c r="EK383" s="256"/>
      <c r="EL383" s="256"/>
      <c r="EM383" s="256"/>
      <c r="EN383" s="256"/>
      <c r="EO383" s="256"/>
      <c r="EP383" s="256"/>
      <c r="EQ383" s="256"/>
      <c r="ER383" s="256"/>
      <c r="ES383" s="256"/>
      <c r="ET383" s="256"/>
      <c r="EU383" s="256"/>
      <c r="EV383" s="256"/>
      <c r="EX383" s="256"/>
      <c r="EY383" s="256"/>
      <c r="EZ383" s="256"/>
      <c r="FA383" s="256"/>
      <c r="FB383" s="256"/>
      <c r="FC383" s="256"/>
      <c r="FD383" s="256"/>
      <c r="FE383" s="256"/>
      <c r="FF383" s="256"/>
      <c r="FG383" s="256"/>
      <c r="FH383" s="256"/>
      <c r="FI383" s="256"/>
      <c r="FK383" s="256"/>
      <c r="FL383" s="256"/>
      <c r="FM383" s="256"/>
      <c r="FN383" s="256"/>
      <c r="FO383" s="256"/>
      <c r="FP383" s="256"/>
      <c r="FQ383" s="256"/>
      <c r="FR383" s="256"/>
      <c r="FS383" s="256"/>
      <c r="FT383" s="256"/>
      <c r="FU383" s="256"/>
      <c r="FV383" s="256"/>
      <c r="FX383" s="256"/>
      <c r="FY383" s="256"/>
      <c r="FZ383" s="256"/>
      <c r="GA383" s="256"/>
      <c r="GB383" s="256"/>
      <c r="GC383" s="256"/>
      <c r="GD383" s="256"/>
      <c r="GE383" s="256"/>
      <c r="GF383" s="256"/>
      <c r="GG383" s="256"/>
      <c r="GH383" s="256"/>
      <c r="GI383" s="256"/>
      <c r="GK383" s="256"/>
      <c r="GL383" s="256"/>
      <c r="GM383" s="256"/>
      <c r="GN383" s="256"/>
      <c r="GO383" s="256"/>
      <c r="GP383" s="256"/>
      <c r="GQ383" s="256"/>
      <c r="GR383" s="256"/>
      <c r="GS383" s="256"/>
      <c r="GT383" s="256"/>
      <c r="GU383" s="256"/>
      <c r="GV383" s="256"/>
      <c r="GX383" s="256"/>
      <c r="GY383" s="256"/>
      <c r="GZ383" s="256"/>
      <c r="HA383" s="256"/>
      <c r="HB383" s="256"/>
      <c r="HC383" s="256"/>
      <c r="HD383" s="256"/>
      <c r="HE383" s="256"/>
      <c r="HF383" s="256"/>
      <c r="HG383" s="256"/>
      <c r="HH383" s="256"/>
      <c r="HI383" s="256"/>
      <c r="HK383" s="256"/>
      <c r="HL383" s="256"/>
      <c r="HM383" s="256"/>
      <c r="HN383" s="256"/>
      <c r="HO383" s="256"/>
      <c r="HP383" s="256"/>
      <c r="HQ383" s="256"/>
      <c r="HR383" s="256"/>
      <c r="HS383" s="256"/>
      <c r="HT383" s="256"/>
      <c r="HU383" s="256"/>
      <c r="HV383" s="256"/>
      <c r="HX383" s="256"/>
      <c r="HY383" s="256"/>
      <c r="HZ383" s="256"/>
      <c r="IA383" s="256"/>
      <c r="IB383" s="256"/>
      <c r="IC383" s="256"/>
      <c r="ID383" s="256"/>
      <c r="IE383" s="256"/>
      <c r="IF383" s="256"/>
      <c r="IG383" s="256"/>
      <c r="IH383" s="256"/>
      <c r="II383" s="256"/>
      <c r="IK383" s="256"/>
      <c r="IL383" s="257"/>
      <c r="IM383" s="257"/>
      <c r="IN383" s="257"/>
      <c r="IO383" s="257"/>
      <c r="IP383" s="257"/>
      <c r="IQ383" s="257"/>
      <c r="IR383" s="257"/>
      <c r="IS383" s="257"/>
      <c r="IT383" s="257"/>
      <c r="IU383" s="257"/>
      <c r="IV383" s="257"/>
      <c r="IW383" s="257"/>
      <c r="IY383" s="256"/>
    </row>
    <row r="384" spans="16:259" ht="19.5" customHeight="1" x14ac:dyDescent="0.5">
      <c r="P384" s="400"/>
      <c r="Z384" s="256"/>
      <c r="AA384" s="256"/>
      <c r="AB384" s="256"/>
      <c r="AO384" s="400"/>
      <c r="AY384" s="256"/>
      <c r="AZ384" s="256"/>
      <c r="BA384" s="256"/>
      <c r="BB384" s="256"/>
      <c r="BC384" s="256"/>
      <c r="BD384" s="256"/>
      <c r="BE384" s="256"/>
      <c r="BF384" s="256"/>
      <c r="BG384" s="256"/>
      <c r="BH384" s="256"/>
      <c r="BI384" s="256"/>
      <c r="BK384" s="256"/>
      <c r="BL384" s="256"/>
      <c r="BM384" s="256"/>
      <c r="BN384" s="256"/>
      <c r="BO384" s="256"/>
      <c r="BP384" s="256"/>
      <c r="BQ384" s="256"/>
      <c r="BR384" s="256"/>
      <c r="BS384" s="256"/>
      <c r="BT384" s="256"/>
      <c r="BU384" s="256"/>
      <c r="BV384" s="256"/>
      <c r="BX384" s="256"/>
      <c r="BY384" s="256"/>
      <c r="BZ384" s="256"/>
      <c r="CA384" s="256"/>
      <c r="CB384" s="256"/>
      <c r="CC384" s="256"/>
      <c r="CD384" s="256"/>
      <c r="CE384" s="256"/>
      <c r="CF384" s="256"/>
      <c r="CG384" s="256"/>
      <c r="CH384" s="256"/>
      <c r="CI384" s="256"/>
      <c r="CK384" s="256"/>
      <c r="CL384" s="256"/>
      <c r="CM384" s="256"/>
      <c r="CN384" s="256"/>
      <c r="CO384" s="256"/>
      <c r="CP384" s="256"/>
      <c r="CQ384" s="256"/>
      <c r="CR384" s="256"/>
      <c r="CS384" s="256"/>
      <c r="CT384" s="256"/>
      <c r="CU384" s="256"/>
      <c r="CV384" s="256"/>
      <c r="CX384" s="256"/>
      <c r="CY384" s="256"/>
      <c r="CZ384" s="256"/>
      <c r="DA384" s="256"/>
      <c r="DB384" s="256"/>
      <c r="DC384" s="256"/>
      <c r="DD384" s="256"/>
      <c r="DE384" s="256"/>
      <c r="DF384" s="256"/>
      <c r="DG384" s="256"/>
      <c r="DH384" s="256"/>
      <c r="DI384" s="256"/>
      <c r="DK384" s="256"/>
      <c r="DL384" s="256"/>
      <c r="DM384" s="256"/>
      <c r="DN384" s="256"/>
      <c r="DO384" s="256"/>
      <c r="DP384" s="256"/>
      <c r="DQ384" s="256"/>
      <c r="DR384" s="256"/>
      <c r="DS384" s="256"/>
      <c r="DT384" s="256"/>
      <c r="DU384" s="256"/>
      <c r="DV384" s="256"/>
      <c r="DX384" s="256"/>
      <c r="DY384" s="256"/>
      <c r="DZ384" s="256"/>
      <c r="EA384" s="256"/>
      <c r="EB384" s="256"/>
      <c r="EC384" s="256"/>
      <c r="ED384" s="256"/>
      <c r="EE384" s="256"/>
      <c r="EF384" s="256"/>
      <c r="EG384" s="256"/>
      <c r="EH384" s="256"/>
      <c r="EI384" s="256"/>
      <c r="EK384" s="256"/>
      <c r="EL384" s="256"/>
      <c r="EM384" s="256"/>
      <c r="EN384" s="256"/>
      <c r="EO384" s="256"/>
      <c r="EP384" s="256"/>
      <c r="EQ384" s="256"/>
      <c r="ER384" s="256"/>
      <c r="ES384" s="256"/>
      <c r="ET384" s="256"/>
      <c r="EU384" s="256"/>
      <c r="EV384" s="256"/>
      <c r="EX384" s="256"/>
      <c r="EY384" s="256"/>
      <c r="EZ384" s="256"/>
      <c r="FA384" s="256"/>
      <c r="FB384" s="256"/>
      <c r="FC384" s="256"/>
      <c r="FD384" s="256"/>
      <c r="FE384" s="256"/>
      <c r="FF384" s="256"/>
      <c r="FG384" s="256"/>
      <c r="FH384" s="256"/>
      <c r="FI384" s="256"/>
      <c r="FK384" s="256"/>
      <c r="FL384" s="256"/>
      <c r="FM384" s="256"/>
      <c r="FN384" s="256"/>
      <c r="FO384" s="256"/>
      <c r="FP384" s="256"/>
      <c r="FQ384" s="256"/>
      <c r="FR384" s="256"/>
      <c r="FS384" s="256"/>
      <c r="FT384" s="256"/>
      <c r="FU384" s="256"/>
      <c r="FV384" s="256"/>
      <c r="FX384" s="256"/>
      <c r="FY384" s="256"/>
      <c r="FZ384" s="256"/>
      <c r="GA384" s="256"/>
      <c r="GB384" s="256"/>
      <c r="GC384" s="256"/>
      <c r="GD384" s="256"/>
      <c r="GE384" s="256"/>
      <c r="GF384" s="256"/>
      <c r="GG384" s="256"/>
      <c r="GH384" s="256"/>
      <c r="GI384" s="256"/>
      <c r="GK384" s="256"/>
      <c r="GL384" s="256"/>
      <c r="GM384" s="256"/>
      <c r="GN384" s="256"/>
      <c r="GO384" s="256"/>
      <c r="GP384" s="256"/>
      <c r="GQ384" s="256"/>
      <c r="GR384" s="256"/>
      <c r="GS384" s="256"/>
      <c r="GT384" s="256"/>
      <c r="GU384" s="256"/>
      <c r="GV384" s="256"/>
      <c r="GX384" s="256"/>
      <c r="GY384" s="256"/>
      <c r="GZ384" s="256"/>
      <c r="HA384" s="256"/>
      <c r="HB384" s="256"/>
      <c r="HC384" s="256"/>
      <c r="HD384" s="256"/>
      <c r="HE384" s="256"/>
      <c r="HF384" s="256"/>
      <c r="HG384" s="256"/>
      <c r="HH384" s="256"/>
      <c r="HI384" s="256"/>
      <c r="HK384" s="256"/>
      <c r="HL384" s="256"/>
      <c r="HM384" s="256"/>
      <c r="HN384" s="256"/>
      <c r="HO384" s="256"/>
      <c r="HP384" s="256"/>
      <c r="HQ384" s="256"/>
      <c r="HR384" s="256"/>
      <c r="HS384" s="256"/>
      <c r="HT384" s="256"/>
      <c r="HU384" s="256"/>
      <c r="HV384" s="256"/>
      <c r="HX384" s="256"/>
      <c r="HY384" s="256"/>
      <c r="HZ384" s="256"/>
      <c r="IA384" s="256"/>
      <c r="IB384" s="256"/>
      <c r="IC384" s="256"/>
      <c r="ID384" s="256"/>
      <c r="IE384" s="256"/>
      <c r="IF384" s="256"/>
      <c r="IG384" s="256"/>
      <c r="IH384" s="256"/>
      <c r="II384" s="256"/>
      <c r="IK384" s="256"/>
      <c r="IL384" s="257"/>
      <c r="IM384" s="257"/>
      <c r="IN384" s="257"/>
      <c r="IO384" s="257"/>
      <c r="IP384" s="257"/>
      <c r="IQ384" s="257"/>
      <c r="IR384" s="257"/>
      <c r="IS384" s="257"/>
      <c r="IT384" s="257"/>
      <c r="IU384" s="257"/>
      <c r="IV384" s="257"/>
      <c r="IW384" s="257"/>
      <c r="IY384" s="256"/>
    </row>
    <row r="385" spans="16:259" ht="19.5" customHeight="1" x14ac:dyDescent="0.5">
      <c r="P385" s="400"/>
      <c r="Z385" s="256"/>
      <c r="AA385" s="256"/>
      <c r="AB385" s="256"/>
      <c r="AO385" s="400"/>
      <c r="AY385" s="256"/>
      <c r="AZ385" s="256"/>
      <c r="BA385" s="256"/>
      <c r="BB385" s="256"/>
      <c r="BC385" s="256"/>
      <c r="BD385" s="256"/>
      <c r="BE385" s="256"/>
      <c r="BF385" s="256"/>
      <c r="BG385" s="256"/>
      <c r="BH385" s="256"/>
      <c r="BI385" s="256"/>
      <c r="BK385" s="256"/>
      <c r="BL385" s="256"/>
      <c r="BM385" s="256"/>
      <c r="BN385" s="256"/>
      <c r="BO385" s="256"/>
      <c r="BP385" s="256"/>
      <c r="BQ385" s="256"/>
      <c r="BR385" s="256"/>
      <c r="BS385" s="256"/>
      <c r="BT385" s="256"/>
      <c r="BU385" s="256"/>
      <c r="BV385" s="256"/>
      <c r="BX385" s="256"/>
      <c r="BY385" s="256"/>
      <c r="BZ385" s="256"/>
      <c r="CA385" s="256"/>
      <c r="CB385" s="256"/>
      <c r="CC385" s="256"/>
      <c r="CD385" s="256"/>
      <c r="CE385" s="256"/>
      <c r="CF385" s="256"/>
      <c r="CG385" s="256"/>
      <c r="CH385" s="256"/>
      <c r="CI385" s="256"/>
      <c r="CK385" s="256"/>
      <c r="CL385" s="256"/>
      <c r="CM385" s="256"/>
      <c r="CN385" s="256"/>
      <c r="CO385" s="256"/>
      <c r="CP385" s="256"/>
      <c r="CQ385" s="256"/>
      <c r="CR385" s="256"/>
      <c r="CS385" s="256"/>
      <c r="CT385" s="256"/>
      <c r="CU385" s="256"/>
      <c r="CV385" s="256"/>
      <c r="CX385" s="256"/>
      <c r="CY385" s="256"/>
      <c r="CZ385" s="256"/>
      <c r="DA385" s="256"/>
      <c r="DB385" s="256"/>
      <c r="DC385" s="256"/>
      <c r="DD385" s="256"/>
      <c r="DE385" s="256"/>
      <c r="DF385" s="256"/>
      <c r="DG385" s="256"/>
      <c r="DH385" s="256"/>
      <c r="DI385" s="256"/>
      <c r="DK385" s="256"/>
      <c r="DL385" s="256"/>
      <c r="DM385" s="256"/>
      <c r="DN385" s="256"/>
      <c r="DO385" s="256"/>
      <c r="DP385" s="256"/>
      <c r="DQ385" s="256"/>
      <c r="DR385" s="256"/>
      <c r="DS385" s="256"/>
      <c r="DT385" s="256"/>
      <c r="DU385" s="256"/>
      <c r="DV385" s="256"/>
      <c r="DX385" s="256"/>
      <c r="DY385" s="256"/>
      <c r="DZ385" s="256"/>
      <c r="EA385" s="256"/>
      <c r="EB385" s="256"/>
      <c r="EC385" s="256"/>
      <c r="ED385" s="256"/>
      <c r="EE385" s="256"/>
      <c r="EF385" s="256"/>
      <c r="EG385" s="256"/>
      <c r="EH385" s="256"/>
      <c r="EI385" s="256"/>
      <c r="EK385" s="256"/>
      <c r="EL385" s="256"/>
      <c r="EM385" s="256"/>
      <c r="EN385" s="256"/>
      <c r="EO385" s="256"/>
      <c r="EP385" s="256"/>
      <c r="EQ385" s="256"/>
      <c r="ER385" s="256"/>
      <c r="ES385" s="256"/>
      <c r="ET385" s="256"/>
      <c r="EU385" s="256"/>
      <c r="EV385" s="256"/>
      <c r="EX385" s="256"/>
      <c r="EY385" s="256"/>
      <c r="EZ385" s="256"/>
      <c r="FA385" s="256"/>
      <c r="FB385" s="256"/>
      <c r="FC385" s="256"/>
      <c r="FD385" s="256"/>
      <c r="FE385" s="256"/>
      <c r="FF385" s="256"/>
      <c r="FG385" s="256"/>
      <c r="FH385" s="256"/>
      <c r="FI385" s="256"/>
      <c r="FK385" s="256"/>
      <c r="FL385" s="256"/>
      <c r="FM385" s="256"/>
      <c r="FN385" s="256"/>
      <c r="FO385" s="256"/>
      <c r="FP385" s="256"/>
      <c r="FQ385" s="256"/>
      <c r="FR385" s="256"/>
      <c r="FS385" s="256"/>
      <c r="FT385" s="256"/>
      <c r="FU385" s="256"/>
      <c r="FV385" s="256"/>
      <c r="FX385" s="256"/>
      <c r="FY385" s="256"/>
      <c r="FZ385" s="256"/>
      <c r="GA385" s="256"/>
      <c r="GB385" s="256"/>
      <c r="GC385" s="256"/>
      <c r="GD385" s="256"/>
      <c r="GE385" s="256"/>
      <c r="GF385" s="256"/>
      <c r="GG385" s="256"/>
      <c r="GH385" s="256"/>
      <c r="GI385" s="256"/>
      <c r="GK385" s="256"/>
      <c r="GL385" s="256"/>
      <c r="GM385" s="256"/>
      <c r="GN385" s="256"/>
      <c r="GO385" s="256"/>
      <c r="GP385" s="256"/>
      <c r="GQ385" s="256"/>
      <c r="GR385" s="256"/>
      <c r="GS385" s="256"/>
      <c r="GT385" s="256"/>
      <c r="GU385" s="256"/>
      <c r="GV385" s="256"/>
      <c r="GX385" s="256"/>
      <c r="GY385" s="256"/>
      <c r="GZ385" s="256"/>
      <c r="HA385" s="256"/>
      <c r="HB385" s="256"/>
      <c r="HC385" s="256"/>
      <c r="HD385" s="256"/>
      <c r="HE385" s="256"/>
      <c r="HF385" s="256"/>
      <c r="HG385" s="256"/>
      <c r="HH385" s="256"/>
      <c r="HI385" s="256"/>
      <c r="HK385" s="256"/>
      <c r="HL385" s="256"/>
      <c r="HM385" s="256"/>
      <c r="HN385" s="256"/>
      <c r="HO385" s="256"/>
      <c r="HP385" s="256"/>
      <c r="HQ385" s="256"/>
      <c r="HR385" s="256"/>
      <c r="HS385" s="256"/>
      <c r="HT385" s="256"/>
      <c r="HU385" s="256"/>
      <c r="HV385" s="256"/>
      <c r="HX385" s="256"/>
      <c r="HY385" s="256"/>
      <c r="HZ385" s="256"/>
      <c r="IA385" s="256"/>
      <c r="IB385" s="256"/>
      <c r="IC385" s="256"/>
      <c r="ID385" s="256"/>
      <c r="IE385" s="256"/>
      <c r="IF385" s="256"/>
      <c r="IG385" s="256"/>
      <c r="IH385" s="256"/>
      <c r="II385" s="256"/>
      <c r="IK385" s="256"/>
      <c r="IL385" s="257"/>
      <c r="IM385" s="257"/>
      <c r="IN385" s="257"/>
      <c r="IO385" s="257"/>
      <c r="IP385" s="257"/>
      <c r="IQ385" s="257"/>
      <c r="IR385" s="257"/>
      <c r="IS385" s="257"/>
      <c r="IT385" s="257"/>
      <c r="IU385" s="257"/>
      <c r="IV385" s="257"/>
      <c r="IW385" s="257"/>
      <c r="IY385" s="256"/>
    </row>
    <row r="386" spans="16:259" ht="19.5" customHeight="1" x14ac:dyDescent="0.5">
      <c r="P386" s="400"/>
      <c r="Z386" s="256"/>
      <c r="AA386" s="256"/>
      <c r="AB386" s="256"/>
      <c r="AO386" s="400"/>
      <c r="AY386" s="256"/>
      <c r="AZ386" s="256"/>
      <c r="BA386" s="256"/>
      <c r="BB386" s="256"/>
      <c r="BC386" s="256"/>
      <c r="BD386" s="256"/>
      <c r="BE386" s="256"/>
      <c r="BF386" s="256"/>
      <c r="BG386" s="256"/>
      <c r="BH386" s="256"/>
      <c r="BI386" s="256"/>
      <c r="BK386" s="256"/>
      <c r="BL386" s="256"/>
      <c r="BM386" s="256"/>
      <c r="BN386" s="256"/>
      <c r="BO386" s="256"/>
      <c r="BP386" s="256"/>
      <c r="BQ386" s="256"/>
      <c r="BR386" s="256"/>
      <c r="BS386" s="256"/>
      <c r="BT386" s="256"/>
      <c r="BU386" s="256"/>
      <c r="BV386" s="256"/>
      <c r="BX386" s="256"/>
      <c r="BY386" s="256"/>
      <c r="BZ386" s="256"/>
      <c r="CA386" s="256"/>
      <c r="CB386" s="256"/>
      <c r="CC386" s="256"/>
      <c r="CD386" s="256"/>
      <c r="CE386" s="256"/>
      <c r="CF386" s="256"/>
      <c r="CG386" s="256"/>
      <c r="CH386" s="256"/>
      <c r="CI386" s="256"/>
      <c r="CK386" s="256"/>
      <c r="CL386" s="256"/>
      <c r="CM386" s="256"/>
      <c r="CN386" s="256"/>
      <c r="CO386" s="256"/>
      <c r="CP386" s="256"/>
      <c r="CQ386" s="256"/>
      <c r="CR386" s="256"/>
      <c r="CS386" s="256"/>
      <c r="CT386" s="256"/>
      <c r="CU386" s="256"/>
      <c r="CV386" s="256"/>
      <c r="CX386" s="256"/>
      <c r="CY386" s="256"/>
      <c r="CZ386" s="256"/>
      <c r="DA386" s="256"/>
      <c r="DB386" s="256"/>
      <c r="DC386" s="256"/>
      <c r="DD386" s="256"/>
      <c r="DE386" s="256"/>
      <c r="DF386" s="256"/>
      <c r="DG386" s="256"/>
      <c r="DH386" s="256"/>
      <c r="DI386" s="256"/>
      <c r="DK386" s="256"/>
      <c r="DL386" s="256"/>
      <c r="DM386" s="256"/>
      <c r="DN386" s="256"/>
      <c r="DO386" s="256"/>
      <c r="DP386" s="256"/>
      <c r="DQ386" s="256"/>
      <c r="DR386" s="256"/>
      <c r="DS386" s="256"/>
      <c r="DT386" s="256"/>
      <c r="DU386" s="256"/>
      <c r="DV386" s="256"/>
      <c r="DX386" s="256"/>
      <c r="DY386" s="256"/>
      <c r="DZ386" s="256"/>
      <c r="EA386" s="256"/>
      <c r="EB386" s="256"/>
      <c r="EC386" s="256"/>
      <c r="ED386" s="256"/>
      <c r="EE386" s="256"/>
      <c r="EF386" s="256"/>
      <c r="EG386" s="256"/>
      <c r="EH386" s="256"/>
      <c r="EI386" s="256"/>
      <c r="EK386" s="256"/>
      <c r="EL386" s="256"/>
      <c r="EM386" s="256"/>
      <c r="EN386" s="256"/>
      <c r="EO386" s="256"/>
      <c r="EP386" s="256"/>
      <c r="EQ386" s="256"/>
      <c r="ER386" s="256"/>
      <c r="ES386" s="256"/>
      <c r="ET386" s="256"/>
      <c r="EU386" s="256"/>
      <c r="EV386" s="256"/>
      <c r="EX386" s="256"/>
      <c r="EY386" s="256"/>
      <c r="EZ386" s="256"/>
      <c r="FA386" s="256"/>
      <c r="FB386" s="256"/>
      <c r="FC386" s="256"/>
      <c r="FD386" s="256"/>
      <c r="FE386" s="256"/>
      <c r="FF386" s="256"/>
      <c r="FG386" s="256"/>
      <c r="FH386" s="256"/>
      <c r="FI386" s="256"/>
      <c r="FK386" s="256"/>
      <c r="FL386" s="256"/>
      <c r="FM386" s="256"/>
      <c r="FN386" s="256"/>
      <c r="FO386" s="256"/>
      <c r="FP386" s="256"/>
      <c r="FQ386" s="256"/>
      <c r="FR386" s="256"/>
      <c r="FS386" s="256"/>
      <c r="FT386" s="256"/>
      <c r="FU386" s="256"/>
      <c r="FV386" s="256"/>
      <c r="FX386" s="256"/>
      <c r="FY386" s="256"/>
      <c r="FZ386" s="256"/>
      <c r="GA386" s="256"/>
      <c r="GB386" s="256"/>
      <c r="GC386" s="256"/>
      <c r="GD386" s="256"/>
      <c r="GE386" s="256"/>
      <c r="GF386" s="256"/>
      <c r="GG386" s="256"/>
      <c r="GH386" s="256"/>
      <c r="GI386" s="256"/>
      <c r="GK386" s="256"/>
      <c r="GL386" s="256"/>
      <c r="GM386" s="256"/>
      <c r="GN386" s="256"/>
      <c r="GO386" s="256"/>
      <c r="GP386" s="256"/>
      <c r="GQ386" s="256"/>
      <c r="GR386" s="256"/>
      <c r="GS386" s="256"/>
      <c r="GT386" s="256"/>
      <c r="GU386" s="256"/>
      <c r="GV386" s="256"/>
      <c r="GX386" s="256"/>
      <c r="GY386" s="256"/>
      <c r="GZ386" s="256"/>
      <c r="HA386" s="256"/>
      <c r="HB386" s="256"/>
      <c r="HC386" s="256"/>
      <c r="HD386" s="256"/>
      <c r="HE386" s="256"/>
      <c r="HF386" s="256"/>
      <c r="HG386" s="256"/>
      <c r="HH386" s="256"/>
      <c r="HI386" s="256"/>
      <c r="HK386" s="256"/>
      <c r="HL386" s="256"/>
      <c r="HM386" s="256"/>
      <c r="HN386" s="256"/>
      <c r="HO386" s="256"/>
      <c r="HP386" s="256"/>
      <c r="HQ386" s="256"/>
      <c r="HR386" s="256"/>
      <c r="HS386" s="256"/>
      <c r="HT386" s="256"/>
      <c r="HU386" s="256"/>
      <c r="HV386" s="256"/>
      <c r="HX386" s="256"/>
      <c r="HY386" s="256"/>
      <c r="HZ386" s="256"/>
      <c r="IA386" s="256"/>
      <c r="IB386" s="256"/>
      <c r="IC386" s="256"/>
      <c r="ID386" s="256"/>
      <c r="IE386" s="256"/>
      <c r="IF386" s="256"/>
      <c r="IG386" s="256"/>
      <c r="IH386" s="256"/>
      <c r="II386" s="256"/>
      <c r="IK386" s="256"/>
      <c r="IL386" s="257"/>
      <c r="IM386" s="257"/>
      <c r="IN386" s="257"/>
      <c r="IO386" s="257"/>
      <c r="IP386" s="257"/>
      <c r="IQ386" s="257"/>
      <c r="IR386" s="257"/>
      <c r="IS386" s="257"/>
      <c r="IT386" s="257"/>
      <c r="IU386" s="257"/>
      <c r="IV386" s="257"/>
      <c r="IW386" s="257"/>
      <c r="IY386" s="256"/>
    </row>
    <row r="387" spans="16:259" ht="19.5" customHeight="1" x14ac:dyDescent="0.5">
      <c r="P387" s="400"/>
      <c r="Z387" s="256"/>
      <c r="AA387" s="256"/>
      <c r="AB387" s="256"/>
      <c r="AO387" s="400"/>
      <c r="AY387" s="256"/>
      <c r="AZ387" s="256"/>
      <c r="BA387" s="256"/>
      <c r="BB387" s="256"/>
      <c r="BC387" s="256"/>
      <c r="BD387" s="256"/>
      <c r="BE387" s="256"/>
      <c r="BF387" s="256"/>
      <c r="BG387" s="256"/>
      <c r="BH387" s="256"/>
      <c r="BI387" s="256"/>
      <c r="BK387" s="256"/>
      <c r="BL387" s="256"/>
      <c r="BM387" s="256"/>
      <c r="BN387" s="256"/>
      <c r="BO387" s="256"/>
      <c r="BP387" s="256"/>
      <c r="BQ387" s="256"/>
      <c r="BR387" s="256"/>
      <c r="BS387" s="256"/>
      <c r="BT387" s="256"/>
      <c r="BU387" s="256"/>
      <c r="BV387" s="256"/>
      <c r="BX387" s="256"/>
      <c r="BY387" s="256"/>
      <c r="BZ387" s="256"/>
      <c r="CA387" s="256"/>
      <c r="CB387" s="256"/>
      <c r="CC387" s="256"/>
      <c r="CD387" s="256"/>
      <c r="CE387" s="256"/>
      <c r="CF387" s="256"/>
      <c r="CG387" s="256"/>
      <c r="CH387" s="256"/>
      <c r="CI387" s="256"/>
      <c r="CK387" s="256"/>
      <c r="CL387" s="256"/>
      <c r="CM387" s="256"/>
      <c r="CN387" s="256"/>
      <c r="CO387" s="256"/>
      <c r="CP387" s="256"/>
      <c r="CQ387" s="256"/>
      <c r="CR387" s="256"/>
      <c r="CS387" s="256"/>
      <c r="CT387" s="256"/>
      <c r="CU387" s="256"/>
      <c r="CV387" s="256"/>
      <c r="CX387" s="256"/>
      <c r="CY387" s="256"/>
      <c r="CZ387" s="256"/>
      <c r="DA387" s="256"/>
      <c r="DB387" s="256"/>
      <c r="DC387" s="256"/>
      <c r="DD387" s="256"/>
      <c r="DE387" s="256"/>
      <c r="DF387" s="256"/>
      <c r="DG387" s="256"/>
      <c r="DH387" s="256"/>
      <c r="DI387" s="256"/>
      <c r="DK387" s="256"/>
      <c r="DL387" s="256"/>
      <c r="DM387" s="256"/>
      <c r="DN387" s="256"/>
      <c r="DO387" s="256"/>
      <c r="DP387" s="256"/>
      <c r="DQ387" s="256"/>
      <c r="DR387" s="256"/>
      <c r="DS387" s="256"/>
      <c r="DT387" s="256"/>
      <c r="DU387" s="256"/>
      <c r="DV387" s="256"/>
      <c r="DX387" s="256"/>
      <c r="DY387" s="256"/>
      <c r="DZ387" s="256"/>
      <c r="EA387" s="256"/>
      <c r="EB387" s="256"/>
      <c r="EC387" s="256"/>
      <c r="ED387" s="256"/>
      <c r="EE387" s="256"/>
      <c r="EF387" s="256"/>
      <c r="EG387" s="256"/>
      <c r="EH387" s="256"/>
      <c r="EI387" s="256"/>
      <c r="EK387" s="256"/>
      <c r="EL387" s="256"/>
      <c r="EM387" s="256"/>
      <c r="EN387" s="256"/>
      <c r="EO387" s="256"/>
      <c r="EP387" s="256"/>
      <c r="EQ387" s="256"/>
      <c r="ER387" s="256"/>
      <c r="ES387" s="256"/>
      <c r="ET387" s="256"/>
      <c r="EU387" s="256"/>
      <c r="EV387" s="256"/>
      <c r="EX387" s="256"/>
      <c r="EY387" s="256"/>
      <c r="EZ387" s="256"/>
      <c r="FA387" s="256"/>
      <c r="FB387" s="256"/>
      <c r="FC387" s="256"/>
      <c r="FD387" s="256"/>
      <c r="FE387" s="256"/>
      <c r="FF387" s="256"/>
      <c r="FG387" s="256"/>
      <c r="FH387" s="256"/>
      <c r="FI387" s="256"/>
      <c r="FK387" s="256"/>
      <c r="FL387" s="256"/>
      <c r="FM387" s="256"/>
      <c r="FN387" s="256"/>
      <c r="FO387" s="256"/>
      <c r="FP387" s="256"/>
      <c r="FQ387" s="256"/>
      <c r="FR387" s="256"/>
      <c r="FS387" s="256"/>
      <c r="FT387" s="256"/>
      <c r="FU387" s="256"/>
      <c r="FV387" s="256"/>
      <c r="FX387" s="256"/>
      <c r="FY387" s="256"/>
      <c r="FZ387" s="256"/>
      <c r="GA387" s="256"/>
      <c r="GB387" s="256"/>
      <c r="GC387" s="256"/>
      <c r="GD387" s="256"/>
      <c r="GE387" s="256"/>
      <c r="GF387" s="256"/>
      <c r="GG387" s="256"/>
      <c r="GH387" s="256"/>
      <c r="GI387" s="256"/>
      <c r="GK387" s="256"/>
      <c r="GL387" s="256"/>
      <c r="GM387" s="256"/>
      <c r="GN387" s="256"/>
      <c r="GO387" s="256"/>
      <c r="GP387" s="256"/>
      <c r="GQ387" s="256"/>
      <c r="GR387" s="256"/>
      <c r="GS387" s="256"/>
      <c r="GT387" s="256"/>
      <c r="GU387" s="256"/>
      <c r="GV387" s="256"/>
      <c r="GX387" s="256"/>
      <c r="GY387" s="256"/>
      <c r="GZ387" s="256"/>
      <c r="HA387" s="256"/>
      <c r="HB387" s="256"/>
      <c r="HC387" s="256"/>
      <c r="HD387" s="256"/>
      <c r="HE387" s="256"/>
      <c r="HF387" s="256"/>
      <c r="HG387" s="256"/>
      <c r="HH387" s="256"/>
      <c r="HI387" s="256"/>
      <c r="HK387" s="256"/>
      <c r="HL387" s="256"/>
      <c r="HM387" s="256"/>
      <c r="HN387" s="256"/>
      <c r="HO387" s="256"/>
      <c r="HP387" s="256"/>
      <c r="HQ387" s="256"/>
      <c r="HR387" s="256"/>
      <c r="HS387" s="256"/>
      <c r="HT387" s="256"/>
      <c r="HU387" s="256"/>
      <c r="HV387" s="256"/>
      <c r="HX387" s="256"/>
      <c r="HY387" s="256"/>
      <c r="HZ387" s="256"/>
      <c r="IA387" s="256"/>
      <c r="IB387" s="256"/>
      <c r="IC387" s="256"/>
      <c r="ID387" s="256"/>
      <c r="IE387" s="256"/>
      <c r="IF387" s="256"/>
      <c r="IG387" s="256"/>
      <c r="IH387" s="256"/>
      <c r="II387" s="256"/>
      <c r="IK387" s="256"/>
      <c r="IL387" s="257"/>
      <c r="IM387" s="257"/>
      <c r="IN387" s="257"/>
      <c r="IO387" s="257"/>
      <c r="IP387" s="257"/>
      <c r="IQ387" s="257"/>
      <c r="IR387" s="257"/>
      <c r="IS387" s="257"/>
      <c r="IT387" s="257"/>
      <c r="IU387" s="257"/>
      <c r="IV387" s="257"/>
      <c r="IW387" s="257"/>
      <c r="IY387" s="256"/>
    </row>
    <row r="388" spans="16:259" ht="19.5" customHeight="1" x14ac:dyDescent="0.5">
      <c r="P388" s="400"/>
      <c r="Z388" s="256"/>
      <c r="AA388" s="256"/>
      <c r="AB388" s="256"/>
      <c r="AO388" s="400"/>
      <c r="AY388" s="256"/>
      <c r="AZ388" s="256"/>
      <c r="BA388" s="256"/>
      <c r="BB388" s="256"/>
      <c r="BC388" s="256"/>
      <c r="BD388" s="256"/>
      <c r="BE388" s="256"/>
      <c r="BF388" s="256"/>
      <c r="BG388" s="256"/>
      <c r="BH388" s="256"/>
      <c r="BI388" s="256"/>
      <c r="BK388" s="256"/>
      <c r="BL388" s="256"/>
      <c r="BM388" s="256"/>
      <c r="BN388" s="256"/>
      <c r="BO388" s="256"/>
      <c r="BP388" s="256"/>
      <c r="BQ388" s="256"/>
      <c r="BR388" s="256"/>
      <c r="BS388" s="256"/>
      <c r="BT388" s="256"/>
      <c r="BU388" s="256"/>
      <c r="BV388" s="256"/>
      <c r="BX388" s="256"/>
      <c r="BY388" s="256"/>
      <c r="BZ388" s="256"/>
      <c r="CA388" s="256"/>
      <c r="CB388" s="256"/>
      <c r="CC388" s="256"/>
      <c r="CD388" s="256"/>
      <c r="CE388" s="256"/>
      <c r="CF388" s="256"/>
      <c r="CG388" s="256"/>
      <c r="CH388" s="256"/>
      <c r="CI388" s="256"/>
      <c r="CK388" s="256"/>
      <c r="CL388" s="256"/>
      <c r="CM388" s="256"/>
      <c r="CN388" s="256"/>
      <c r="CO388" s="256"/>
      <c r="CP388" s="256"/>
      <c r="CQ388" s="256"/>
      <c r="CR388" s="256"/>
      <c r="CS388" s="256"/>
      <c r="CT388" s="256"/>
      <c r="CU388" s="256"/>
      <c r="CV388" s="256"/>
      <c r="CX388" s="256"/>
      <c r="CY388" s="256"/>
      <c r="CZ388" s="256"/>
      <c r="DA388" s="256"/>
      <c r="DB388" s="256"/>
      <c r="DC388" s="256"/>
      <c r="DD388" s="256"/>
      <c r="DE388" s="256"/>
      <c r="DF388" s="256"/>
      <c r="DG388" s="256"/>
      <c r="DH388" s="256"/>
      <c r="DI388" s="256"/>
      <c r="DK388" s="256"/>
      <c r="DL388" s="256"/>
      <c r="DM388" s="256"/>
      <c r="DN388" s="256"/>
      <c r="DO388" s="256"/>
      <c r="DP388" s="256"/>
      <c r="DQ388" s="256"/>
      <c r="DR388" s="256"/>
      <c r="DS388" s="256"/>
      <c r="DT388" s="256"/>
      <c r="DU388" s="256"/>
      <c r="DV388" s="256"/>
      <c r="DX388" s="256"/>
      <c r="DY388" s="256"/>
      <c r="DZ388" s="256"/>
      <c r="EA388" s="256"/>
      <c r="EB388" s="256"/>
      <c r="EC388" s="256"/>
      <c r="ED388" s="256"/>
      <c r="EE388" s="256"/>
      <c r="EF388" s="256"/>
      <c r="EG388" s="256"/>
      <c r="EH388" s="256"/>
      <c r="EI388" s="256"/>
      <c r="EK388" s="256"/>
      <c r="EL388" s="256"/>
      <c r="EM388" s="256"/>
      <c r="EN388" s="256"/>
      <c r="EO388" s="256"/>
      <c r="EP388" s="256"/>
      <c r="EQ388" s="256"/>
      <c r="ER388" s="256"/>
      <c r="ES388" s="256"/>
      <c r="ET388" s="256"/>
      <c r="EU388" s="256"/>
      <c r="EV388" s="256"/>
      <c r="EX388" s="256"/>
      <c r="EY388" s="256"/>
      <c r="EZ388" s="256"/>
      <c r="FA388" s="256"/>
      <c r="FB388" s="256"/>
      <c r="FC388" s="256"/>
      <c r="FD388" s="256"/>
      <c r="FE388" s="256"/>
      <c r="FF388" s="256"/>
      <c r="FG388" s="256"/>
      <c r="FH388" s="256"/>
      <c r="FI388" s="256"/>
      <c r="FK388" s="256"/>
      <c r="FL388" s="256"/>
      <c r="FM388" s="256"/>
      <c r="FN388" s="256"/>
      <c r="FO388" s="256"/>
      <c r="FP388" s="256"/>
      <c r="FQ388" s="256"/>
      <c r="FR388" s="256"/>
      <c r="FS388" s="256"/>
      <c r="FT388" s="256"/>
      <c r="FU388" s="256"/>
      <c r="FV388" s="256"/>
      <c r="FX388" s="256"/>
      <c r="FY388" s="256"/>
      <c r="FZ388" s="256"/>
      <c r="GA388" s="256"/>
      <c r="GB388" s="256"/>
      <c r="GC388" s="256"/>
      <c r="GD388" s="256"/>
      <c r="GE388" s="256"/>
      <c r="GF388" s="256"/>
      <c r="GG388" s="256"/>
      <c r="GH388" s="256"/>
      <c r="GI388" s="256"/>
      <c r="GK388" s="256"/>
      <c r="GL388" s="256"/>
      <c r="GM388" s="256"/>
      <c r="GN388" s="256"/>
      <c r="GO388" s="256"/>
      <c r="GP388" s="256"/>
      <c r="GQ388" s="256"/>
      <c r="GR388" s="256"/>
      <c r="GS388" s="256"/>
      <c r="GT388" s="256"/>
      <c r="GU388" s="256"/>
      <c r="GV388" s="256"/>
      <c r="GX388" s="256"/>
      <c r="GY388" s="256"/>
      <c r="GZ388" s="256"/>
      <c r="HA388" s="256"/>
      <c r="HB388" s="256"/>
      <c r="HC388" s="256"/>
      <c r="HD388" s="256"/>
      <c r="HE388" s="256"/>
      <c r="HF388" s="256"/>
      <c r="HG388" s="256"/>
      <c r="HH388" s="256"/>
      <c r="HI388" s="256"/>
      <c r="HK388" s="256"/>
      <c r="HL388" s="256"/>
      <c r="HM388" s="256"/>
      <c r="HN388" s="256"/>
      <c r="HO388" s="256"/>
      <c r="HP388" s="256"/>
      <c r="HQ388" s="256"/>
      <c r="HR388" s="256"/>
      <c r="HS388" s="256"/>
      <c r="HT388" s="256"/>
      <c r="HU388" s="256"/>
      <c r="HV388" s="256"/>
      <c r="HX388" s="256"/>
      <c r="HY388" s="256"/>
      <c r="HZ388" s="256"/>
      <c r="IA388" s="256"/>
      <c r="IB388" s="256"/>
      <c r="IC388" s="256"/>
      <c r="ID388" s="256"/>
      <c r="IE388" s="256"/>
      <c r="IF388" s="256"/>
      <c r="IG388" s="256"/>
      <c r="IH388" s="256"/>
      <c r="II388" s="256"/>
      <c r="IK388" s="256"/>
      <c r="IL388" s="257"/>
      <c r="IM388" s="257"/>
      <c r="IN388" s="257"/>
      <c r="IO388" s="257"/>
      <c r="IP388" s="257"/>
      <c r="IQ388" s="257"/>
      <c r="IR388" s="257"/>
      <c r="IS388" s="257"/>
      <c r="IT388" s="257"/>
      <c r="IU388" s="257"/>
      <c r="IV388" s="257"/>
      <c r="IW388" s="257"/>
      <c r="IY388" s="256"/>
    </row>
    <row r="389" spans="16:259" ht="19.5" customHeight="1" x14ac:dyDescent="0.5">
      <c r="P389" s="400"/>
      <c r="Z389" s="256"/>
      <c r="AA389" s="256"/>
      <c r="AB389" s="256"/>
      <c r="AO389" s="400"/>
      <c r="AY389" s="256"/>
      <c r="AZ389" s="256"/>
      <c r="BA389" s="256"/>
      <c r="BB389" s="256"/>
      <c r="BC389" s="256"/>
      <c r="BD389" s="256"/>
      <c r="BE389" s="256"/>
      <c r="BF389" s="256"/>
      <c r="BG389" s="256"/>
      <c r="BH389" s="256"/>
      <c r="BI389" s="256"/>
      <c r="BK389" s="256"/>
      <c r="BL389" s="256"/>
      <c r="BM389" s="256"/>
      <c r="BN389" s="256"/>
      <c r="BO389" s="256"/>
      <c r="BP389" s="256"/>
      <c r="BQ389" s="256"/>
      <c r="BR389" s="256"/>
      <c r="BS389" s="256"/>
      <c r="BT389" s="256"/>
      <c r="BU389" s="256"/>
      <c r="BV389" s="256"/>
      <c r="BX389" s="256"/>
      <c r="BY389" s="256"/>
      <c r="BZ389" s="256"/>
      <c r="CA389" s="256"/>
      <c r="CB389" s="256"/>
      <c r="CC389" s="256"/>
      <c r="CD389" s="256"/>
      <c r="CE389" s="256"/>
      <c r="CF389" s="256"/>
      <c r="CG389" s="256"/>
      <c r="CH389" s="256"/>
      <c r="CI389" s="256"/>
      <c r="CK389" s="256"/>
      <c r="CL389" s="256"/>
      <c r="CM389" s="256"/>
      <c r="CN389" s="256"/>
      <c r="CO389" s="256"/>
      <c r="CP389" s="256"/>
      <c r="CQ389" s="256"/>
      <c r="CR389" s="256"/>
      <c r="CS389" s="256"/>
      <c r="CT389" s="256"/>
      <c r="CU389" s="256"/>
      <c r="CV389" s="256"/>
      <c r="CX389" s="256"/>
      <c r="CY389" s="256"/>
      <c r="CZ389" s="256"/>
      <c r="DA389" s="256"/>
      <c r="DB389" s="256"/>
      <c r="DC389" s="256"/>
      <c r="DD389" s="256"/>
      <c r="DE389" s="256"/>
      <c r="DF389" s="256"/>
      <c r="DG389" s="256"/>
      <c r="DH389" s="256"/>
      <c r="DI389" s="256"/>
      <c r="DK389" s="256"/>
      <c r="DL389" s="256"/>
      <c r="DM389" s="256"/>
      <c r="DN389" s="256"/>
      <c r="DO389" s="256"/>
      <c r="DP389" s="256"/>
      <c r="DQ389" s="256"/>
      <c r="DR389" s="256"/>
      <c r="DS389" s="256"/>
      <c r="DT389" s="256"/>
      <c r="DU389" s="256"/>
      <c r="DV389" s="256"/>
      <c r="DX389" s="256"/>
      <c r="DY389" s="256"/>
      <c r="DZ389" s="256"/>
      <c r="EA389" s="256"/>
      <c r="EB389" s="256"/>
      <c r="EC389" s="256"/>
      <c r="ED389" s="256"/>
      <c r="EE389" s="256"/>
      <c r="EF389" s="256"/>
      <c r="EG389" s="256"/>
      <c r="EH389" s="256"/>
      <c r="EI389" s="256"/>
      <c r="EK389" s="256"/>
      <c r="EL389" s="256"/>
      <c r="EM389" s="256"/>
      <c r="EN389" s="256"/>
      <c r="EO389" s="256"/>
      <c r="EP389" s="256"/>
      <c r="EQ389" s="256"/>
      <c r="ER389" s="256"/>
      <c r="ES389" s="256"/>
      <c r="ET389" s="256"/>
      <c r="EU389" s="256"/>
      <c r="EV389" s="256"/>
      <c r="EX389" s="256"/>
      <c r="EY389" s="256"/>
      <c r="EZ389" s="256"/>
      <c r="FA389" s="256"/>
      <c r="FB389" s="256"/>
      <c r="FC389" s="256"/>
      <c r="FD389" s="256"/>
      <c r="FE389" s="256"/>
      <c r="FF389" s="256"/>
      <c r="FG389" s="256"/>
      <c r="FH389" s="256"/>
      <c r="FI389" s="256"/>
      <c r="FK389" s="256"/>
      <c r="FL389" s="256"/>
      <c r="FM389" s="256"/>
      <c r="FN389" s="256"/>
      <c r="FO389" s="256"/>
      <c r="FP389" s="256"/>
      <c r="FQ389" s="256"/>
      <c r="FR389" s="256"/>
      <c r="FS389" s="256"/>
      <c r="FT389" s="256"/>
      <c r="FU389" s="256"/>
      <c r="FV389" s="256"/>
      <c r="FX389" s="256"/>
      <c r="FY389" s="256"/>
      <c r="FZ389" s="256"/>
      <c r="GA389" s="256"/>
      <c r="GB389" s="256"/>
      <c r="GC389" s="256"/>
      <c r="GD389" s="256"/>
      <c r="GE389" s="256"/>
      <c r="GF389" s="256"/>
      <c r="GG389" s="256"/>
      <c r="GH389" s="256"/>
      <c r="GI389" s="256"/>
      <c r="GK389" s="256"/>
      <c r="GL389" s="256"/>
      <c r="GM389" s="256"/>
      <c r="GN389" s="256"/>
      <c r="GO389" s="256"/>
      <c r="GP389" s="256"/>
      <c r="GQ389" s="256"/>
      <c r="GR389" s="256"/>
      <c r="GS389" s="256"/>
      <c r="GT389" s="256"/>
      <c r="GU389" s="256"/>
      <c r="GV389" s="256"/>
      <c r="GX389" s="256"/>
      <c r="GY389" s="256"/>
      <c r="GZ389" s="256"/>
      <c r="HA389" s="256"/>
      <c r="HB389" s="256"/>
      <c r="HC389" s="256"/>
      <c r="HD389" s="256"/>
      <c r="HE389" s="256"/>
      <c r="HF389" s="256"/>
      <c r="HG389" s="256"/>
      <c r="HH389" s="256"/>
      <c r="HI389" s="256"/>
      <c r="HK389" s="256"/>
      <c r="HL389" s="256"/>
      <c r="HM389" s="256"/>
      <c r="HN389" s="256"/>
      <c r="HO389" s="256"/>
      <c r="HP389" s="256"/>
      <c r="HQ389" s="256"/>
      <c r="HR389" s="256"/>
      <c r="HS389" s="256"/>
      <c r="HT389" s="256"/>
      <c r="HU389" s="256"/>
      <c r="HV389" s="256"/>
      <c r="HX389" s="256"/>
      <c r="HY389" s="256"/>
      <c r="HZ389" s="256"/>
      <c r="IA389" s="256"/>
      <c r="IB389" s="256"/>
      <c r="IC389" s="256"/>
      <c r="ID389" s="256"/>
      <c r="IE389" s="256"/>
      <c r="IF389" s="256"/>
      <c r="IG389" s="256"/>
      <c r="IH389" s="256"/>
      <c r="II389" s="256"/>
      <c r="IK389" s="256"/>
      <c r="IL389" s="257"/>
      <c r="IM389" s="257"/>
      <c r="IN389" s="257"/>
      <c r="IO389" s="257"/>
      <c r="IP389" s="257"/>
      <c r="IQ389" s="257"/>
      <c r="IR389" s="257"/>
      <c r="IS389" s="257"/>
      <c r="IT389" s="257"/>
      <c r="IU389" s="257"/>
      <c r="IV389" s="257"/>
      <c r="IW389" s="257"/>
      <c r="IY389" s="256"/>
    </row>
    <row r="390" spans="16:259" ht="19.5" customHeight="1" x14ac:dyDescent="0.5">
      <c r="P390" s="400"/>
      <c r="Z390" s="256"/>
      <c r="AA390" s="256"/>
      <c r="AB390" s="256"/>
      <c r="AO390" s="400"/>
      <c r="AY390" s="256"/>
      <c r="AZ390" s="256"/>
      <c r="BA390" s="256"/>
      <c r="BB390" s="256"/>
      <c r="BC390" s="256"/>
      <c r="BD390" s="256"/>
      <c r="BE390" s="256"/>
      <c r="BF390" s="256"/>
      <c r="BG390" s="256"/>
      <c r="BH390" s="256"/>
      <c r="BI390" s="256"/>
      <c r="BK390" s="256"/>
      <c r="BL390" s="256"/>
      <c r="BM390" s="256"/>
      <c r="BN390" s="256"/>
      <c r="BO390" s="256"/>
      <c r="BP390" s="256"/>
      <c r="BQ390" s="256"/>
      <c r="BR390" s="256"/>
      <c r="BS390" s="256"/>
      <c r="BT390" s="256"/>
      <c r="BU390" s="256"/>
      <c r="BV390" s="256"/>
      <c r="BX390" s="256"/>
      <c r="BY390" s="256"/>
      <c r="BZ390" s="256"/>
      <c r="CA390" s="256"/>
      <c r="CB390" s="256"/>
      <c r="CC390" s="256"/>
      <c r="CD390" s="256"/>
      <c r="CE390" s="256"/>
      <c r="CF390" s="256"/>
      <c r="CG390" s="256"/>
      <c r="CH390" s="256"/>
      <c r="CI390" s="256"/>
      <c r="CK390" s="256"/>
      <c r="CL390" s="256"/>
      <c r="CM390" s="256"/>
      <c r="CN390" s="256"/>
      <c r="CO390" s="256"/>
      <c r="CP390" s="256"/>
      <c r="CQ390" s="256"/>
      <c r="CR390" s="256"/>
      <c r="CS390" s="256"/>
      <c r="CT390" s="256"/>
      <c r="CU390" s="256"/>
      <c r="CV390" s="256"/>
      <c r="CX390" s="256"/>
      <c r="CY390" s="256"/>
      <c r="CZ390" s="256"/>
      <c r="DA390" s="256"/>
      <c r="DB390" s="256"/>
      <c r="DC390" s="256"/>
      <c r="DD390" s="256"/>
      <c r="DE390" s="256"/>
      <c r="DF390" s="256"/>
      <c r="DG390" s="256"/>
      <c r="DH390" s="256"/>
      <c r="DI390" s="256"/>
      <c r="DK390" s="256"/>
      <c r="DL390" s="256"/>
      <c r="DM390" s="256"/>
      <c r="DN390" s="256"/>
      <c r="DO390" s="256"/>
      <c r="DP390" s="256"/>
      <c r="DQ390" s="256"/>
      <c r="DR390" s="256"/>
      <c r="DS390" s="256"/>
      <c r="DT390" s="256"/>
      <c r="DU390" s="256"/>
      <c r="DV390" s="256"/>
      <c r="DX390" s="256"/>
      <c r="DY390" s="256"/>
      <c r="DZ390" s="256"/>
      <c r="EA390" s="256"/>
      <c r="EB390" s="256"/>
      <c r="EC390" s="256"/>
      <c r="ED390" s="256"/>
      <c r="EE390" s="256"/>
      <c r="EF390" s="256"/>
      <c r="EG390" s="256"/>
      <c r="EH390" s="256"/>
      <c r="EI390" s="256"/>
      <c r="EK390" s="256"/>
      <c r="EL390" s="256"/>
      <c r="EM390" s="256"/>
      <c r="EN390" s="256"/>
      <c r="EO390" s="256"/>
      <c r="EP390" s="256"/>
      <c r="EQ390" s="256"/>
      <c r="ER390" s="256"/>
      <c r="ES390" s="256"/>
      <c r="ET390" s="256"/>
      <c r="EU390" s="256"/>
      <c r="EV390" s="256"/>
      <c r="EX390" s="256"/>
      <c r="EY390" s="256"/>
      <c r="EZ390" s="256"/>
      <c r="FA390" s="256"/>
      <c r="FB390" s="256"/>
      <c r="FC390" s="256"/>
      <c r="FD390" s="256"/>
      <c r="FE390" s="256"/>
      <c r="FF390" s="256"/>
      <c r="FG390" s="256"/>
      <c r="FH390" s="256"/>
      <c r="FI390" s="256"/>
      <c r="FK390" s="256"/>
      <c r="FL390" s="256"/>
      <c r="FM390" s="256"/>
      <c r="FN390" s="256"/>
      <c r="FO390" s="256"/>
      <c r="FP390" s="256"/>
      <c r="FQ390" s="256"/>
      <c r="FR390" s="256"/>
      <c r="FS390" s="256"/>
      <c r="FT390" s="256"/>
      <c r="FU390" s="256"/>
      <c r="FV390" s="256"/>
      <c r="FX390" s="256"/>
      <c r="FY390" s="256"/>
      <c r="FZ390" s="256"/>
      <c r="GA390" s="256"/>
      <c r="GB390" s="256"/>
      <c r="GC390" s="256"/>
      <c r="GD390" s="256"/>
      <c r="GE390" s="256"/>
      <c r="GF390" s="256"/>
      <c r="GG390" s="256"/>
      <c r="GH390" s="256"/>
      <c r="GI390" s="256"/>
      <c r="GK390" s="256"/>
      <c r="GL390" s="256"/>
      <c r="GM390" s="256"/>
      <c r="GN390" s="256"/>
      <c r="GO390" s="256"/>
      <c r="GP390" s="256"/>
      <c r="GQ390" s="256"/>
      <c r="GR390" s="256"/>
      <c r="GS390" s="256"/>
      <c r="GT390" s="256"/>
      <c r="GU390" s="256"/>
      <c r="GV390" s="256"/>
      <c r="GX390" s="256"/>
      <c r="GY390" s="256"/>
      <c r="GZ390" s="256"/>
      <c r="HA390" s="256"/>
      <c r="HB390" s="256"/>
      <c r="HC390" s="256"/>
      <c r="HD390" s="256"/>
      <c r="HE390" s="256"/>
      <c r="HF390" s="256"/>
      <c r="HG390" s="256"/>
      <c r="HH390" s="256"/>
      <c r="HI390" s="256"/>
      <c r="HK390" s="256"/>
      <c r="HL390" s="256"/>
      <c r="HM390" s="256"/>
      <c r="HN390" s="256"/>
      <c r="HO390" s="256"/>
      <c r="HP390" s="256"/>
      <c r="HQ390" s="256"/>
      <c r="HR390" s="256"/>
      <c r="HS390" s="256"/>
      <c r="HT390" s="256"/>
      <c r="HU390" s="256"/>
      <c r="HV390" s="256"/>
      <c r="HX390" s="256"/>
      <c r="HY390" s="256"/>
      <c r="HZ390" s="256"/>
      <c r="IA390" s="256"/>
      <c r="IB390" s="256"/>
      <c r="IC390" s="256"/>
      <c r="ID390" s="256"/>
      <c r="IE390" s="256"/>
      <c r="IF390" s="256"/>
      <c r="IG390" s="256"/>
      <c r="IH390" s="256"/>
      <c r="II390" s="256"/>
      <c r="IK390" s="256"/>
      <c r="IL390" s="257"/>
      <c r="IM390" s="257"/>
      <c r="IN390" s="257"/>
      <c r="IO390" s="257"/>
      <c r="IP390" s="257"/>
      <c r="IQ390" s="257"/>
      <c r="IR390" s="257"/>
      <c r="IS390" s="257"/>
      <c r="IT390" s="257"/>
      <c r="IU390" s="257"/>
      <c r="IV390" s="257"/>
      <c r="IW390" s="257"/>
      <c r="IY390" s="256"/>
    </row>
    <row r="391" spans="16:259" ht="19.5" customHeight="1" x14ac:dyDescent="0.5">
      <c r="P391" s="400"/>
      <c r="Z391" s="256"/>
      <c r="AA391" s="256"/>
      <c r="AB391" s="256"/>
      <c r="AO391" s="400"/>
      <c r="AY391" s="256"/>
      <c r="AZ391" s="256"/>
      <c r="BA391" s="256"/>
      <c r="BB391" s="256"/>
      <c r="BC391" s="256"/>
      <c r="BD391" s="256"/>
      <c r="BE391" s="256"/>
      <c r="BF391" s="256"/>
      <c r="BG391" s="256"/>
      <c r="BH391" s="256"/>
      <c r="BI391" s="256"/>
      <c r="BK391" s="256"/>
      <c r="BL391" s="256"/>
      <c r="BM391" s="256"/>
      <c r="BN391" s="256"/>
      <c r="BO391" s="256"/>
      <c r="BP391" s="256"/>
      <c r="BQ391" s="256"/>
      <c r="BR391" s="256"/>
      <c r="BS391" s="256"/>
      <c r="BT391" s="256"/>
      <c r="BU391" s="256"/>
      <c r="BV391" s="256"/>
      <c r="BX391" s="256"/>
      <c r="BY391" s="256"/>
      <c r="BZ391" s="256"/>
      <c r="CA391" s="256"/>
      <c r="CB391" s="256"/>
      <c r="CC391" s="256"/>
      <c r="CD391" s="256"/>
      <c r="CE391" s="256"/>
      <c r="CF391" s="256"/>
      <c r="CG391" s="256"/>
      <c r="CH391" s="256"/>
      <c r="CI391" s="256"/>
      <c r="CK391" s="256"/>
      <c r="CL391" s="256"/>
      <c r="CM391" s="256"/>
      <c r="CN391" s="256"/>
      <c r="CO391" s="256"/>
      <c r="CP391" s="256"/>
      <c r="CQ391" s="256"/>
      <c r="CR391" s="256"/>
      <c r="CS391" s="256"/>
      <c r="CT391" s="256"/>
      <c r="CU391" s="256"/>
      <c r="CV391" s="256"/>
      <c r="CX391" s="256"/>
      <c r="CY391" s="256"/>
      <c r="CZ391" s="256"/>
      <c r="DA391" s="256"/>
      <c r="DB391" s="256"/>
      <c r="DC391" s="256"/>
      <c r="DD391" s="256"/>
      <c r="DE391" s="256"/>
      <c r="DF391" s="256"/>
      <c r="DG391" s="256"/>
      <c r="DH391" s="256"/>
      <c r="DI391" s="256"/>
      <c r="DK391" s="256"/>
      <c r="DL391" s="256"/>
      <c r="DM391" s="256"/>
      <c r="DN391" s="256"/>
      <c r="DO391" s="256"/>
      <c r="DP391" s="256"/>
      <c r="DQ391" s="256"/>
      <c r="DR391" s="256"/>
      <c r="DS391" s="256"/>
      <c r="DT391" s="256"/>
      <c r="DU391" s="256"/>
      <c r="DV391" s="256"/>
      <c r="DX391" s="256"/>
      <c r="DY391" s="256"/>
      <c r="DZ391" s="256"/>
      <c r="EA391" s="256"/>
      <c r="EB391" s="256"/>
      <c r="EC391" s="256"/>
      <c r="ED391" s="256"/>
      <c r="EE391" s="256"/>
      <c r="EF391" s="256"/>
      <c r="EG391" s="256"/>
      <c r="EH391" s="256"/>
      <c r="EI391" s="256"/>
      <c r="EK391" s="256"/>
      <c r="EL391" s="256"/>
      <c r="EM391" s="256"/>
      <c r="EN391" s="256"/>
      <c r="EO391" s="256"/>
      <c r="EP391" s="256"/>
      <c r="EQ391" s="256"/>
      <c r="ER391" s="256"/>
      <c r="ES391" s="256"/>
      <c r="ET391" s="256"/>
      <c r="EU391" s="256"/>
      <c r="EV391" s="256"/>
      <c r="EX391" s="256"/>
      <c r="EY391" s="256"/>
      <c r="EZ391" s="256"/>
      <c r="FA391" s="256"/>
      <c r="FB391" s="256"/>
      <c r="FC391" s="256"/>
      <c r="FD391" s="256"/>
      <c r="FE391" s="256"/>
      <c r="FF391" s="256"/>
      <c r="FG391" s="256"/>
      <c r="FH391" s="256"/>
      <c r="FI391" s="256"/>
      <c r="FK391" s="256"/>
      <c r="FL391" s="256"/>
      <c r="FM391" s="256"/>
      <c r="FN391" s="256"/>
      <c r="FO391" s="256"/>
      <c r="FP391" s="256"/>
      <c r="FQ391" s="256"/>
      <c r="FR391" s="256"/>
      <c r="FS391" s="256"/>
      <c r="FT391" s="256"/>
      <c r="FU391" s="256"/>
      <c r="FV391" s="256"/>
      <c r="FX391" s="256"/>
      <c r="FY391" s="256"/>
      <c r="FZ391" s="256"/>
      <c r="GA391" s="256"/>
      <c r="GB391" s="256"/>
      <c r="GC391" s="256"/>
      <c r="GD391" s="256"/>
      <c r="GE391" s="256"/>
      <c r="GF391" s="256"/>
      <c r="GG391" s="256"/>
      <c r="GH391" s="256"/>
      <c r="GI391" s="256"/>
      <c r="GK391" s="256"/>
      <c r="GL391" s="256"/>
      <c r="GM391" s="256"/>
      <c r="GN391" s="256"/>
      <c r="GO391" s="256"/>
      <c r="GP391" s="256"/>
      <c r="GQ391" s="256"/>
      <c r="GR391" s="256"/>
      <c r="GS391" s="256"/>
      <c r="GT391" s="256"/>
      <c r="GU391" s="256"/>
      <c r="GV391" s="256"/>
      <c r="GX391" s="256"/>
      <c r="GY391" s="256"/>
      <c r="GZ391" s="256"/>
      <c r="HA391" s="256"/>
      <c r="HB391" s="256"/>
      <c r="HC391" s="256"/>
      <c r="HD391" s="256"/>
      <c r="HE391" s="256"/>
      <c r="HF391" s="256"/>
      <c r="HG391" s="256"/>
      <c r="HH391" s="256"/>
      <c r="HI391" s="256"/>
      <c r="HK391" s="256"/>
      <c r="HL391" s="256"/>
      <c r="HM391" s="256"/>
      <c r="HN391" s="256"/>
      <c r="HO391" s="256"/>
      <c r="HP391" s="256"/>
      <c r="HQ391" s="256"/>
      <c r="HR391" s="256"/>
      <c r="HS391" s="256"/>
      <c r="HT391" s="256"/>
      <c r="HU391" s="256"/>
      <c r="HV391" s="256"/>
      <c r="HX391" s="256"/>
      <c r="HY391" s="256"/>
      <c r="HZ391" s="256"/>
      <c r="IA391" s="256"/>
      <c r="IB391" s="256"/>
      <c r="IC391" s="256"/>
      <c r="ID391" s="256"/>
      <c r="IE391" s="256"/>
      <c r="IF391" s="256"/>
      <c r="IG391" s="256"/>
      <c r="IH391" s="256"/>
      <c r="II391" s="256"/>
      <c r="IK391" s="256"/>
      <c r="IL391" s="257"/>
      <c r="IM391" s="257"/>
      <c r="IN391" s="257"/>
      <c r="IO391" s="257"/>
      <c r="IP391" s="257"/>
      <c r="IQ391" s="257"/>
      <c r="IR391" s="257"/>
      <c r="IS391" s="257"/>
      <c r="IT391" s="257"/>
      <c r="IU391" s="257"/>
      <c r="IV391" s="257"/>
      <c r="IW391" s="257"/>
      <c r="IY391" s="256"/>
    </row>
    <row r="392" spans="16:259" ht="19.5" customHeight="1" x14ac:dyDescent="0.5">
      <c r="P392" s="400"/>
      <c r="Z392" s="256"/>
      <c r="AA392" s="256"/>
      <c r="AB392" s="256"/>
      <c r="AO392" s="400"/>
      <c r="AY392" s="256"/>
      <c r="AZ392" s="256"/>
      <c r="BA392" s="256"/>
      <c r="BB392" s="256"/>
      <c r="BC392" s="256"/>
      <c r="BD392" s="256"/>
      <c r="BE392" s="256"/>
      <c r="BF392" s="256"/>
      <c r="BG392" s="256"/>
      <c r="BH392" s="256"/>
      <c r="BI392" s="256"/>
      <c r="BK392" s="256"/>
      <c r="BL392" s="256"/>
      <c r="BM392" s="256"/>
      <c r="BN392" s="256"/>
      <c r="BO392" s="256"/>
      <c r="BP392" s="256"/>
      <c r="BQ392" s="256"/>
      <c r="BR392" s="256"/>
      <c r="BS392" s="256"/>
      <c r="BT392" s="256"/>
      <c r="BU392" s="256"/>
      <c r="BV392" s="256"/>
      <c r="BX392" s="256"/>
      <c r="BY392" s="256"/>
      <c r="BZ392" s="256"/>
      <c r="CA392" s="256"/>
      <c r="CB392" s="256"/>
      <c r="CC392" s="256"/>
      <c r="CD392" s="256"/>
      <c r="CE392" s="256"/>
      <c r="CF392" s="256"/>
      <c r="CG392" s="256"/>
      <c r="CH392" s="256"/>
      <c r="CI392" s="256"/>
      <c r="CK392" s="256"/>
      <c r="CL392" s="256"/>
      <c r="CM392" s="256"/>
      <c r="CN392" s="256"/>
      <c r="CO392" s="256"/>
      <c r="CP392" s="256"/>
      <c r="CQ392" s="256"/>
      <c r="CR392" s="256"/>
      <c r="CS392" s="256"/>
      <c r="CT392" s="256"/>
      <c r="CU392" s="256"/>
      <c r="CV392" s="256"/>
      <c r="CX392" s="256"/>
      <c r="CY392" s="256"/>
      <c r="CZ392" s="256"/>
      <c r="DA392" s="256"/>
      <c r="DB392" s="256"/>
      <c r="DC392" s="256"/>
      <c r="DD392" s="256"/>
      <c r="DE392" s="256"/>
      <c r="DF392" s="256"/>
      <c r="DG392" s="256"/>
      <c r="DH392" s="256"/>
      <c r="DI392" s="256"/>
      <c r="DK392" s="256"/>
      <c r="DL392" s="256"/>
      <c r="DM392" s="256"/>
      <c r="DN392" s="256"/>
      <c r="DO392" s="256"/>
      <c r="DP392" s="256"/>
      <c r="DQ392" s="256"/>
      <c r="DR392" s="256"/>
      <c r="DS392" s="256"/>
      <c r="DT392" s="256"/>
      <c r="DU392" s="256"/>
      <c r="DV392" s="256"/>
      <c r="DX392" s="256"/>
      <c r="DY392" s="256"/>
      <c r="DZ392" s="256"/>
      <c r="EA392" s="256"/>
      <c r="EB392" s="256"/>
      <c r="EC392" s="256"/>
      <c r="ED392" s="256"/>
      <c r="EE392" s="256"/>
      <c r="EF392" s="256"/>
      <c r="EG392" s="256"/>
      <c r="EH392" s="256"/>
      <c r="EI392" s="256"/>
      <c r="EK392" s="256"/>
      <c r="EL392" s="256"/>
      <c r="EM392" s="256"/>
      <c r="EN392" s="256"/>
      <c r="EO392" s="256"/>
      <c r="EP392" s="256"/>
      <c r="EQ392" s="256"/>
      <c r="ER392" s="256"/>
      <c r="ES392" s="256"/>
      <c r="ET392" s="256"/>
      <c r="EU392" s="256"/>
      <c r="EV392" s="256"/>
      <c r="EX392" s="256"/>
      <c r="EY392" s="256"/>
      <c r="EZ392" s="256"/>
      <c r="FA392" s="256"/>
      <c r="FB392" s="256"/>
      <c r="FC392" s="256"/>
      <c r="FD392" s="256"/>
      <c r="FE392" s="256"/>
      <c r="FF392" s="256"/>
      <c r="FG392" s="256"/>
      <c r="FH392" s="256"/>
      <c r="FI392" s="256"/>
      <c r="FK392" s="256"/>
      <c r="FL392" s="256"/>
      <c r="FM392" s="256"/>
      <c r="FN392" s="256"/>
      <c r="FO392" s="256"/>
      <c r="FP392" s="256"/>
      <c r="FQ392" s="256"/>
      <c r="FR392" s="256"/>
      <c r="FS392" s="256"/>
      <c r="FT392" s="256"/>
      <c r="FU392" s="256"/>
      <c r="FV392" s="256"/>
      <c r="FX392" s="256"/>
      <c r="FY392" s="256"/>
      <c r="FZ392" s="256"/>
      <c r="GA392" s="256"/>
      <c r="GB392" s="256"/>
      <c r="GC392" s="256"/>
      <c r="GD392" s="256"/>
      <c r="GE392" s="256"/>
      <c r="GF392" s="256"/>
      <c r="GG392" s="256"/>
      <c r="GH392" s="256"/>
      <c r="GI392" s="256"/>
      <c r="GK392" s="256"/>
      <c r="GL392" s="256"/>
      <c r="GM392" s="256"/>
      <c r="GN392" s="256"/>
      <c r="GO392" s="256"/>
      <c r="GP392" s="256"/>
      <c r="GQ392" s="256"/>
      <c r="GR392" s="256"/>
      <c r="GS392" s="256"/>
      <c r="GT392" s="256"/>
      <c r="GU392" s="256"/>
      <c r="GV392" s="256"/>
      <c r="GX392" s="256"/>
      <c r="GY392" s="256"/>
      <c r="GZ392" s="256"/>
      <c r="HA392" s="256"/>
      <c r="HB392" s="256"/>
      <c r="HC392" s="256"/>
      <c r="HD392" s="256"/>
      <c r="HE392" s="256"/>
      <c r="HF392" s="256"/>
      <c r="HG392" s="256"/>
      <c r="HH392" s="256"/>
      <c r="HI392" s="256"/>
      <c r="HK392" s="256"/>
      <c r="HL392" s="256"/>
      <c r="HM392" s="256"/>
      <c r="HN392" s="256"/>
      <c r="HO392" s="256"/>
      <c r="HP392" s="256"/>
      <c r="HQ392" s="256"/>
      <c r="HR392" s="256"/>
      <c r="HS392" s="256"/>
      <c r="HT392" s="256"/>
      <c r="HU392" s="256"/>
      <c r="HV392" s="256"/>
      <c r="HX392" s="256"/>
      <c r="HY392" s="256"/>
      <c r="HZ392" s="256"/>
      <c r="IA392" s="256"/>
      <c r="IB392" s="256"/>
      <c r="IC392" s="256"/>
      <c r="ID392" s="256"/>
      <c r="IE392" s="256"/>
      <c r="IF392" s="256"/>
      <c r="IG392" s="256"/>
      <c r="IH392" s="256"/>
      <c r="II392" s="256"/>
      <c r="IK392" s="256"/>
      <c r="IL392" s="257"/>
      <c r="IM392" s="257"/>
      <c r="IN392" s="257"/>
      <c r="IO392" s="257"/>
      <c r="IP392" s="257"/>
      <c r="IQ392" s="257"/>
      <c r="IR392" s="257"/>
      <c r="IS392" s="257"/>
      <c r="IT392" s="257"/>
      <c r="IU392" s="257"/>
      <c r="IV392" s="257"/>
      <c r="IW392" s="257"/>
      <c r="IY392" s="256"/>
    </row>
    <row r="393" spans="16:259" ht="19.5" customHeight="1" x14ac:dyDescent="0.5">
      <c r="P393" s="400"/>
      <c r="Z393" s="256"/>
      <c r="AA393" s="256"/>
      <c r="AB393" s="256"/>
      <c r="AO393" s="400"/>
      <c r="AY393" s="256"/>
      <c r="AZ393" s="256"/>
      <c r="BA393" s="256"/>
      <c r="BB393" s="256"/>
      <c r="BC393" s="256"/>
      <c r="BD393" s="256"/>
      <c r="BE393" s="256"/>
      <c r="BF393" s="256"/>
      <c r="BG393" s="256"/>
      <c r="BH393" s="256"/>
      <c r="BI393" s="256"/>
      <c r="BK393" s="256"/>
      <c r="BL393" s="256"/>
      <c r="BM393" s="256"/>
      <c r="BN393" s="256"/>
      <c r="BO393" s="256"/>
      <c r="BP393" s="256"/>
      <c r="BQ393" s="256"/>
      <c r="BR393" s="256"/>
      <c r="BS393" s="256"/>
      <c r="BT393" s="256"/>
      <c r="BU393" s="256"/>
      <c r="BV393" s="256"/>
      <c r="BX393" s="256"/>
      <c r="BY393" s="256"/>
      <c r="BZ393" s="256"/>
      <c r="CA393" s="256"/>
      <c r="CB393" s="256"/>
      <c r="CC393" s="256"/>
      <c r="CD393" s="256"/>
      <c r="CE393" s="256"/>
      <c r="CF393" s="256"/>
      <c r="CG393" s="256"/>
      <c r="CH393" s="256"/>
      <c r="CI393" s="256"/>
      <c r="CK393" s="256"/>
      <c r="CL393" s="256"/>
      <c r="CM393" s="256"/>
      <c r="CN393" s="256"/>
      <c r="CO393" s="256"/>
      <c r="CP393" s="256"/>
      <c r="CQ393" s="256"/>
      <c r="CR393" s="256"/>
      <c r="CS393" s="256"/>
      <c r="CT393" s="256"/>
      <c r="CU393" s="256"/>
      <c r="CV393" s="256"/>
      <c r="CX393" s="256"/>
      <c r="CY393" s="256"/>
      <c r="CZ393" s="256"/>
      <c r="DA393" s="256"/>
      <c r="DB393" s="256"/>
      <c r="DC393" s="256"/>
      <c r="DD393" s="256"/>
      <c r="DE393" s="256"/>
      <c r="DF393" s="256"/>
      <c r="DG393" s="256"/>
      <c r="DH393" s="256"/>
      <c r="DI393" s="256"/>
      <c r="DK393" s="256"/>
      <c r="DL393" s="256"/>
      <c r="DM393" s="256"/>
      <c r="DN393" s="256"/>
      <c r="DO393" s="256"/>
      <c r="DP393" s="256"/>
      <c r="DQ393" s="256"/>
      <c r="DR393" s="256"/>
      <c r="DS393" s="256"/>
      <c r="DT393" s="256"/>
      <c r="DU393" s="256"/>
      <c r="DV393" s="256"/>
      <c r="DX393" s="256"/>
      <c r="DY393" s="256"/>
      <c r="DZ393" s="256"/>
      <c r="EA393" s="256"/>
      <c r="EB393" s="256"/>
      <c r="EC393" s="256"/>
      <c r="ED393" s="256"/>
      <c r="EE393" s="256"/>
      <c r="EF393" s="256"/>
      <c r="EG393" s="256"/>
      <c r="EH393" s="256"/>
      <c r="EI393" s="256"/>
      <c r="EK393" s="256"/>
      <c r="EL393" s="256"/>
      <c r="EM393" s="256"/>
      <c r="EN393" s="256"/>
      <c r="EO393" s="256"/>
      <c r="EP393" s="256"/>
      <c r="EQ393" s="256"/>
      <c r="ER393" s="256"/>
      <c r="ES393" s="256"/>
      <c r="ET393" s="256"/>
      <c r="EU393" s="256"/>
      <c r="EV393" s="256"/>
      <c r="EX393" s="256"/>
      <c r="EY393" s="256"/>
      <c r="EZ393" s="256"/>
      <c r="FA393" s="256"/>
      <c r="FB393" s="256"/>
      <c r="FC393" s="256"/>
      <c r="FD393" s="256"/>
      <c r="FE393" s="256"/>
      <c r="FF393" s="256"/>
      <c r="FG393" s="256"/>
      <c r="FH393" s="256"/>
      <c r="FI393" s="256"/>
      <c r="FK393" s="256"/>
      <c r="FL393" s="256"/>
      <c r="FM393" s="256"/>
      <c r="FN393" s="256"/>
      <c r="FO393" s="256"/>
      <c r="FP393" s="256"/>
      <c r="FQ393" s="256"/>
      <c r="FR393" s="256"/>
      <c r="FS393" s="256"/>
      <c r="FT393" s="256"/>
      <c r="FU393" s="256"/>
      <c r="FV393" s="256"/>
      <c r="FX393" s="256"/>
      <c r="FY393" s="256"/>
      <c r="FZ393" s="256"/>
      <c r="GA393" s="256"/>
      <c r="GB393" s="256"/>
      <c r="GC393" s="256"/>
      <c r="GD393" s="256"/>
      <c r="GE393" s="256"/>
      <c r="GF393" s="256"/>
      <c r="GG393" s="256"/>
      <c r="GH393" s="256"/>
      <c r="GI393" s="256"/>
      <c r="GK393" s="256"/>
      <c r="GL393" s="256"/>
      <c r="GM393" s="256"/>
      <c r="GN393" s="256"/>
      <c r="GO393" s="256"/>
      <c r="GP393" s="256"/>
      <c r="GQ393" s="256"/>
      <c r="GR393" s="256"/>
      <c r="GS393" s="256"/>
      <c r="GT393" s="256"/>
      <c r="GU393" s="256"/>
      <c r="GV393" s="256"/>
      <c r="GX393" s="256"/>
      <c r="GY393" s="256"/>
      <c r="GZ393" s="256"/>
      <c r="HA393" s="256"/>
      <c r="HB393" s="256"/>
      <c r="HC393" s="256"/>
      <c r="HD393" s="256"/>
      <c r="HE393" s="256"/>
      <c r="HF393" s="256"/>
      <c r="HG393" s="256"/>
      <c r="HH393" s="256"/>
      <c r="HI393" s="256"/>
      <c r="HK393" s="256"/>
      <c r="HL393" s="256"/>
      <c r="HM393" s="256"/>
      <c r="HN393" s="256"/>
      <c r="HO393" s="256"/>
      <c r="HP393" s="256"/>
      <c r="HQ393" s="256"/>
      <c r="HR393" s="256"/>
      <c r="HS393" s="256"/>
      <c r="HT393" s="256"/>
      <c r="HU393" s="256"/>
      <c r="HV393" s="256"/>
      <c r="HX393" s="256"/>
      <c r="HY393" s="256"/>
      <c r="HZ393" s="256"/>
      <c r="IA393" s="256"/>
      <c r="IB393" s="256"/>
      <c r="IC393" s="256"/>
      <c r="ID393" s="256"/>
      <c r="IE393" s="256"/>
      <c r="IF393" s="256"/>
      <c r="IG393" s="256"/>
      <c r="IH393" s="256"/>
      <c r="II393" s="256"/>
      <c r="IK393" s="256"/>
      <c r="IL393" s="257"/>
      <c r="IM393" s="257"/>
      <c r="IN393" s="257"/>
      <c r="IO393" s="257"/>
      <c r="IP393" s="257"/>
      <c r="IQ393" s="257"/>
      <c r="IR393" s="257"/>
      <c r="IS393" s="257"/>
      <c r="IT393" s="257"/>
      <c r="IU393" s="257"/>
      <c r="IV393" s="257"/>
      <c r="IW393" s="257"/>
      <c r="IY393" s="256"/>
    </row>
    <row r="394" spans="16:259" ht="19.5" customHeight="1" x14ac:dyDescent="0.5">
      <c r="P394" s="400"/>
      <c r="Z394" s="256"/>
      <c r="AA394" s="256"/>
      <c r="AB394" s="256"/>
      <c r="AO394" s="400"/>
      <c r="AY394" s="256"/>
      <c r="AZ394" s="256"/>
      <c r="BA394" s="256"/>
      <c r="BB394" s="256"/>
      <c r="BC394" s="256"/>
      <c r="BD394" s="256"/>
      <c r="BE394" s="256"/>
      <c r="BF394" s="256"/>
      <c r="BG394" s="256"/>
      <c r="BH394" s="256"/>
      <c r="BI394" s="256"/>
      <c r="BK394" s="256"/>
      <c r="BL394" s="256"/>
      <c r="BM394" s="256"/>
      <c r="BN394" s="256"/>
      <c r="BO394" s="256"/>
      <c r="BP394" s="256"/>
      <c r="BQ394" s="256"/>
      <c r="BR394" s="256"/>
      <c r="BS394" s="256"/>
      <c r="BT394" s="256"/>
      <c r="BU394" s="256"/>
      <c r="BV394" s="256"/>
      <c r="BX394" s="256"/>
      <c r="BY394" s="256"/>
      <c r="BZ394" s="256"/>
      <c r="CA394" s="256"/>
      <c r="CB394" s="256"/>
      <c r="CC394" s="256"/>
      <c r="CD394" s="256"/>
      <c r="CE394" s="256"/>
      <c r="CF394" s="256"/>
      <c r="CG394" s="256"/>
      <c r="CH394" s="256"/>
      <c r="CI394" s="256"/>
      <c r="CK394" s="256"/>
      <c r="CL394" s="256"/>
      <c r="CM394" s="256"/>
      <c r="CN394" s="256"/>
      <c r="CO394" s="256"/>
      <c r="CP394" s="256"/>
      <c r="CQ394" s="256"/>
      <c r="CR394" s="256"/>
      <c r="CS394" s="256"/>
      <c r="CT394" s="256"/>
      <c r="CU394" s="256"/>
      <c r="CV394" s="256"/>
      <c r="CX394" s="256"/>
      <c r="CY394" s="256"/>
      <c r="CZ394" s="256"/>
      <c r="DA394" s="256"/>
      <c r="DB394" s="256"/>
      <c r="DC394" s="256"/>
      <c r="DD394" s="256"/>
      <c r="DE394" s="256"/>
      <c r="DF394" s="256"/>
      <c r="DG394" s="256"/>
      <c r="DH394" s="256"/>
      <c r="DI394" s="256"/>
      <c r="DK394" s="256"/>
      <c r="DL394" s="256"/>
      <c r="DM394" s="256"/>
      <c r="DN394" s="256"/>
      <c r="DO394" s="256"/>
      <c r="DP394" s="256"/>
      <c r="DQ394" s="256"/>
      <c r="DR394" s="256"/>
      <c r="DS394" s="256"/>
      <c r="DT394" s="256"/>
      <c r="DU394" s="256"/>
      <c r="DV394" s="256"/>
      <c r="DX394" s="256"/>
      <c r="DY394" s="256"/>
      <c r="DZ394" s="256"/>
      <c r="EA394" s="256"/>
      <c r="EB394" s="256"/>
      <c r="EC394" s="256"/>
      <c r="ED394" s="256"/>
      <c r="EE394" s="256"/>
      <c r="EF394" s="256"/>
      <c r="EG394" s="256"/>
      <c r="EH394" s="256"/>
      <c r="EI394" s="256"/>
      <c r="EK394" s="256"/>
      <c r="EL394" s="256"/>
      <c r="EM394" s="256"/>
      <c r="EN394" s="256"/>
      <c r="EO394" s="256"/>
      <c r="EP394" s="256"/>
      <c r="EQ394" s="256"/>
      <c r="ER394" s="256"/>
      <c r="ES394" s="256"/>
      <c r="ET394" s="256"/>
      <c r="EU394" s="256"/>
      <c r="EV394" s="256"/>
      <c r="EX394" s="256"/>
      <c r="EY394" s="256"/>
      <c r="EZ394" s="256"/>
      <c r="FA394" s="256"/>
      <c r="FB394" s="256"/>
      <c r="FC394" s="256"/>
      <c r="FD394" s="256"/>
      <c r="FE394" s="256"/>
      <c r="FF394" s="256"/>
      <c r="FG394" s="256"/>
      <c r="FH394" s="256"/>
      <c r="FI394" s="256"/>
      <c r="FK394" s="256"/>
      <c r="FL394" s="256"/>
      <c r="FM394" s="256"/>
      <c r="FN394" s="256"/>
      <c r="FO394" s="256"/>
      <c r="FP394" s="256"/>
      <c r="FQ394" s="256"/>
      <c r="FR394" s="256"/>
      <c r="FS394" s="256"/>
      <c r="FT394" s="256"/>
      <c r="FU394" s="256"/>
      <c r="FV394" s="256"/>
      <c r="FX394" s="256"/>
      <c r="FY394" s="256"/>
      <c r="FZ394" s="256"/>
      <c r="GA394" s="256"/>
      <c r="GB394" s="256"/>
      <c r="GC394" s="256"/>
      <c r="GD394" s="256"/>
      <c r="GE394" s="256"/>
      <c r="GF394" s="256"/>
      <c r="GG394" s="256"/>
      <c r="GH394" s="256"/>
      <c r="GI394" s="256"/>
      <c r="GK394" s="256"/>
      <c r="GL394" s="256"/>
      <c r="GM394" s="256"/>
      <c r="GN394" s="256"/>
      <c r="GO394" s="256"/>
      <c r="GP394" s="256"/>
      <c r="GQ394" s="256"/>
      <c r="GR394" s="256"/>
      <c r="GS394" s="256"/>
      <c r="GT394" s="256"/>
      <c r="GU394" s="256"/>
      <c r="GV394" s="256"/>
      <c r="GX394" s="256"/>
      <c r="GY394" s="256"/>
      <c r="GZ394" s="256"/>
      <c r="HA394" s="256"/>
      <c r="HB394" s="256"/>
      <c r="HC394" s="256"/>
      <c r="HD394" s="256"/>
      <c r="HE394" s="256"/>
      <c r="HF394" s="256"/>
      <c r="HG394" s="256"/>
      <c r="HH394" s="256"/>
      <c r="HI394" s="256"/>
      <c r="HK394" s="256"/>
      <c r="HL394" s="256"/>
      <c r="HM394" s="256"/>
      <c r="HN394" s="256"/>
      <c r="HO394" s="256"/>
      <c r="HP394" s="256"/>
      <c r="HQ394" s="256"/>
      <c r="HR394" s="256"/>
      <c r="HS394" s="256"/>
      <c r="HT394" s="256"/>
      <c r="HU394" s="256"/>
      <c r="HV394" s="256"/>
      <c r="HX394" s="256"/>
      <c r="HY394" s="256"/>
      <c r="HZ394" s="256"/>
      <c r="IA394" s="256"/>
      <c r="IB394" s="256"/>
      <c r="IC394" s="256"/>
      <c r="ID394" s="256"/>
      <c r="IE394" s="256"/>
      <c r="IF394" s="256"/>
      <c r="IG394" s="256"/>
      <c r="IH394" s="256"/>
      <c r="II394" s="256"/>
      <c r="IK394" s="256"/>
      <c r="IL394" s="257"/>
      <c r="IM394" s="257"/>
      <c r="IN394" s="257"/>
      <c r="IO394" s="257"/>
      <c r="IP394" s="257"/>
      <c r="IQ394" s="257"/>
      <c r="IR394" s="257"/>
      <c r="IS394" s="257"/>
      <c r="IT394" s="257"/>
      <c r="IU394" s="257"/>
      <c r="IV394" s="257"/>
      <c r="IW394" s="257"/>
      <c r="IY394" s="256"/>
    </row>
    <row r="395" spans="16:259" ht="19.5" customHeight="1" x14ac:dyDescent="0.5">
      <c r="P395" s="400"/>
      <c r="Z395" s="256"/>
      <c r="AA395" s="256"/>
      <c r="AB395" s="256"/>
      <c r="AO395" s="400"/>
      <c r="AY395" s="256"/>
      <c r="AZ395" s="256"/>
      <c r="BA395" s="256"/>
      <c r="BB395" s="256"/>
      <c r="BC395" s="256"/>
      <c r="BD395" s="256"/>
      <c r="BE395" s="256"/>
      <c r="BF395" s="256"/>
      <c r="BG395" s="256"/>
      <c r="BH395" s="256"/>
      <c r="BI395" s="256"/>
      <c r="BK395" s="256"/>
      <c r="BL395" s="256"/>
      <c r="BM395" s="256"/>
      <c r="BN395" s="256"/>
      <c r="BO395" s="256"/>
      <c r="BP395" s="256"/>
      <c r="BQ395" s="256"/>
      <c r="BR395" s="256"/>
      <c r="BS395" s="256"/>
      <c r="BT395" s="256"/>
      <c r="BU395" s="256"/>
      <c r="BV395" s="256"/>
      <c r="BX395" s="256"/>
      <c r="BY395" s="256"/>
      <c r="BZ395" s="256"/>
      <c r="CA395" s="256"/>
      <c r="CB395" s="256"/>
      <c r="CC395" s="256"/>
      <c r="CD395" s="256"/>
      <c r="CE395" s="256"/>
      <c r="CF395" s="256"/>
      <c r="CG395" s="256"/>
      <c r="CH395" s="256"/>
      <c r="CI395" s="256"/>
      <c r="CK395" s="256"/>
      <c r="CL395" s="256"/>
      <c r="CM395" s="256"/>
      <c r="CN395" s="256"/>
      <c r="CO395" s="256"/>
      <c r="CP395" s="256"/>
      <c r="CQ395" s="256"/>
      <c r="CR395" s="256"/>
      <c r="CS395" s="256"/>
      <c r="CT395" s="256"/>
      <c r="CU395" s="256"/>
      <c r="CV395" s="256"/>
      <c r="CX395" s="256"/>
      <c r="CY395" s="256"/>
      <c r="CZ395" s="256"/>
      <c r="DA395" s="256"/>
      <c r="DB395" s="256"/>
      <c r="DC395" s="256"/>
      <c r="DD395" s="256"/>
      <c r="DE395" s="256"/>
      <c r="DF395" s="256"/>
      <c r="DG395" s="256"/>
      <c r="DH395" s="256"/>
      <c r="DI395" s="256"/>
      <c r="DK395" s="256"/>
      <c r="DL395" s="256"/>
      <c r="DM395" s="256"/>
      <c r="DN395" s="256"/>
      <c r="DO395" s="256"/>
      <c r="DP395" s="256"/>
      <c r="DQ395" s="256"/>
      <c r="DR395" s="256"/>
      <c r="DS395" s="256"/>
      <c r="DT395" s="256"/>
      <c r="DU395" s="256"/>
      <c r="DV395" s="256"/>
      <c r="DX395" s="256"/>
      <c r="DY395" s="256"/>
      <c r="DZ395" s="256"/>
      <c r="EA395" s="256"/>
      <c r="EB395" s="256"/>
      <c r="EC395" s="256"/>
      <c r="ED395" s="256"/>
      <c r="EE395" s="256"/>
      <c r="EF395" s="256"/>
      <c r="EG395" s="256"/>
      <c r="EH395" s="256"/>
      <c r="EI395" s="256"/>
      <c r="EK395" s="256"/>
      <c r="EL395" s="256"/>
      <c r="EM395" s="256"/>
      <c r="EN395" s="256"/>
      <c r="EO395" s="256"/>
      <c r="EP395" s="256"/>
      <c r="EQ395" s="256"/>
      <c r="ER395" s="256"/>
      <c r="ES395" s="256"/>
      <c r="ET395" s="256"/>
      <c r="EU395" s="256"/>
      <c r="EV395" s="256"/>
      <c r="EX395" s="256"/>
      <c r="EY395" s="256"/>
      <c r="EZ395" s="256"/>
      <c r="FA395" s="256"/>
      <c r="FB395" s="256"/>
      <c r="FC395" s="256"/>
      <c r="FD395" s="256"/>
      <c r="FE395" s="256"/>
      <c r="FF395" s="256"/>
      <c r="FG395" s="256"/>
      <c r="FH395" s="256"/>
      <c r="FI395" s="256"/>
      <c r="FK395" s="256"/>
      <c r="FL395" s="256"/>
      <c r="FM395" s="256"/>
      <c r="FN395" s="256"/>
      <c r="FO395" s="256"/>
      <c r="FP395" s="256"/>
      <c r="FQ395" s="256"/>
      <c r="FR395" s="256"/>
      <c r="FS395" s="256"/>
      <c r="FT395" s="256"/>
      <c r="FU395" s="256"/>
      <c r="FV395" s="256"/>
      <c r="FX395" s="256"/>
      <c r="FY395" s="256"/>
      <c r="FZ395" s="256"/>
      <c r="GA395" s="256"/>
      <c r="GB395" s="256"/>
      <c r="GC395" s="256"/>
      <c r="GD395" s="256"/>
      <c r="GE395" s="256"/>
      <c r="GF395" s="256"/>
      <c r="GG395" s="256"/>
      <c r="GH395" s="256"/>
      <c r="GI395" s="256"/>
      <c r="GK395" s="256"/>
      <c r="GL395" s="256"/>
      <c r="GM395" s="256"/>
      <c r="GN395" s="256"/>
      <c r="GO395" s="256"/>
      <c r="GP395" s="256"/>
      <c r="GQ395" s="256"/>
      <c r="GR395" s="256"/>
      <c r="GS395" s="256"/>
      <c r="GT395" s="256"/>
      <c r="GU395" s="256"/>
      <c r="GV395" s="256"/>
      <c r="GX395" s="256"/>
      <c r="GY395" s="256"/>
      <c r="GZ395" s="256"/>
      <c r="HA395" s="256"/>
      <c r="HB395" s="256"/>
      <c r="HC395" s="256"/>
      <c r="HD395" s="256"/>
      <c r="HE395" s="256"/>
      <c r="HF395" s="256"/>
      <c r="HG395" s="256"/>
      <c r="HH395" s="256"/>
      <c r="HI395" s="256"/>
      <c r="HK395" s="256"/>
      <c r="HL395" s="256"/>
      <c r="HM395" s="256"/>
      <c r="HN395" s="256"/>
      <c r="HO395" s="256"/>
      <c r="HP395" s="256"/>
      <c r="HQ395" s="256"/>
      <c r="HR395" s="256"/>
      <c r="HS395" s="256"/>
      <c r="HT395" s="256"/>
      <c r="HU395" s="256"/>
      <c r="HV395" s="256"/>
      <c r="HX395" s="256"/>
      <c r="HY395" s="256"/>
      <c r="HZ395" s="256"/>
      <c r="IA395" s="256"/>
      <c r="IB395" s="256"/>
      <c r="IC395" s="256"/>
      <c r="ID395" s="256"/>
      <c r="IE395" s="256"/>
      <c r="IF395" s="256"/>
      <c r="IG395" s="256"/>
      <c r="IH395" s="256"/>
      <c r="II395" s="256"/>
      <c r="IK395" s="256"/>
      <c r="IL395" s="257"/>
      <c r="IM395" s="257"/>
      <c r="IN395" s="257"/>
      <c r="IO395" s="257"/>
      <c r="IP395" s="257"/>
      <c r="IQ395" s="257"/>
      <c r="IR395" s="257"/>
      <c r="IS395" s="257"/>
      <c r="IT395" s="257"/>
      <c r="IU395" s="257"/>
      <c r="IV395" s="257"/>
      <c r="IW395" s="257"/>
      <c r="IY395" s="256"/>
    </row>
    <row r="396" spans="16:259" ht="19.5" customHeight="1" x14ac:dyDescent="0.5">
      <c r="P396" s="400"/>
      <c r="Z396" s="256"/>
      <c r="AA396" s="256"/>
      <c r="AB396" s="256"/>
      <c r="AO396" s="400"/>
      <c r="AY396" s="256"/>
      <c r="AZ396" s="256"/>
      <c r="BA396" s="256"/>
      <c r="BB396" s="256"/>
      <c r="BC396" s="256"/>
      <c r="BD396" s="256"/>
      <c r="BE396" s="256"/>
      <c r="BF396" s="256"/>
      <c r="BG396" s="256"/>
      <c r="BH396" s="256"/>
      <c r="BI396" s="256"/>
      <c r="BK396" s="256"/>
      <c r="BL396" s="256"/>
      <c r="BM396" s="256"/>
      <c r="BN396" s="256"/>
      <c r="BO396" s="256"/>
      <c r="BP396" s="256"/>
      <c r="BQ396" s="256"/>
      <c r="BR396" s="256"/>
      <c r="BS396" s="256"/>
      <c r="BT396" s="256"/>
      <c r="BU396" s="256"/>
      <c r="BV396" s="256"/>
      <c r="BX396" s="256"/>
      <c r="BY396" s="256"/>
      <c r="BZ396" s="256"/>
      <c r="CA396" s="256"/>
      <c r="CB396" s="256"/>
      <c r="CC396" s="256"/>
      <c r="CD396" s="256"/>
      <c r="CE396" s="256"/>
      <c r="CF396" s="256"/>
      <c r="CG396" s="256"/>
      <c r="CH396" s="256"/>
      <c r="CI396" s="256"/>
      <c r="CK396" s="256"/>
      <c r="CL396" s="256"/>
      <c r="CM396" s="256"/>
      <c r="CN396" s="256"/>
      <c r="CO396" s="256"/>
      <c r="CP396" s="256"/>
      <c r="CQ396" s="256"/>
      <c r="CR396" s="256"/>
      <c r="CS396" s="256"/>
      <c r="CT396" s="256"/>
      <c r="CU396" s="256"/>
      <c r="CV396" s="256"/>
      <c r="CX396" s="256"/>
      <c r="CY396" s="256"/>
      <c r="CZ396" s="256"/>
      <c r="DA396" s="256"/>
      <c r="DB396" s="256"/>
      <c r="DC396" s="256"/>
      <c r="DD396" s="256"/>
      <c r="DE396" s="256"/>
      <c r="DF396" s="256"/>
      <c r="DG396" s="256"/>
      <c r="DH396" s="256"/>
      <c r="DI396" s="256"/>
      <c r="DK396" s="256"/>
      <c r="DL396" s="256"/>
      <c r="DM396" s="256"/>
      <c r="DN396" s="256"/>
      <c r="DO396" s="256"/>
      <c r="DP396" s="256"/>
      <c r="DQ396" s="256"/>
      <c r="DR396" s="256"/>
      <c r="DS396" s="256"/>
      <c r="DT396" s="256"/>
      <c r="DU396" s="256"/>
      <c r="DV396" s="256"/>
      <c r="DX396" s="256"/>
      <c r="DY396" s="256"/>
      <c r="DZ396" s="256"/>
      <c r="EA396" s="256"/>
      <c r="EB396" s="256"/>
      <c r="EC396" s="256"/>
      <c r="ED396" s="256"/>
      <c r="EE396" s="256"/>
      <c r="EF396" s="256"/>
      <c r="EG396" s="256"/>
      <c r="EH396" s="256"/>
      <c r="EI396" s="256"/>
      <c r="EK396" s="256"/>
      <c r="EL396" s="256"/>
      <c r="EM396" s="256"/>
      <c r="EN396" s="256"/>
      <c r="EO396" s="256"/>
      <c r="EP396" s="256"/>
      <c r="EQ396" s="256"/>
      <c r="ER396" s="256"/>
      <c r="ES396" s="256"/>
      <c r="ET396" s="256"/>
      <c r="EU396" s="256"/>
      <c r="EV396" s="256"/>
      <c r="EX396" s="256"/>
      <c r="EY396" s="256"/>
      <c r="EZ396" s="256"/>
      <c r="FA396" s="256"/>
      <c r="FB396" s="256"/>
      <c r="FC396" s="256"/>
      <c r="FD396" s="256"/>
      <c r="FE396" s="256"/>
      <c r="FF396" s="256"/>
      <c r="FG396" s="256"/>
      <c r="FH396" s="256"/>
      <c r="FI396" s="256"/>
      <c r="FK396" s="256"/>
      <c r="FL396" s="256"/>
      <c r="FM396" s="256"/>
      <c r="FN396" s="256"/>
      <c r="FO396" s="256"/>
      <c r="FP396" s="256"/>
      <c r="FQ396" s="256"/>
      <c r="FR396" s="256"/>
      <c r="FS396" s="256"/>
      <c r="FT396" s="256"/>
      <c r="FU396" s="256"/>
      <c r="FV396" s="256"/>
      <c r="FX396" s="256"/>
      <c r="FY396" s="256"/>
      <c r="FZ396" s="256"/>
      <c r="GA396" s="256"/>
      <c r="GB396" s="256"/>
      <c r="GC396" s="256"/>
      <c r="GD396" s="256"/>
      <c r="GE396" s="256"/>
      <c r="GF396" s="256"/>
      <c r="GG396" s="256"/>
      <c r="GH396" s="256"/>
      <c r="GI396" s="256"/>
      <c r="GK396" s="256"/>
      <c r="GL396" s="256"/>
      <c r="GM396" s="256"/>
      <c r="GN396" s="256"/>
      <c r="GO396" s="256"/>
      <c r="GP396" s="256"/>
      <c r="GQ396" s="256"/>
      <c r="GR396" s="256"/>
      <c r="GS396" s="256"/>
      <c r="GT396" s="256"/>
      <c r="GU396" s="256"/>
      <c r="GV396" s="256"/>
      <c r="GX396" s="256"/>
      <c r="GY396" s="256"/>
      <c r="GZ396" s="256"/>
      <c r="HA396" s="256"/>
      <c r="HB396" s="256"/>
      <c r="HC396" s="256"/>
      <c r="HD396" s="256"/>
      <c r="HE396" s="256"/>
      <c r="HF396" s="256"/>
      <c r="HG396" s="256"/>
      <c r="HH396" s="256"/>
      <c r="HI396" s="256"/>
      <c r="HK396" s="256"/>
      <c r="HL396" s="256"/>
      <c r="HM396" s="256"/>
      <c r="HN396" s="256"/>
      <c r="HO396" s="256"/>
      <c r="HP396" s="256"/>
      <c r="HQ396" s="256"/>
      <c r="HR396" s="256"/>
      <c r="HS396" s="256"/>
      <c r="HT396" s="256"/>
      <c r="HU396" s="256"/>
      <c r="HV396" s="256"/>
      <c r="HX396" s="256"/>
      <c r="HY396" s="256"/>
      <c r="HZ396" s="256"/>
      <c r="IA396" s="256"/>
      <c r="IB396" s="256"/>
      <c r="IC396" s="256"/>
      <c r="ID396" s="256"/>
      <c r="IE396" s="256"/>
      <c r="IF396" s="256"/>
      <c r="IG396" s="256"/>
      <c r="IH396" s="256"/>
      <c r="II396" s="256"/>
      <c r="IK396" s="256"/>
      <c r="IL396" s="257"/>
      <c r="IM396" s="257"/>
      <c r="IN396" s="257"/>
      <c r="IO396" s="257"/>
      <c r="IP396" s="257"/>
      <c r="IQ396" s="257"/>
      <c r="IR396" s="257"/>
      <c r="IS396" s="257"/>
      <c r="IT396" s="257"/>
      <c r="IU396" s="257"/>
      <c r="IV396" s="257"/>
      <c r="IW396" s="257"/>
      <c r="IY396" s="256"/>
    </row>
    <row r="397" spans="16:259" ht="19.5" customHeight="1" x14ac:dyDescent="0.5">
      <c r="P397" s="400"/>
      <c r="Z397" s="256"/>
      <c r="AA397" s="256"/>
      <c r="AB397" s="256"/>
      <c r="AO397" s="400"/>
      <c r="AY397" s="256"/>
      <c r="AZ397" s="256"/>
      <c r="BA397" s="256"/>
      <c r="BB397" s="256"/>
      <c r="BC397" s="256"/>
      <c r="BD397" s="256"/>
      <c r="BE397" s="256"/>
      <c r="BF397" s="256"/>
      <c r="BG397" s="256"/>
      <c r="BH397" s="256"/>
      <c r="BI397" s="256"/>
      <c r="BK397" s="256"/>
      <c r="BL397" s="256"/>
      <c r="BM397" s="256"/>
      <c r="BN397" s="256"/>
      <c r="BO397" s="256"/>
      <c r="BP397" s="256"/>
      <c r="BQ397" s="256"/>
      <c r="BR397" s="256"/>
      <c r="BS397" s="256"/>
      <c r="BT397" s="256"/>
      <c r="BU397" s="256"/>
      <c r="BV397" s="256"/>
      <c r="BX397" s="256"/>
      <c r="BY397" s="256"/>
      <c r="BZ397" s="256"/>
      <c r="CA397" s="256"/>
      <c r="CB397" s="256"/>
      <c r="CC397" s="256"/>
      <c r="CD397" s="256"/>
      <c r="CE397" s="256"/>
      <c r="CF397" s="256"/>
      <c r="CG397" s="256"/>
      <c r="CH397" s="256"/>
      <c r="CI397" s="256"/>
      <c r="CK397" s="256"/>
      <c r="CL397" s="256"/>
      <c r="CM397" s="256"/>
      <c r="CN397" s="256"/>
      <c r="CO397" s="256"/>
      <c r="CP397" s="256"/>
      <c r="CQ397" s="256"/>
      <c r="CR397" s="256"/>
      <c r="CS397" s="256"/>
      <c r="CT397" s="256"/>
      <c r="CU397" s="256"/>
      <c r="CV397" s="256"/>
      <c r="CX397" s="256"/>
      <c r="CY397" s="256"/>
      <c r="CZ397" s="256"/>
      <c r="DA397" s="256"/>
      <c r="DB397" s="256"/>
      <c r="DC397" s="256"/>
      <c r="DD397" s="256"/>
      <c r="DE397" s="256"/>
      <c r="DF397" s="256"/>
      <c r="DG397" s="256"/>
      <c r="DH397" s="256"/>
      <c r="DI397" s="256"/>
      <c r="DK397" s="256"/>
      <c r="DL397" s="256"/>
      <c r="DM397" s="256"/>
      <c r="DN397" s="256"/>
      <c r="DO397" s="256"/>
      <c r="DP397" s="256"/>
      <c r="DQ397" s="256"/>
      <c r="DR397" s="256"/>
      <c r="DS397" s="256"/>
      <c r="DT397" s="256"/>
      <c r="DU397" s="256"/>
      <c r="DV397" s="256"/>
      <c r="DX397" s="256"/>
      <c r="DY397" s="256"/>
      <c r="DZ397" s="256"/>
      <c r="EA397" s="256"/>
      <c r="EB397" s="256"/>
      <c r="EC397" s="256"/>
      <c r="ED397" s="256"/>
      <c r="EE397" s="256"/>
      <c r="EF397" s="256"/>
      <c r="EG397" s="256"/>
      <c r="EH397" s="256"/>
      <c r="EI397" s="256"/>
      <c r="EK397" s="256"/>
      <c r="EL397" s="256"/>
      <c r="EM397" s="256"/>
      <c r="EN397" s="256"/>
      <c r="EO397" s="256"/>
      <c r="EP397" s="256"/>
      <c r="EQ397" s="256"/>
      <c r="ER397" s="256"/>
      <c r="ES397" s="256"/>
      <c r="ET397" s="256"/>
      <c r="EU397" s="256"/>
      <c r="EV397" s="256"/>
      <c r="EX397" s="256"/>
      <c r="EY397" s="256"/>
      <c r="EZ397" s="256"/>
      <c r="FA397" s="256"/>
      <c r="FB397" s="256"/>
      <c r="FC397" s="256"/>
      <c r="FD397" s="256"/>
      <c r="FE397" s="256"/>
      <c r="FF397" s="256"/>
      <c r="FG397" s="256"/>
      <c r="FH397" s="256"/>
      <c r="FI397" s="256"/>
      <c r="FK397" s="256"/>
      <c r="FL397" s="256"/>
      <c r="FM397" s="256"/>
      <c r="FN397" s="256"/>
      <c r="FO397" s="256"/>
      <c r="FP397" s="256"/>
      <c r="FQ397" s="256"/>
      <c r="FR397" s="256"/>
      <c r="FS397" s="256"/>
      <c r="FT397" s="256"/>
      <c r="FU397" s="256"/>
      <c r="FV397" s="256"/>
      <c r="FX397" s="256"/>
      <c r="FY397" s="256"/>
      <c r="FZ397" s="256"/>
      <c r="GA397" s="256"/>
      <c r="GB397" s="256"/>
      <c r="GC397" s="256"/>
      <c r="GD397" s="256"/>
      <c r="GE397" s="256"/>
      <c r="GF397" s="256"/>
      <c r="GG397" s="256"/>
      <c r="GH397" s="256"/>
      <c r="GI397" s="256"/>
      <c r="GK397" s="256"/>
      <c r="GL397" s="256"/>
      <c r="GM397" s="256"/>
      <c r="GN397" s="256"/>
      <c r="GO397" s="256"/>
      <c r="GP397" s="256"/>
      <c r="GQ397" s="256"/>
      <c r="GR397" s="256"/>
      <c r="GS397" s="256"/>
      <c r="GT397" s="256"/>
      <c r="GU397" s="256"/>
      <c r="GV397" s="256"/>
      <c r="GX397" s="256"/>
      <c r="GY397" s="256"/>
      <c r="GZ397" s="256"/>
      <c r="HA397" s="256"/>
      <c r="HB397" s="256"/>
      <c r="HC397" s="256"/>
      <c r="HD397" s="256"/>
      <c r="HE397" s="256"/>
      <c r="HF397" s="256"/>
      <c r="HG397" s="256"/>
      <c r="HH397" s="256"/>
      <c r="HI397" s="256"/>
      <c r="HK397" s="256"/>
      <c r="HL397" s="256"/>
      <c r="HM397" s="256"/>
      <c r="HN397" s="256"/>
      <c r="HO397" s="256"/>
      <c r="HP397" s="256"/>
      <c r="HQ397" s="256"/>
      <c r="HR397" s="256"/>
      <c r="HS397" s="256"/>
      <c r="HT397" s="256"/>
      <c r="HU397" s="256"/>
      <c r="HV397" s="256"/>
      <c r="HX397" s="256"/>
      <c r="HY397" s="256"/>
      <c r="HZ397" s="256"/>
      <c r="IA397" s="256"/>
      <c r="IB397" s="256"/>
      <c r="IC397" s="256"/>
      <c r="ID397" s="256"/>
      <c r="IE397" s="256"/>
      <c r="IF397" s="256"/>
      <c r="IG397" s="256"/>
      <c r="IH397" s="256"/>
      <c r="II397" s="256"/>
      <c r="IK397" s="256"/>
      <c r="IL397" s="257"/>
      <c r="IM397" s="257"/>
      <c r="IN397" s="257"/>
      <c r="IO397" s="257"/>
      <c r="IP397" s="257"/>
      <c r="IQ397" s="257"/>
      <c r="IR397" s="257"/>
      <c r="IS397" s="257"/>
      <c r="IT397" s="257"/>
      <c r="IU397" s="257"/>
      <c r="IV397" s="257"/>
      <c r="IW397" s="257"/>
      <c r="IY397" s="256"/>
    </row>
    <row r="398" spans="16:259" ht="19.5" customHeight="1" x14ac:dyDescent="0.5">
      <c r="P398" s="400"/>
      <c r="Z398" s="256"/>
      <c r="AA398" s="256"/>
      <c r="AB398" s="256"/>
      <c r="AO398" s="400"/>
      <c r="AY398" s="256"/>
      <c r="AZ398" s="256"/>
      <c r="BA398" s="256"/>
      <c r="BB398" s="256"/>
      <c r="BC398" s="256"/>
      <c r="BD398" s="256"/>
      <c r="BE398" s="256"/>
      <c r="BF398" s="256"/>
      <c r="BG398" s="256"/>
      <c r="BH398" s="256"/>
      <c r="BI398" s="256"/>
      <c r="BK398" s="256"/>
      <c r="BL398" s="256"/>
      <c r="BM398" s="256"/>
      <c r="BN398" s="256"/>
      <c r="BO398" s="256"/>
      <c r="BP398" s="256"/>
      <c r="BQ398" s="256"/>
      <c r="BR398" s="256"/>
      <c r="BS398" s="256"/>
      <c r="BT398" s="256"/>
      <c r="BU398" s="256"/>
      <c r="BV398" s="256"/>
      <c r="BX398" s="256"/>
      <c r="BY398" s="256"/>
      <c r="BZ398" s="256"/>
      <c r="CA398" s="256"/>
      <c r="CB398" s="256"/>
      <c r="CC398" s="256"/>
      <c r="CD398" s="256"/>
      <c r="CE398" s="256"/>
      <c r="CF398" s="256"/>
      <c r="CG398" s="256"/>
      <c r="CH398" s="256"/>
      <c r="CI398" s="256"/>
      <c r="CK398" s="256"/>
      <c r="CL398" s="256"/>
      <c r="CM398" s="256"/>
      <c r="CN398" s="256"/>
      <c r="CO398" s="256"/>
      <c r="CP398" s="256"/>
      <c r="CQ398" s="256"/>
      <c r="CR398" s="256"/>
      <c r="CS398" s="256"/>
      <c r="CT398" s="256"/>
      <c r="CU398" s="256"/>
      <c r="CV398" s="256"/>
      <c r="CX398" s="256"/>
      <c r="CY398" s="256"/>
      <c r="CZ398" s="256"/>
      <c r="DA398" s="256"/>
      <c r="DB398" s="256"/>
      <c r="DC398" s="256"/>
      <c r="DD398" s="256"/>
      <c r="DE398" s="256"/>
      <c r="DF398" s="256"/>
      <c r="DG398" s="256"/>
      <c r="DH398" s="256"/>
      <c r="DI398" s="256"/>
      <c r="DK398" s="256"/>
      <c r="DL398" s="256"/>
      <c r="DM398" s="256"/>
      <c r="DN398" s="256"/>
      <c r="DO398" s="256"/>
      <c r="DP398" s="256"/>
      <c r="DQ398" s="256"/>
      <c r="DR398" s="256"/>
      <c r="DS398" s="256"/>
      <c r="DT398" s="256"/>
      <c r="DU398" s="256"/>
      <c r="DV398" s="256"/>
      <c r="DX398" s="256"/>
      <c r="DY398" s="256"/>
      <c r="DZ398" s="256"/>
      <c r="EA398" s="256"/>
      <c r="EB398" s="256"/>
      <c r="EC398" s="256"/>
      <c r="ED398" s="256"/>
      <c r="EE398" s="256"/>
      <c r="EF398" s="256"/>
      <c r="EG398" s="256"/>
      <c r="EH398" s="256"/>
      <c r="EI398" s="256"/>
      <c r="EK398" s="256"/>
      <c r="EL398" s="256"/>
      <c r="EM398" s="256"/>
      <c r="EN398" s="256"/>
      <c r="EO398" s="256"/>
      <c r="EP398" s="256"/>
      <c r="EQ398" s="256"/>
      <c r="ER398" s="256"/>
      <c r="ES398" s="256"/>
      <c r="ET398" s="256"/>
      <c r="EU398" s="256"/>
      <c r="EV398" s="256"/>
      <c r="EX398" s="256"/>
      <c r="EY398" s="256"/>
      <c r="EZ398" s="256"/>
      <c r="FA398" s="256"/>
      <c r="FB398" s="256"/>
      <c r="FC398" s="256"/>
      <c r="FD398" s="256"/>
      <c r="FE398" s="256"/>
      <c r="FF398" s="256"/>
      <c r="FG398" s="256"/>
      <c r="FH398" s="256"/>
      <c r="FI398" s="256"/>
      <c r="FK398" s="256"/>
      <c r="FL398" s="256"/>
      <c r="FM398" s="256"/>
      <c r="FN398" s="256"/>
      <c r="FO398" s="256"/>
      <c r="FP398" s="256"/>
      <c r="FQ398" s="256"/>
      <c r="FR398" s="256"/>
      <c r="FS398" s="256"/>
      <c r="FT398" s="256"/>
      <c r="FU398" s="256"/>
      <c r="FV398" s="256"/>
      <c r="FX398" s="256"/>
      <c r="FY398" s="256"/>
      <c r="FZ398" s="256"/>
      <c r="GA398" s="256"/>
      <c r="GB398" s="256"/>
      <c r="GC398" s="256"/>
      <c r="GD398" s="256"/>
      <c r="GE398" s="256"/>
      <c r="GF398" s="256"/>
      <c r="GG398" s="256"/>
      <c r="GH398" s="256"/>
      <c r="GI398" s="256"/>
      <c r="GK398" s="256"/>
      <c r="GL398" s="256"/>
      <c r="GM398" s="256"/>
      <c r="GN398" s="256"/>
      <c r="GO398" s="256"/>
      <c r="GP398" s="256"/>
      <c r="GQ398" s="256"/>
      <c r="GR398" s="256"/>
      <c r="GS398" s="256"/>
      <c r="GT398" s="256"/>
      <c r="GU398" s="256"/>
      <c r="GV398" s="256"/>
      <c r="GX398" s="256"/>
      <c r="GY398" s="256"/>
      <c r="GZ398" s="256"/>
      <c r="HA398" s="256"/>
      <c r="HB398" s="256"/>
      <c r="HC398" s="256"/>
      <c r="HD398" s="256"/>
      <c r="HE398" s="256"/>
      <c r="HF398" s="256"/>
      <c r="HG398" s="256"/>
      <c r="HH398" s="256"/>
      <c r="HI398" s="256"/>
      <c r="HK398" s="256"/>
      <c r="HL398" s="256"/>
      <c r="HM398" s="256"/>
      <c r="HN398" s="256"/>
      <c r="HO398" s="256"/>
      <c r="HP398" s="256"/>
      <c r="HQ398" s="256"/>
      <c r="HR398" s="256"/>
      <c r="HS398" s="256"/>
      <c r="HT398" s="256"/>
      <c r="HU398" s="256"/>
      <c r="HV398" s="256"/>
      <c r="HX398" s="256"/>
      <c r="HY398" s="256"/>
      <c r="HZ398" s="256"/>
      <c r="IA398" s="256"/>
      <c r="IB398" s="256"/>
      <c r="IC398" s="256"/>
      <c r="ID398" s="256"/>
      <c r="IE398" s="256"/>
      <c r="IF398" s="256"/>
      <c r="IG398" s="256"/>
      <c r="IH398" s="256"/>
      <c r="II398" s="256"/>
      <c r="IK398" s="256"/>
      <c r="IL398" s="257"/>
      <c r="IM398" s="257"/>
      <c r="IN398" s="257"/>
      <c r="IO398" s="257"/>
      <c r="IP398" s="257"/>
      <c r="IQ398" s="257"/>
      <c r="IR398" s="257"/>
      <c r="IS398" s="257"/>
      <c r="IT398" s="257"/>
      <c r="IU398" s="257"/>
      <c r="IV398" s="257"/>
      <c r="IW398" s="257"/>
      <c r="IY398" s="256"/>
    </row>
    <row r="399" spans="16:259" ht="19.5" customHeight="1" x14ac:dyDescent="0.5">
      <c r="P399" s="400"/>
      <c r="Z399" s="256"/>
      <c r="AA399" s="256"/>
      <c r="AB399" s="256"/>
      <c r="AO399" s="400"/>
      <c r="AY399" s="256"/>
      <c r="AZ399" s="256"/>
      <c r="BA399" s="256"/>
      <c r="BB399" s="256"/>
      <c r="BC399" s="256"/>
      <c r="BD399" s="256"/>
      <c r="BE399" s="256"/>
      <c r="BF399" s="256"/>
      <c r="BG399" s="256"/>
      <c r="BH399" s="256"/>
      <c r="BI399" s="256"/>
      <c r="BK399" s="256"/>
      <c r="BL399" s="256"/>
      <c r="BM399" s="256"/>
      <c r="BN399" s="256"/>
      <c r="BO399" s="256"/>
      <c r="BP399" s="256"/>
      <c r="BQ399" s="256"/>
      <c r="BR399" s="256"/>
      <c r="BS399" s="256"/>
      <c r="BT399" s="256"/>
      <c r="BU399" s="256"/>
      <c r="BV399" s="256"/>
      <c r="BX399" s="256"/>
      <c r="BY399" s="256"/>
      <c r="BZ399" s="256"/>
      <c r="CA399" s="256"/>
      <c r="CB399" s="256"/>
      <c r="CC399" s="256"/>
      <c r="CD399" s="256"/>
      <c r="CE399" s="256"/>
      <c r="CF399" s="256"/>
      <c r="CG399" s="256"/>
      <c r="CH399" s="256"/>
      <c r="CI399" s="256"/>
      <c r="CK399" s="256"/>
      <c r="CL399" s="256"/>
      <c r="CM399" s="256"/>
      <c r="CN399" s="256"/>
      <c r="CO399" s="256"/>
      <c r="CP399" s="256"/>
      <c r="CQ399" s="256"/>
      <c r="CR399" s="256"/>
      <c r="CS399" s="256"/>
      <c r="CT399" s="256"/>
      <c r="CU399" s="256"/>
      <c r="CV399" s="256"/>
      <c r="CX399" s="256"/>
      <c r="CY399" s="256"/>
      <c r="CZ399" s="256"/>
      <c r="DA399" s="256"/>
      <c r="DB399" s="256"/>
      <c r="DC399" s="256"/>
      <c r="DD399" s="256"/>
      <c r="DE399" s="256"/>
      <c r="DF399" s="256"/>
      <c r="DG399" s="256"/>
      <c r="DH399" s="256"/>
      <c r="DI399" s="256"/>
      <c r="DK399" s="256"/>
      <c r="DL399" s="256"/>
      <c r="DM399" s="256"/>
      <c r="DN399" s="256"/>
      <c r="DO399" s="256"/>
      <c r="DP399" s="256"/>
      <c r="DQ399" s="256"/>
      <c r="DR399" s="256"/>
      <c r="DS399" s="256"/>
      <c r="DT399" s="256"/>
      <c r="DU399" s="256"/>
      <c r="DV399" s="256"/>
      <c r="DX399" s="256"/>
      <c r="DY399" s="256"/>
      <c r="DZ399" s="256"/>
      <c r="EA399" s="256"/>
      <c r="EB399" s="256"/>
      <c r="EC399" s="256"/>
      <c r="ED399" s="256"/>
      <c r="EE399" s="256"/>
      <c r="EF399" s="256"/>
      <c r="EG399" s="256"/>
      <c r="EH399" s="256"/>
      <c r="EI399" s="256"/>
      <c r="EK399" s="256"/>
      <c r="EL399" s="256"/>
      <c r="EM399" s="256"/>
      <c r="EN399" s="256"/>
      <c r="EO399" s="256"/>
      <c r="EP399" s="256"/>
      <c r="EQ399" s="256"/>
      <c r="ER399" s="256"/>
      <c r="ES399" s="256"/>
      <c r="ET399" s="256"/>
      <c r="EU399" s="256"/>
      <c r="EV399" s="256"/>
      <c r="EX399" s="256"/>
      <c r="EY399" s="256"/>
      <c r="EZ399" s="256"/>
      <c r="FA399" s="256"/>
      <c r="FB399" s="256"/>
      <c r="FC399" s="256"/>
      <c r="FD399" s="256"/>
      <c r="FE399" s="256"/>
      <c r="FF399" s="256"/>
      <c r="FG399" s="256"/>
      <c r="FH399" s="256"/>
      <c r="FI399" s="256"/>
      <c r="FK399" s="256"/>
      <c r="FL399" s="256"/>
      <c r="FM399" s="256"/>
      <c r="FN399" s="256"/>
      <c r="FO399" s="256"/>
      <c r="FP399" s="256"/>
      <c r="FQ399" s="256"/>
      <c r="FR399" s="256"/>
      <c r="FS399" s="256"/>
      <c r="FT399" s="256"/>
      <c r="FU399" s="256"/>
      <c r="FV399" s="256"/>
      <c r="FX399" s="256"/>
      <c r="FY399" s="256"/>
      <c r="FZ399" s="256"/>
      <c r="GA399" s="256"/>
      <c r="GB399" s="256"/>
      <c r="GC399" s="256"/>
      <c r="GD399" s="256"/>
      <c r="GE399" s="256"/>
      <c r="GF399" s="256"/>
      <c r="GG399" s="256"/>
      <c r="GH399" s="256"/>
      <c r="GI399" s="256"/>
      <c r="GK399" s="256"/>
      <c r="GL399" s="256"/>
      <c r="GM399" s="256"/>
      <c r="GN399" s="256"/>
      <c r="GO399" s="256"/>
      <c r="GP399" s="256"/>
      <c r="GQ399" s="256"/>
      <c r="GR399" s="256"/>
      <c r="GS399" s="256"/>
      <c r="GT399" s="256"/>
      <c r="GU399" s="256"/>
      <c r="GV399" s="256"/>
      <c r="GX399" s="256"/>
      <c r="GY399" s="256"/>
      <c r="GZ399" s="256"/>
      <c r="HA399" s="256"/>
      <c r="HB399" s="256"/>
      <c r="HC399" s="256"/>
      <c r="HD399" s="256"/>
      <c r="HE399" s="256"/>
      <c r="HF399" s="256"/>
      <c r="HG399" s="256"/>
      <c r="HH399" s="256"/>
      <c r="HI399" s="256"/>
      <c r="HK399" s="256"/>
      <c r="HL399" s="256"/>
      <c r="HM399" s="256"/>
      <c r="HN399" s="256"/>
      <c r="HO399" s="256"/>
      <c r="HP399" s="256"/>
      <c r="HQ399" s="256"/>
      <c r="HR399" s="256"/>
      <c r="HS399" s="256"/>
      <c r="HT399" s="256"/>
      <c r="HU399" s="256"/>
      <c r="HV399" s="256"/>
      <c r="HX399" s="256"/>
      <c r="HY399" s="256"/>
      <c r="HZ399" s="256"/>
      <c r="IA399" s="256"/>
      <c r="IB399" s="256"/>
      <c r="IC399" s="256"/>
      <c r="ID399" s="256"/>
      <c r="IE399" s="256"/>
      <c r="IF399" s="256"/>
      <c r="IG399" s="256"/>
      <c r="IH399" s="256"/>
      <c r="II399" s="256"/>
      <c r="IK399" s="256"/>
      <c r="IL399" s="257"/>
      <c r="IM399" s="257"/>
      <c r="IN399" s="257"/>
      <c r="IO399" s="257"/>
      <c r="IP399" s="257"/>
      <c r="IQ399" s="257"/>
      <c r="IR399" s="257"/>
      <c r="IS399" s="257"/>
      <c r="IT399" s="257"/>
      <c r="IU399" s="257"/>
      <c r="IV399" s="257"/>
      <c r="IW399" s="257"/>
      <c r="IY399" s="256"/>
    </row>
    <row r="400" spans="16:259" ht="19.5" customHeight="1" x14ac:dyDescent="0.5">
      <c r="P400" s="400"/>
      <c r="Z400" s="256"/>
      <c r="AA400" s="256"/>
      <c r="AB400" s="256"/>
      <c r="AO400" s="400"/>
      <c r="AY400" s="256"/>
      <c r="AZ400" s="256"/>
      <c r="BA400" s="256"/>
      <c r="BB400" s="256"/>
      <c r="BC400" s="256"/>
      <c r="BD400" s="256"/>
      <c r="BE400" s="256"/>
      <c r="BF400" s="256"/>
      <c r="BG400" s="256"/>
      <c r="BH400" s="256"/>
      <c r="BI400" s="256"/>
      <c r="BK400" s="256"/>
      <c r="BL400" s="256"/>
      <c r="BM400" s="256"/>
      <c r="BN400" s="256"/>
      <c r="BO400" s="256"/>
      <c r="BP400" s="256"/>
      <c r="BQ400" s="256"/>
      <c r="BR400" s="256"/>
      <c r="BS400" s="256"/>
      <c r="BT400" s="256"/>
      <c r="BU400" s="256"/>
      <c r="BV400" s="256"/>
      <c r="BX400" s="256"/>
      <c r="BY400" s="256"/>
      <c r="BZ400" s="256"/>
      <c r="CA400" s="256"/>
      <c r="CB400" s="256"/>
      <c r="CC400" s="256"/>
      <c r="CD400" s="256"/>
      <c r="CE400" s="256"/>
      <c r="CF400" s="256"/>
      <c r="CG400" s="256"/>
      <c r="CH400" s="256"/>
      <c r="CI400" s="256"/>
      <c r="CK400" s="256"/>
      <c r="CL400" s="256"/>
      <c r="CM400" s="256"/>
      <c r="CN400" s="256"/>
      <c r="CO400" s="256"/>
      <c r="CP400" s="256"/>
      <c r="CQ400" s="256"/>
      <c r="CR400" s="256"/>
      <c r="CS400" s="256"/>
      <c r="CT400" s="256"/>
      <c r="CU400" s="256"/>
      <c r="CV400" s="256"/>
      <c r="CX400" s="256"/>
      <c r="CY400" s="256"/>
      <c r="CZ400" s="256"/>
      <c r="DA400" s="256"/>
      <c r="DB400" s="256"/>
      <c r="DC400" s="256"/>
      <c r="DD400" s="256"/>
      <c r="DE400" s="256"/>
      <c r="DF400" s="256"/>
      <c r="DG400" s="256"/>
      <c r="DH400" s="256"/>
      <c r="DI400" s="256"/>
      <c r="DK400" s="256"/>
      <c r="DL400" s="256"/>
      <c r="DM400" s="256"/>
      <c r="DN400" s="256"/>
      <c r="DO400" s="256"/>
      <c r="DP400" s="256"/>
      <c r="DQ400" s="256"/>
      <c r="DR400" s="256"/>
      <c r="DS400" s="256"/>
      <c r="DT400" s="256"/>
      <c r="DU400" s="256"/>
      <c r="DV400" s="256"/>
      <c r="DX400" s="256"/>
      <c r="DY400" s="256"/>
      <c r="DZ400" s="256"/>
      <c r="EA400" s="256"/>
      <c r="EB400" s="256"/>
      <c r="EC400" s="256"/>
      <c r="ED400" s="256"/>
      <c r="EE400" s="256"/>
      <c r="EF400" s="256"/>
      <c r="EG400" s="256"/>
      <c r="EH400" s="256"/>
      <c r="EI400" s="256"/>
      <c r="EK400" s="256"/>
      <c r="EL400" s="256"/>
      <c r="EM400" s="256"/>
      <c r="EN400" s="256"/>
      <c r="EO400" s="256"/>
      <c r="EP400" s="256"/>
      <c r="EQ400" s="256"/>
      <c r="ER400" s="256"/>
      <c r="ES400" s="256"/>
      <c r="ET400" s="256"/>
      <c r="EU400" s="256"/>
      <c r="EV400" s="256"/>
      <c r="EX400" s="256"/>
      <c r="EY400" s="256"/>
      <c r="EZ400" s="256"/>
      <c r="FA400" s="256"/>
      <c r="FB400" s="256"/>
      <c r="FC400" s="256"/>
      <c r="FD400" s="256"/>
      <c r="FE400" s="256"/>
      <c r="FF400" s="256"/>
      <c r="FG400" s="256"/>
      <c r="FH400" s="256"/>
      <c r="FI400" s="256"/>
      <c r="FK400" s="256"/>
      <c r="FL400" s="256"/>
      <c r="FM400" s="256"/>
      <c r="FN400" s="256"/>
      <c r="FO400" s="256"/>
      <c r="FP400" s="256"/>
      <c r="FQ400" s="256"/>
      <c r="FR400" s="256"/>
      <c r="FS400" s="256"/>
      <c r="FT400" s="256"/>
      <c r="FU400" s="256"/>
      <c r="FV400" s="256"/>
      <c r="FX400" s="256"/>
      <c r="FY400" s="256"/>
      <c r="FZ400" s="256"/>
      <c r="GA400" s="256"/>
      <c r="GB400" s="256"/>
      <c r="GC400" s="256"/>
      <c r="GD400" s="256"/>
      <c r="GE400" s="256"/>
      <c r="GF400" s="256"/>
      <c r="GG400" s="256"/>
      <c r="GH400" s="256"/>
      <c r="GI400" s="256"/>
      <c r="GK400" s="256"/>
      <c r="GL400" s="256"/>
      <c r="GM400" s="256"/>
      <c r="GN400" s="256"/>
      <c r="GO400" s="256"/>
      <c r="GP400" s="256"/>
      <c r="GQ400" s="256"/>
      <c r="GR400" s="256"/>
      <c r="GS400" s="256"/>
      <c r="GT400" s="256"/>
      <c r="GU400" s="256"/>
      <c r="GV400" s="256"/>
      <c r="GX400" s="256"/>
      <c r="GY400" s="256"/>
      <c r="GZ400" s="256"/>
      <c r="HA400" s="256"/>
      <c r="HB400" s="256"/>
      <c r="HC400" s="256"/>
      <c r="HD400" s="256"/>
      <c r="HE400" s="256"/>
      <c r="HF400" s="256"/>
      <c r="HG400" s="256"/>
      <c r="HH400" s="256"/>
      <c r="HI400" s="256"/>
      <c r="HK400" s="256"/>
      <c r="HL400" s="256"/>
      <c r="HM400" s="256"/>
      <c r="HN400" s="256"/>
      <c r="HO400" s="256"/>
      <c r="HP400" s="256"/>
      <c r="HQ400" s="256"/>
      <c r="HR400" s="256"/>
      <c r="HS400" s="256"/>
      <c r="HT400" s="256"/>
      <c r="HU400" s="256"/>
      <c r="HV400" s="256"/>
      <c r="HX400" s="256"/>
      <c r="HY400" s="256"/>
      <c r="HZ400" s="256"/>
      <c r="IA400" s="256"/>
      <c r="IB400" s="256"/>
      <c r="IC400" s="256"/>
      <c r="ID400" s="256"/>
      <c r="IE400" s="256"/>
      <c r="IF400" s="256"/>
      <c r="IG400" s="256"/>
      <c r="IH400" s="256"/>
      <c r="II400" s="256"/>
      <c r="IK400" s="256"/>
      <c r="IL400" s="257"/>
      <c r="IM400" s="257"/>
      <c r="IN400" s="257"/>
      <c r="IO400" s="257"/>
      <c r="IP400" s="257"/>
      <c r="IQ400" s="257"/>
      <c r="IR400" s="257"/>
      <c r="IS400" s="257"/>
      <c r="IT400" s="257"/>
      <c r="IU400" s="257"/>
      <c r="IV400" s="257"/>
      <c r="IW400" s="257"/>
      <c r="IY400" s="256"/>
    </row>
    <row r="401" spans="16:259" ht="19.5" customHeight="1" x14ac:dyDescent="0.5">
      <c r="P401" s="400"/>
      <c r="Z401" s="256"/>
      <c r="AA401" s="256"/>
      <c r="AB401" s="256"/>
      <c r="AO401" s="400"/>
      <c r="AY401" s="256"/>
      <c r="AZ401" s="256"/>
      <c r="BA401" s="256"/>
      <c r="BB401" s="256"/>
      <c r="BC401" s="256"/>
      <c r="BD401" s="256"/>
      <c r="BE401" s="256"/>
      <c r="BF401" s="256"/>
      <c r="BG401" s="256"/>
      <c r="BH401" s="256"/>
      <c r="BI401" s="256"/>
      <c r="BK401" s="256"/>
      <c r="BL401" s="256"/>
      <c r="BM401" s="256"/>
      <c r="BN401" s="256"/>
      <c r="BO401" s="256"/>
      <c r="BP401" s="256"/>
      <c r="BQ401" s="256"/>
      <c r="BR401" s="256"/>
      <c r="BS401" s="256"/>
      <c r="BT401" s="256"/>
      <c r="BU401" s="256"/>
      <c r="BV401" s="256"/>
      <c r="BX401" s="256"/>
      <c r="BY401" s="256"/>
      <c r="BZ401" s="256"/>
      <c r="CA401" s="256"/>
      <c r="CB401" s="256"/>
      <c r="CC401" s="256"/>
      <c r="CD401" s="256"/>
      <c r="CE401" s="256"/>
      <c r="CF401" s="256"/>
      <c r="CG401" s="256"/>
      <c r="CH401" s="256"/>
      <c r="CI401" s="256"/>
      <c r="CK401" s="256"/>
      <c r="CL401" s="256"/>
      <c r="CM401" s="256"/>
      <c r="CN401" s="256"/>
      <c r="CO401" s="256"/>
      <c r="CP401" s="256"/>
      <c r="CQ401" s="256"/>
      <c r="CR401" s="256"/>
      <c r="CS401" s="256"/>
      <c r="CT401" s="256"/>
      <c r="CU401" s="256"/>
      <c r="CV401" s="256"/>
      <c r="CX401" s="256"/>
      <c r="CY401" s="256"/>
      <c r="CZ401" s="256"/>
      <c r="DA401" s="256"/>
      <c r="DB401" s="256"/>
      <c r="DC401" s="256"/>
      <c r="DD401" s="256"/>
      <c r="DE401" s="256"/>
      <c r="DF401" s="256"/>
      <c r="DG401" s="256"/>
      <c r="DH401" s="256"/>
      <c r="DI401" s="256"/>
      <c r="DK401" s="256"/>
      <c r="DL401" s="256"/>
      <c r="DM401" s="256"/>
      <c r="DN401" s="256"/>
      <c r="DO401" s="256"/>
      <c r="DP401" s="256"/>
      <c r="DQ401" s="256"/>
      <c r="DR401" s="256"/>
      <c r="DS401" s="256"/>
      <c r="DT401" s="256"/>
      <c r="DU401" s="256"/>
      <c r="DV401" s="256"/>
      <c r="DX401" s="256"/>
      <c r="DY401" s="256"/>
      <c r="DZ401" s="256"/>
      <c r="EA401" s="256"/>
      <c r="EB401" s="256"/>
      <c r="EC401" s="256"/>
      <c r="ED401" s="256"/>
      <c r="EE401" s="256"/>
      <c r="EF401" s="256"/>
      <c r="EG401" s="256"/>
      <c r="EH401" s="256"/>
      <c r="EI401" s="256"/>
      <c r="EK401" s="256"/>
      <c r="EL401" s="256"/>
      <c r="EM401" s="256"/>
      <c r="EN401" s="256"/>
      <c r="EO401" s="256"/>
      <c r="EP401" s="256"/>
      <c r="EQ401" s="256"/>
      <c r="ER401" s="256"/>
      <c r="ES401" s="256"/>
      <c r="ET401" s="256"/>
      <c r="EU401" s="256"/>
      <c r="EV401" s="256"/>
      <c r="EX401" s="256"/>
      <c r="EY401" s="256"/>
      <c r="EZ401" s="256"/>
      <c r="FA401" s="256"/>
      <c r="FB401" s="256"/>
      <c r="FC401" s="256"/>
      <c r="FD401" s="256"/>
      <c r="FE401" s="256"/>
      <c r="FF401" s="256"/>
      <c r="FG401" s="256"/>
      <c r="FH401" s="256"/>
      <c r="FI401" s="256"/>
      <c r="FK401" s="256"/>
      <c r="FL401" s="256"/>
      <c r="FM401" s="256"/>
      <c r="FN401" s="256"/>
      <c r="FO401" s="256"/>
      <c r="FP401" s="256"/>
      <c r="FQ401" s="256"/>
      <c r="FR401" s="256"/>
      <c r="FS401" s="256"/>
      <c r="FT401" s="256"/>
      <c r="FU401" s="256"/>
      <c r="FV401" s="256"/>
      <c r="FX401" s="256"/>
      <c r="FY401" s="256"/>
      <c r="FZ401" s="256"/>
      <c r="GA401" s="256"/>
      <c r="GB401" s="256"/>
      <c r="GC401" s="256"/>
      <c r="GD401" s="256"/>
      <c r="GE401" s="256"/>
      <c r="GF401" s="256"/>
      <c r="GG401" s="256"/>
      <c r="GH401" s="256"/>
      <c r="GI401" s="256"/>
      <c r="GK401" s="256"/>
      <c r="GL401" s="256"/>
      <c r="GM401" s="256"/>
      <c r="GN401" s="256"/>
      <c r="GO401" s="256"/>
      <c r="GP401" s="256"/>
      <c r="GQ401" s="256"/>
      <c r="GR401" s="256"/>
      <c r="GS401" s="256"/>
      <c r="GT401" s="256"/>
      <c r="GU401" s="256"/>
      <c r="GV401" s="256"/>
      <c r="GX401" s="256"/>
      <c r="GY401" s="256"/>
      <c r="GZ401" s="256"/>
      <c r="HA401" s="256"/>
      <c r="HB401" s="256"/>
      <c r="HC401" s="256"/>
      <c r="HD401" s="256"/>
      <c r="HE401" s="256"/>
      <c r="HF401" s="256"/>
      <c r="HG401" s="256"/>
      <c r="HH401" s="256"/>
      <c r="HI401" s="256"/>
      <c r="HK401" s="256"/>
      <c r="HL401" s="256"/>
      <c r="HM401" s="256"/>
      <c r="HN401" s="256"/>
      <c r="HO401" s="256"/>
      <c r="HP401" s="256"/>
      <c r="HQ401" s="256"/>
      <c r="HR401" s="256"/>
      <c r="HS401" s="256"/>
      <c r="HT401" s="256"/>
      <c r="HU401" s="256"/>
      <c r="HV401" s="256"/>
      <c r="HX401" s="256"/>
      <c r="HY401" s="256"/>
      <c r="HZ401" s="256"/>
      <c r="IA401" s="256"/>
      <c r="IB401" s="256"/>
      <c r="IC401" s="256"/>
      <c r="ID401" s="256"/>
      <c r="IE401" s="256"/>
      <c r="IF401" s="256"/>
      <c r="IG401" s="256"/>
      <c r="IH401" s="256"/>
      <c r="II401" s="256"/>
      <c r="IK401" s="256"/>
      <c r="IL401" s="257"/>
      <c r="IM401" s="257"/>
      <c r="IN401" s="257"/>
      <c r="IO401" s="257"/>
      <c r="IP401" s="257"/>
      <c r="IQ401" s="257"/>
      <c r="IR401" s="257"/>
      <c r="IS401" s="257"/>
      <c r="IT401" s="257"/>
      <c r="IU401" s="257"/>
      <c r="IV401" s="257"/>
      <c r="IW401" s="257"/>
      <c r="IY401" s="256"/>
    </row>
    <row r="402" spans="16:259" ht="19.5" customHeight="1" x14ac:dyDescent="0.5">
      <c r="P402" s="400"/>
      <c r="Z402" s="256"/>
      <c r="AA402" s="256"/>
      <c r="AB402" s="256"/>
      <c r="AO402" s="400"/>
      <c r="AY402" s="256"/>
      <c r="AZ402" s="256"/>
      <c r="BA402" s="256"/>
      <c r="BB402" s="256"/>
      <c r="BC402" s="256"/>
      <c r="BD402" s="256"/>
      <c r="BE402" s="256"/>
      <c r="BF402" s="256"/>
      <c r="BG402" s="256"/>
      <c r="BH402" s="256"/>
      <c r="BI402" s="256"/>
      <c r="BK402" s="256"/>
      <c r="BL402" s="256"/>
      <c r="BM402" s="256"/>
      <c r="BN402" s="256"/>
      <c r="BO402" s="256"/>
      <c r="BP402" s="256"/>
      <c r="BQ402" s="256"/>
      <c r="BR402" s="256"/>
      <c r="BS402" s="256"/>
      <c r="BT402" s="256"/>
      <c r="BU402" s="256"/>
      <c r="BV402" s="256"/>
      <c r="BX402" s="256"/>
      <c r="BY402" s="256"/>
      <c r="BZ402" s="256"/>
      <c r="CA402" s="256"/>
      <c r="CB402" s="256"/>
      <c r="CC402" s="256"/>
      <c r="CD402" s="256"/>
      <c r="CE402" s="256"/>
      <c r="CF402" s="256"/>
      <c r="CG402" s="256"/>
      <c r="CH402" s="256"/>
      <c r="CI402" s="256"/>
      <c r="CK402" s="256"/>
      <c r="CL402" s="256"/>
      <c r="CM402" s="256"/>
      <c r="CN402" s="256"/>
      <c r="CO402" s="256"/>
      <c r="CP402" s="256"/>
      <c r="CQ402" s="256"/>
      <c r="CR402" s="256"/>
      <c r="CS402" s="256"/>
      <c r="CT402" s="256"/>
      <c r="CU402" s="256"/>
      <c r="CV402" s="256"/>
      <c r="CX402" s="256"/>
      <c r="CY402" s="256"/>
      <c r="CZ402" s="256"/>
      <c r="DA402" s="256"/>
      <c r="DB402" s="256"/>
      <c r="DC402" s="256"/>
      <c r="DD402" s="256"/>
      <c r="DE402" s="256"/>
      <c r="DF402" s="256"/>
      <c r="DG402" s="256"/>
      <c r="DH402" s="256"/>
      <c r="DI402" s="256"/>
      <c r="DK402" s="256"/>
      <c r="DL402" s="256"/>
      <c r="DM402" s="256"/>
      <c r="DN402" s="256"/>
      <c r="DO402" s="256"/>
      <c r="DP402" s="256"/>
      <c r="DQ402" s="256"/>
      <c r="DR402" s="256"/>
      <c r="DS402" s="256"/>
      <c r="DT402" s="256"/>
      <c r="DU402" s="256"/>
      <c r="DV402" s="256"/>
      <c r="DX402" s="256"/>
      <c r="DY402" s="256"/>
      <c r="DZ402" s="256"/>
      <c r="EA402" s="256"/>
      <c r="EB402" s="256"/>
      <c r="EC402" s="256"/>
      <c r="ED402" s="256"/>
      <c r="EE402" s="256"/>
      <c r="EF402" s="256"/>
      <c r="EG402" s="256"/>
      <c r="EH402" s="256"/>
      <c r="EI402" s="256"/>
      <c r="EK402" s="256"/>
      <c r="EL402" s="256"/>
      <c r="EM402" s="256"/>
      <c r="EN402" s="256"/>
      <c r="EO402" s="256"/>
      <c r="EP402" s="256"/>
      <c r="EQ402" s="256"/>
      <c r="ER402" s="256"/>
      <c r="ES402" s="256"/>
      <c r="ET402" s="256"/>
      <c r="EU402" s="256"/>
      <c r="EV402" s="256"/>
      <c r="EX402" s="256"/>
      <c r="EY402" s="256"/>
      <c r="EZ402" s="256"/>
      <c r="FA402" s="256"/>
      <c r="FB402" s="256"/>
      <c r="FC402" s="256"/>
      <c r="FD402" s="256"/>
      <c r="FE402" s="256"/>
      <c r="FF402" s="256"/>
      <c r="FG402" s="256"/>
      <c r="FH402" s="256"/>
      <c r="FI402" s="256"/>
      <c r="FK402" s="256"/>
      <c r="FL402" s="256"/>
      <c r="FM402" s="256"/>
      <c r="FN402" s="256"/>
      <c r="FO402" s="256"/>
      <c r="FP402" s="256"/>
      <c r="FQ402" s="256"/>
      <c r="FR402" s="256"/>
      <c r="FS402" s="256"/>
      <c r="FT402" s="256"/>
      <c r="FU402" s="256"/>
      <c r="FV402" s="256"/>
      <c r="FX402" s="256"/>
      <c r="FY402" s="256"/>
      <c r="FZ402" s="256"/>
      <c r="GA402" s="256"/>
      <c r="GB402" s="256"/>
      <c r="GC402" s="256"/>
      <c r="GD402" s="256"/>
      <c r="GE402" s="256"/>
      <c r="GF402" s="256"/>
      <c r="GG402" s="256"/>
      <c r="GH402" s="256"/>
      <c r="GI402" s="256"/>
      <c r="GK402" s="256"/>
      <c r="GL402" s="256"/>
      <c r="GM402" s="256"/>
      <c r="GN402" s="256"/>
      <c r="GO402" s="256"/>
      <c r="GP402" s="256"/>
      <c r="GQ402" s="256"/>
      <c r="GR402" s="256"/>
      <c r="GS402" s="256"/>
      <c r="GT402" s="256"/>
      <c r="GU402" s="256"/>
      <c r="GV402" s="256"/>
      <c r="GX402" s="256"/>
      <c r="GY402" s="256"/>
      <c r="GZ402" s="256"/>
      <c r="HA402" s="256"/>
      <c r="HB402" s="256"/>
      <c r="HC402" s="256"/>
      <c r="HD402" s="256"/>
      <c r="HE402" s="256"/>
      <c r="HF402" s="256"/>
      <c r="HG402" s="256"/>
      <c r="HH402" s="256"/>
      <c r="HI402" s="256"/>
      <c r="HK402" s="256"/>
      <c r="HL402" s="256"/>
      <c r="HM402" s="256"/>
      <c r="HN402" s="256"/>
      <c r="HO402" s="256"/>
      <c r="HP402" s="256"/>
      <c r="HQ402" s="256"/>
      <c r="HR402" s="256"/>
      <c r="HS402" s="256"/>
      <c r="HT402" s="256"/>
      <c r="HU402" s="256"/>
      <c r="HV402" s="256"/>
      <c r="HX402" s="256"/>
      <c r="HY402" s="256"/>
      <c r="HZ402" s="256"/>
      <c r="IA402" s="256"/>
      <c r="IB402" s="256"/>
      <c r="IC402" s="256"/>
      <c r="ID402" s="256"/>
      <c r="IE402" s="256"/>
      <c r="IF402" s="256"/>
      <c r="IG402" s="256"/>
      <c r="IH402" s="256"/>
      <c r="II402" s="256"/>
      <c r="IK402" s="256"/>
      <c r="IL402" s="257"/>
      <c r="IM402" s="257"/>
      <c r="IN402" s="257"/>
      <c r="IO402" s="257"/>
      <c r="IP402" s="257"/>
      <c r="IQ402" s="257"/>
      <c r="IR402" s="257"/>
      <c r="IS402" s="257"/>
      <c r="IT402" s="257"/>
      <c r="IU402" s="257"/>
      <c r="IV402" s="257"/>
      <c r="IW402" s="257"/>
      <c r="IY402" s="256"/>
    </row>
    <row r="403" spans="16:259" ht="19.5" customHeight="1" x14ac:dyDescent="0.5">
      <c r="P403" s="400"/>
      <c r="Z403" s="256"/>
      <c r="AA403" s="256"/>
      <c r="AB403" s="256"/>
      <c r="AO403" s="400"/>
      <c r="AY403" s="256"/>
      <c r="AZ403" s="256"/>
      <c r="BA403" s="256"/>
      <c r="BB403" s="256"/>
      <c r="BC403" s="256"/>
      <c r="BD403" s="256"/>
      <c r="BE403" s="256"/>
      <c r="BF403" s="256"/>
      <c r="BG403" s="256"/>
      <c r="BH403" s="256"/>
      <c r="BI403" s="256"/>
      <c r="BK403" s="256"/>
      <c r="BL403" s="256"/>
      <c r="BM403" s="256"/>
      <c r="BN403" s="256"/>
      <c r="BO403" s="256"/>
      <c r="BP403" s="256"/>
      <c r="BQ403" s="256"/>
      <c r="BR403" s="256"/>
      <c r="BS403" s="256"/>
      <c r="BT403" s="256"/>
      <c r="BU403" s="256"/>
      <c r="BV403" s="256"/>
      <c r="BX403" s="256"/>
      <c r="BY403" s="256"/>
      <c r="BZ403" s="256"/>
      <c r="CA403" s="256"/>
      <c r="CB403" s="256"/>
      <c r="CC403" s="256"/>
      <c r="CD403" s="256"/>
      <c r="CE403" s="256"/>
      <c r="CF403" s="256"/>
      <c r="CG403" s="256"/>
      <c r="CH403" s="256"/>
      <c r="CI403" s="256"/>
      <c r="CK403" s="256"/>
      <c r="CL403" s="256"/>
      <c r="CM403" s="256"/>
      <c r="CN403" s="256"/>
      <c r="CO403" s="256"/>
      <c r="CP403" s="256"/>
      <c r="CQ403" s="256"/>
      <c r="CR403" s="256"/>
      <c r="CS403" s="256"/>
      <c r="CT403" s="256"/>
      <c r="CU403" s="256"/>
      <c r="CV403" s="256"/>
      <c r="CX403" s="256"/>
      <c r="CY403" s="256"/>
      <c r="CZ403" s="256"/>
      <c r="DA403" s="256"/>
      <c r="DB403" s="256"/>
      <c r="DC403" s="256"/>
      <c r="DD403" s="256"/>
      <c r="DE403" s="256"/>
      <c r="DF403" s="256"/>
      <c r="DG403" s="256"/>
      <c r="DH403" s="256"/>
      <c r="DI403" s="256"/>
      <c r="DK403" s="256"/>
      <c r="DL403" s="256"/>
      <c r="DM403" s="256"/>
      <c r="DN403" s="256"/>
      <c r="DO403" s="256"/>
      <c r="DP403" s="256"/>
      <c r="DQ403" s="256"/>
      <c r="DR403" s="256"/>
      <c r="DS403" s="256"/>
      <c r="DT403" s="256"/>
      <c r="DU403" s="256"/>
      <c r="DV403" s="256"/>
      <c r="DX403" s="256"/>
      <c r="DY403" s="256"/>
      <c r="DZ403" s="256"/>
      <c r="EA403" s="256"/>
      <c r="EB403" s="256"/>
      <c r="EC403" s="256"/>
      <c r="ED403" s="256"/>
      <c r="EE403" s="256"/>
      <c r="EF403" s="256"/>
      <c r="EG403" s="256"/>
      <c r="EH403" s="256"/>
      <c r="EI403" s="256"/>
      <c r="EK403" s="256"/>
      <c r="EL403" s="256"/>
      <c r="EM403" s="256"/>
      <c r="EN403" s="256"/>
      <c r="EO403" s="256"/>
      <c r="EP403" s="256"/>
      <c r="EQ403" s="256"/>
      <c r="ER403" s="256"/>
      <c r="ES403" s="256"/>
      <c r="ET403" s="256"/>
      <c r="EU403" s="256"/>
      <c r="EV403" s="256"/>
      <c r="EX403" s="256"/>
      <c r="EY403" s="256"/>
      <c r="EZ403" s="256"/>
      <c r="FA403" s="256"/>
      <c r="FB403" s="256"/>
      <c r="FC403" s="256"/>
      <c r="FD403" s="256"/>
      <c r="FE403" s="256"/>
      <c r="FF403" s="256"/>
      <c r="FG403" s="256"/>
      <c r="FH403" s="256"/>
      <c r="FI403" s="256"/>
      <c r="FK403" s="256"/>
      <c r="FL403" s="256"/>
      <c r="FM403" s="256"/>
      <c r="FN403" s="256"/>
      <c r="FO403" s="256"/>
      <c r="FP403" s="256"/>
      <c r="FQ403" s="256"/>
      <c r="FR403" s="256"/>
      <c r="FS403" s="256"/>
      <c r="FT403" s="256"/>
      <c r="FU403" s="256"/>
      <c r="FV403" s="256"/>
      <c r="FX403" s="256"/>
      <c r="FY403" s="256"/>
      <c r="FZ403" s="256"/>
      <c r="GA403" s="256"/>
      <c r="GB403" s="256"/>
      <c r="GC403" s="256"/>
      <c r="GD403" s="256"/>
      <c r="GE403" s="256"/>
      <c r="GF403" s="256"/>
      <c r="GG403" s="256"/>
      <c r="GH403" s="256"/>
      <c r="GI403" s="256"/>
      <c r="GK403" s="256"/>
      <c r="GL403" s="256"/>
      <c r="GM403" s="256"/>
      <c r="GN403" s="256"/>
      <c r="GO403" s="256"/>
      <c r="GP403" s="256"/>
      <c r="GQ403" s="256"/>
      <c r="GR403" s="256"/>
      <c r="GS403" s="256"/>
      <c r="GT403" s="256"/>
      <c r="GU403" s="256"/>
      <c r="GV403" s="256"/>
      <c r="GX403" s="256"/>
      <c r="GY403" s="256"/>
      <c r="GZ403" s="256"/>
      <c r="HA403" s="256"/>
      <c r="HB403" s="256"/>
      <c r="HC403" s="256"/>
      <c r="HD403" s="256"/>
      <c r="HE403" s="256"/>
      <c r="HF403" s="256"/>
      <c r="HG403" s="256"/>
      <c r="HH403" s="256"/>
      <c r="HI403" s="256"/>
      <c r="HK403" s="256"/>
      <c r="HL403" s="256"/>
      <c r="HM403" s="256"/>
      <c r="HN403" s="256"/>
      <c r="HO403" s="256"/>
      <c r="HP403" s="256"/>
      <c r="HQ403" s="256"/>
      <c r="HR403" s="256"/>
      <c r="HS403" s="256"/>
      <c r="HT403" s="256"/>
      <c r="HU403" s="256"/>
      <c r="HV403" s="256"/>
      <c r="HX403" s="256"/>
      <c r="HY403" s="256"/>
      <c r="HZ403" s="256"/>
      <c r="IA403" s="256"/>
      <c r="IB403" s="256"/>
      <c r="IC403" s="256"/>
      <c r="ID403" s="256"/>
      <c r="IE403" s="256"/>
      <c r="IF403" s="256"/>
      <c r="IG403" s="256"/>
      <c r="IH403" s="256"/>
      <c r="II403" s="256"/>
      <c r="IK403" s="256"/>
      <c r="IL403" s="257"/>
      <c r="IM403" s="257"/>
      <c r="IN403" s="257"/>
      <c r="IO403" s="257"/>
      <c r="IP403" s="257"/>
      <c r="IQ403" s="257"/>
      <c r="IR403" s="257"/>
      <c r="IS403" s="257"/>
      <c r="IT403" s="257"/>
      <c r="IU403" s="257"/>
      <c r="IV403" s="257"/>
      <c r="IW403" s="257"/>
      <c r="IY403" s="256"/>
    </row>
    <row r="404" spans="16:259" ht="19.5" customHeight="1" x14ac:dyDescent="0.5">
      <c r="P404" s="400"/>
      <c r="Z404" s="256"/>
      <c r="AA404" s="256"/>
      <c r="AB404" s="256"/>
      <c r="AO404" s="400"/>
      <c r="AY404" s="256"/>
      <c r="AZ404" s="256"/>
      <c r="BA404" s="256"/>
      <c r="BB404" s="256"/>
      <c r="BC404" s="256"/>
      <c r="BD404" s="256"/>
      <c r="BE404" s="256"/>
      <c r="BF404" s="256"/>
      <c r="BG404" s="256"/>
      <c r="BH404" s="256"/>
      <c r="BI404" s="256"/>
      <c r="BK404" s="256"/>
      <c r="BL404" s="256"/>
      <c r="BM404" s="256"/>
      <c r="BN404" s="256"/>
      <c r="BO404" s="256"/>
      <c r="BP404" s="256"/>
      <c r="BQ404" s="256"/>
      <c r="BR404" s="256"/>
      <c r="BS404" s="256"/>
      <c r="BT404" s="256"/>
      <c r="BU404" s="256"/>
      <c r="BV404" s="256"/>
      <c r="BX404" s="256"/>
      <c r="BY404" s="256"/>
      <c r="BZ404" s="256"/>
      <c r="CA404" s="256"/>
      <c r="CB404" s="256"/>
      <c r="CC404" s="256"/>
      <c r="CD404" s="256"/>
      <c r="CE404" s="256"/>
      <c r="CF404" s="256"/>
      <c r="CG404" s="256"/>
      <c r="CH404" s="256"/>
      <c r="CI404" s="256"/>
      <c r="CK404" s="256"/>
      <c r="CL404" s="256"/>
      <c r="CM404" s="256"/>
      <c r="CN404" s="256"/>
      <c r="CO404" s="256"/>
      <c r="CP404" s="256"/>
      <c r="CQ404" s="256"/>
      <c r="CR404" s="256"/>
      <c r="CS404" s="256"/>
      <c r="CT404" s="256"/>
      <c r="CU404" s="256"/>
      <c r="CV404" s="256"/>
      <c r="CX404" s="256"/>
      <c r="CY404" s="256"/>
      <c r="CZ404" s="256"/>
      <c r="DA404" s="256"/>
      <c r="DB404" s="256"/>
      <c r="DC404" s="256"/>
      <c r="DD404" s="256"/>
      <c r="DE404" s="256"/>
      <c r="DF404" s="256"/>
      <c r="DG404" s="256"/>
      <c r="DH404" s="256"/>
      <c r="DI404" s="256"/>
      <c r="DK404" s="256"/>
      <c r="DL404" s="256"/>
      <c r="DM404" s="256"/>
      <c r="DN404" s="256"/>
      <c r="DO404" s="256"/>
      <c r="DP404" s="256"/>
      <c r="DQ404" s="256"/>
      <c r="DR404" s="256"/>
      <c r="DS404" s="256"/>
      <c r="DT404" s="256"/>
      <c r="DU404" s="256"/>
      <c r="DV404" s="256"/>
      <c r="DX404" s="256"/>
      <c r="DY404" s="256"/>
      <c r="DZ404" s="256"/>
      <c r="EA404" s="256"/>
      <c r="EB404" s="256"/>
      <c r="EC404" s="256"/>
      <c r="ED404" s="256"/>
      <c r="EE404" s="256"/>
      <c r="EF404" s="256"/>
      <c r="EG404" s="256"/>
      <c r="EH404" s="256"/>
      <c r="EI404" s="256"/>
      <c r="EK404" s="256"/>
      <c r="EL404" s="256"/>
      <c r="EM404" s="256"/>
      <c r="EN404" s="256"/>
      <c r="EO404" s="256"/>
      <c r="EP404" s="256"/>
      <c r="EQ404" s="256"/>
      <c r="ER404" s="256"/>
      <c r="ES404" s="256"/>
      <c r="ET404" s="256"/>
      <c r="EU404" s="256"/>
      <c r="EV404" s="256"/>
      <c r="EX404" s="256"/>
      <c r="EY404" s="256"/>
      <c r="EZ404" s="256"/>
      <c r="FA404" s="256"/>
      <c r="FB404" s="256"/>
      <c r="FC404" s="256"/>
      <c r="FD404" s="256"/>
      <c r="FE404" s="256"/>
      <c r="FF404" s="256"/>
      <c r="FG404" s="256"/>
      <c r="FH404" s="256"/>
      <c r="FI404" s="256"/>
      <c r="FK404" s="256"/>
      <c r="FL404" s="256"/>
      <c r="FM404" s="256"/>
      <c r="FN404" s="256"/>
      <c r="FO404" s="256"/>
      <c r="FP404" s="256"/>
      <c r="FQ404" s="256"/>
      <c r="FR404" s="256"/>
      <c r="FS404" s="256"/>
      <c r="FT404" s="256"/>
      <c r="FU404" s="256"/>
      <c r="FV404" s="256"/>
      <c r="FX404" s="256"/>
      <c r="FY404" s="256"/>
      <c r="FZ404" s="256"/>
      <c r="GA404" s="256"/>
      <c r="GB404" s="256"/>
      <c r="GC404" s="256"/>
      <c r="GD404" s="256"/>
      <c r="GE404" s="256"/>
      <c r="GF404" s="256"/>
      <c r="GG404" s="256"/>
      <c r="GH404" s="256"/>
      <c r="GI404" s="256"/>
      <c r="GK404" s="256"/>
      <c r="GL404" s="256"/>
      <c r="GM404" s="256"/>
      <c r="GN404" s="256"/>
      <c r="GO404" s="256"/>
      <c r="GP404" s="256"/>
      <c r="GQ404" s="256"/>
      <c r="GR404" s="256"/>
      <c r="GS404" s="256"/>
      <c r="GT404" s="256"/>
      <c r="GU404" s="256"/>
      <c r="GV404" s="256"/>
      <c r="GX404" s="256"/>
      <c r="GY404" s="256"/>
      <c r="GZ404" s="256"/>
      <c r="HA404" s="256"/>
      <c r="HB404" s="256"/>
      <c r="HC404" s="256"/>
      <c r="HD404" s="256"/>
      <c r="HE404" s="256"/>
      <c r="HF404" s="256"/>
      <c r="HG404" s="256"/>
      <c r="HH404" s="256"/>
      <c r="HI404" s="256"/>
      <c r="HK404" s="256"/>
      <c r="HL404" s="256"/>
      <c r="HM404" s="256"/>
      <c r="HN404" s="256"/>
      <c r="HO404" s="256"/>
      <c r="HP404" s="256"/>
      <c r="HQ404" s="256"/>
      <c r="HR404" s="256"/>
      <c r="HS404" s="256"/>
      <c r="HT404" s="256"/>
      <c r="HU404" s="256"/>
      <c r="HV404" s="256"/>
      <c r="HX404" s="256"/>
      <c r="HY404" s="256"/>
      <c r="HZ404" s="256"/>
      <c r="IA404" s="256"/>
      <c r="IB404" s="256"/>
      <c r="IC404" s="256"/>
      <c r="ID404" s="256"/>
      <c r="IE404" s="256"/>
      <c r="IF404" s="256"/>
      <c r="IG404" s="256"/>
      <c r="IH404" s="256"/>
      <c r="II404" s="256"/>
      <c r="IK404" s="256"/>
      <c r="IL404" s="257"/>
      <c r="IM404" s="257"/>
      <c r="IN404" s="257"/>
      <c r="IO404" s="257"/>
      <c r="IP404" s="257"/>
      <c r="IQ404" s="257"/>
      <c r="IR404" s="257"/>
      <c r="IS404" s="257"/>
      <c r="IT404" s="257"/>
      <c r="IU404" s="257"/>
      <c r="IV404" s="257"/>
      <c r="IW404" s="257"/>
      <c r="IY404" s="256"/>
    </row>
    <row r="405" spans="16:259" ht="19.5" customHeight="1" x14ac:dyDescent="0.5">
      <c r="P405" s="400"/>
      <c r="Z405" s="256"/>
      <c r="AA405" s="256"/>
      <c r="AB405" s="256"/>
      <c r="AO405" s="400"/>
      <c r="AY405" s="256"/>
      <c r="AZ405" s="256"/>
      <c r="BA405" s="256"/>
      <c r="BB405" s="256"/>
      <c r="BC405" s="256"/>
      <c r="BD405" s="256"/>
      <c r="BE405" s="256"/>
      <c r="BF405" s="256"/>
      <c r="BG405" s="256"/>
      <c r="BH405" s="256"/>
      <c r="BI405" s="256"/>
      <c r="BK405" s="256"/>
      <c r="BL405" s="256"/>
      <c r="BM405" s="256"/>
      <c r="BN405" s="256"/>
      <c r="BO405" s="256"/>
      <c r="BP405" s="256"/>
      <c r="BQ405" s="256"/>
      <c r="BR405" s="256"/>
      <c r="BS405" s="256"/>
      <c r="BT405" s="256"/>
      <c r="BU405" s="256"/>
      <c r="BV405" s="256"/>
      <c r="BX405" s="256"/>
      <c r="BY405" s="256"/>
      <c r="BZ405" s="256"/>
      <c r="CA405" s="256"/>
      <c r="CB405" s="256"/>
      <c r="CC405" s="256"/>
      <c r="CD405" s="256"/>
      <c r="CE405" s="256"/>
      <c r="CF405" s="256"/>
      <c r="CG405" s="256"/>
      <c r="CH405" s="256"/>
      <c r="CI405" s="256"/>
      <c r="CK405" s="256"/>
      <c r="CL405" s="256"/>
      <c r="CM405" s="256"/>
      <c r="CN405" s="256"/>
      <c r="CO405" s="256"/>
      <c r="CP405" s="256"/>
      <c r="CQ405" s="256"/>
      <c r="CR405" s="256"/>
      <c r="CS405" s="256"/>
      <c r="CT405" s="256"/>
      <c r="CU405" s="256"/>
      <c r="CV405" s="256"/>
      <c r="CX405" s="256"/>
      <c r="CY405" s="256"/>
      <c r="CZ405" s="256"/>
      <c r="DA405" s="256"/>
      <c r="DB405" s="256"/>
      <c r="DC405" s="256"/>
      <c r="DD405" s="256"/>
      <c r="DE405" s="256"/>
      <c r="DF405" s="256"/>
      <c r="DG405" s="256"/>
      <c r="DH405" s="256"/>
      <c r="DI405" s="256"/>
      <c r="DK405" s="256"/>
      <c r="DL405" s="256"/>
      <c r="DM405" s="256"/>
      <c r="DN405" s="256"/>
      <c r="DO405" s="256"/>
      <c r="DP405" s="256"/>
      <c r="DQ405" s="256"/>
      <c r="DR405" s="256"/>
      <c r="DS405" s="256"/>
      <c r="DT405" s="256"/>
      <c r="DU405" s="256"/>
      <c r="DV405" s="256"/>
      <c r="DX405" s="256"/>
      <c r="DY405" s="256"/>
      <c r="DZ405" s="256"/>
      <c r="EA405" s="256"/>
      <c r="EB405" s="256"/>
      <c r="EC405" s="256"/>
      <c r="ED405" s="256"/>
      <c r="EE405" s="256"/>
      <c r="EF405" s="256"/>
      <c r="EG405" s="256"/>
      <c r="EH405" s="256"/>
      <c r="EI405" s="256"/>
      <c r="EK405" s="256"/>
      <c r="EL405" s="256"/>
      <c r="EM405" s="256"/>
      <c r="EN405" s="256"/>
      <c r="EO405" s="256"/>
      <c r="EP405" s="256"/>
      <c r="EQ405" s="256"/>
      <c r="ER405" s="256"/>
      <c r="ES405" s="256"/>
      <c r="ET405" s="256"/>
      <c r="EU405" s="256"/>
      <c r="EV405" s="256"/>
      <c r="EX405" s="256"/>
      <c r="EY405" s="256"/>
      <c r="EZ405" s="256"/>
      <c r="FA405" s="256"/>
      <c r="FB405" s="256"/>
      <c r="FC405" s="256"/>
      <c r="FD405" s="256"/>
      <c r="FE405" s="256"/>
      <c r="FF405" s="256"/>
      <c r="FG405" s="256"/>
      <c r="FH405" s="256"/>
      <c r="FI405" s="256"/>
      <c r="FK405" s="256"/>
      <c r="FL405" s="256"/>
      <c r="FM405" s="256"/>
      <c r="FN405" s="256"/>
      <c r="FO405" s="256"/>
      <c r="FP405" s="256"/>
      <c r="FQ405" s="256"/>
      <c r="FR405" s="256"/>
      <c r="FS405" s="256"/>
      <c r="FT405" s="256"/>
      <c r="FU405" s="256"/>
      <c r="FV405" s="256"/>
      <c r="FX405" s="256"/>
      <c r="FY405" s="256"/>
      <c r="FZ405" s="256"/>
      <c r="GA405" s="256"/>
      <c r="GB405" s="256"/>
      <c r="GC405" s="256"/>
      <c r="GD405" s="256"/>
      <c r="GE405" s="256"/>
      <c r="GF405" s="256"/>
      <c r="GG405" s="256"/>
      <c r="GH405" s="256"/>
      <c r="GI405" s="256"/>
      <c r="GK405" s="256"/>
      <c r="GL405" s="256"/>
      <c r="GM405" s="256"/>
      <c r="GN405" s="256"/>
      <c r="GO405" s="256"/>
      <c r="GP405" s="256"/>
      <c r="GQ405" s="256"/>
      <c r="GR405" s="256"/>
      <c r="GS405" s="256"/>
      <c r="GT405" s="256"/>
      <c r="GU405" s="256"/>
      <c r="GV405" s="256"/>
      <c r="GX405" s="256"/>
      <c r="GY405" s="256"/>
      <c r="GZ405" s="256"/>
      <c r="HA405" s="256"/>
      <c r="HB405" s="256"/>
      <c r="HC405" s="256"/>
      <c r="HD405" s="256"/>
      <c r="HE405" s="256"/>
      <c r="HF405" s="256"/>
      <c r="HG405" s="256"/>
      <c r="HH405" s="256"/>
      <c r="HI405" s="256"/>
      <c r="HK405" s="256"/>
      <c r="HL405" s="256"/>
      <c r="HM405" s="256"/>
      <c r="HN405" s="256"/>
      <c r="HO405" s="256"/>
      <c r="HP405" s="256"/>
      <c r="HQ405" s="256"/>
      <c r="HR405" s="256"/>
      <c r="HS405" s="256"/>
      <c r="HT405" s="256"/>
      <c r="HU405" s="256"/>
      <c r="HV405" s="256"/>
      <c r="HX405" s="256"/>
      <c r="HY405" s="256"/>
      <c r="HZ405" s="256"/>
      <c r="IA405" s="256"/>
      <c r="IB405" s="256"/>
      <c r="IC405" s="256"/>
      <c r="ID405" s="256"/>
      <c r="IE405" s="256"/>
      <c r="IF405" s="256"/>
      <c r="IG405" s="256"/>
      <c r="IH405" s="256"/>
      <c r="II405" s="256"/>
      <c r="IK405" s="256"/>
      <c r="IL405" s="257"/>
      <c r="IM405" s="257"/>
      <c r="IN405" s="257"/>
      <c r="IO405" s="257"/>
      <c r="IP405" s="257"/>
      <c r="IQ405" s="257"/>
      <c r="IR405" s="257"/>
      <c r="IS405" s="257"/>
      <c r="IT405" s="257"/>
      <c r="IU405" s="257"/>
      <c r="IV405" s="257"/>
      <c r="IW405" s="257"/>
      <c r="IY405" s="256"/>
    </row>
    <row r="406" spans="16:259" ht="19.5" customHeight="1" x14ac:dyDescent="0.5">
      <c r="P406" s="400"/>
      <c r="Z406" s="256"/>
      <c r="AA406" s="256"/>
      <c r="AB406" s="256"/>
      <c r="AO406" s="400"/>
      <c r="AY406" s="256"/>
      <c r="AZ406" s="256"/>
      <c r="BA406" s="256"/>
      <c r="BB406" s="256"/>
      <c r="BC406" s="256"/>
      <c r="BD406" s="256"/>
      <c r="BE406" s="256"/>
      <c r="BF406" s="256"/>
      <c r="BG406" s="256"/>
      <c r="BH406" s="256"/>
      <c r="BI406" s="256"/>
      <c r="BK406" s="256"/>
      <c r="BL406" s="256"/>
      <c r="BM406" s="256"/>
      <c r="BN406" s="256"/>
      <c r="BO406" s="256"/>
      <c r="BP406" s="256"/>
      <c r="BQ406" s="256"/>
      <c r="BR406" s="256"/>
      <c r="BS406" s="256"/>
      <c r="BT406" s="256"/>
      <c r="BU406" s="256"/>
      <c r="BV406" s="256"/>
      <c r="BX406" s="256"/>
      <c r="BY406" s="256"/>
      <c r="BZ406" s="256"/>
      <c r="CA406" s="256"/>
      <c r="CB406" s="256"/>
      <c r="CC406" s="256"/>
      <c r="CD406" s="256"/>
      <c r="CE406" s="256"/>
      <c r="CF406" s="256"/>
      <c r="CG406" s="256"/>
      <c r="CH406" s="256"/>
      <c r="CI406" s="256"/>
      <c r="CK406" s="256"/>
      <c r="CL406" s="256"/>
      <c r="CM406" s="256"/>
      <c r="CN406" s="256"/>
      <c r="CO406" s="256"/>
      <c r="CP406" s="256"/>
      <c r="CQ406" s="256"/>
      <c r="CR406" s="256"/>
      <c r="CS406" s="256"/>
      <c r="CT406" s="256"/>
      <c r="CU406" s="256"/>
      <c r="CV406" s="256"/>
      <c r="CX406" s="256"/>
      <c r="CY406" s="256"/>
      <c r="CZ406" s="256"/>
      <c r="DA406" s="256"/>
      <c r="DB406" s="256"/>
      <c r="DC406" s="256"/>
      <c r="DD406" s="256"/>
      <c r="DE406" s="256"/>
      <c r="DF406" s="256"/>
      <c r="DG406" s="256"/>
      <c r="DH406" s="256"/>
      <c r="DI406" s="256"/>
      <c r="DK406" s="256"/>
      <c r="DL406" s="256"/>
      <c r="DM406" s="256"/>
      <c r="DN406" s="256"/>
      <c r="DO406" s="256"/>
      <c r="DP406" s="256"/>
      <c r="DQ406" s="256"/>
      <c r="DR406" s="256"/>
      <c r="DS406" s="256"/>
      <c r="DT406" s="256"/>
      <c r="DU406" s="256"/>
      <c r="DV406" s="256"/>
      <c r="DX406" s="256"/>
      <c r="DY406" s="256"/>
      <c r="DZ406" s="256"/>
      <c r="EA406" s="256"/>
      <c r="EB406" s="256"/>
      <c r="EC406" s="256"/>
      <c r="ED406" s="256"/>
      <c r="EE406" s="256"/>
      <c r="EF406" s="256"/>
      <c r="EG406" s="256"/>
      <c r="EH406" s="256"/>
      <c r="EI406" s="256"/>
      <c r="EK406" s="256"/>
      <c r="EL406" s="256"/>
      <c r="EM406" s="256"/>
      <c r="EN406" s="256"/>
      <c r="EO406" s="256"/>
      <c r="EP406" s="256"/>
      <c r="EQ406" s="256"/>
      <c r="ER406" s="256"/>
      <c r="ES406" s="256"/>
      <c r="ET406" s="256"/>
      <c r="EU406" s="256"/>
      <c r="EV406" s="256"/>
      <c r="EX406" s="256"/>
      <c r="EY406" s="256"/>
      <c r="EZ406" s="256"/>
      <c r="FA406" s="256"/>
      <c r="FB406" s="256"/>
      <c r="FC406" s="256"/>
      <c r="FD406" s="256"/>
      <c r="FE406" s="256"/>
      <c r="FF406" s="256"/>
      <c r="FG406" s="256"/>
      <c r="FH406" s="256"/>
      <c r="FI406" s="256"/>
      <c r="FK406" s="256"/>
      <c r="FL406" s="256"/>
      <c r="FM406" s="256"/>
      <c r="FN406" s="256"/>
      <c r="FO406" s="256"/>
      <c r="FP406" s="256"/>
      <c r="FQ406" s="256"/>
      <c r="FR406" s="256"/>
      <c r="FS406" s="256"/>
      <c r="FT406" s="256"/>
      <c r="FU406" s="256"/>
      <c r="FV406" s="256"/>
      <c r="FX406" s="256"/>
      <c r="FY406" s="256"/>
      <c r="FZ406" s="256"/>
      <c r="GA406" s="256"/>
      <c r="GB406" s="256"/>
      <c r="GC406" s="256"/>
      <c r="GD406" s="256"/>
      <c r="GE406" s="256"/>
      <c r="GF406" s="256"/>
      <c r="GG406" s="256"/>
      <c r="GH406" s="256"/>
      <c r="GI406" s="256"/>
      <c r="GK406" s="256"/>
      <c r="GL406" s="256"/>
      <c r="GM406" s="256"/>
      <c r="GN406" s="256"/>
      <c r="GO406" s="256"/>
      <c r="GP406" s="256"/>
      <c r="GQ406" s="256"/>
      <c r="GR406" s="256"/>
      <c r="GS406" s="256"/>
      <c r="GT406" s="256"/>
      <c r="GU406" s="256"/>
      <c r="GV406" s="256"/>
      <c r="GX406" s="256"/>
      <c r="GY406" s="256"/>
      <c r="GZ406" s="256"/>
      <c r="HA406" s="256"/>
      <c r="HB406" s="256"/>
      <c r="HC406" s="256"/>
      <c r="HD406" s="256"/>
      <c r="HE406" s="256"/>
      <c r="HF406" s="256"/>
      <c r="HG406" s="256"/>
      <c r="HH406" s="256"/>
      <c r="HI406" s="256"/>
      <c r="HK406" s="256"/>
      <c r="HL406" s="256"/>
      <c r="HM406" s="256"/>
      <c r="HN406" s="256"/>
      <c r="HO406" s="256"/>
      <c r="HP406" s="256"/>
      <c r="HQ406" s="256"/>
      <c r="HR406" s="256"/>
      <c r="HS406" s="256"/>
      <c r="HT406" s="256"/>
      <c r="HU406" s="256"/>
      <c r="HV406" s="256"/>
      <c r="HX406" s="256"/>
      <c r="HY406" s="256"/>
      <c r="HZ406" s="256"/>
      <c r="IA406" s="256"/>
      <c r="IB406" s="256"/>
      <c r="IC406" s="256"/>
      <c r="ID406" s="256"/>
      <c r="IE406" s="256"/>
      <c r="IF406" s="256"/>
      <c r="IG406" s="256"/>
      <c r="IH406" s="256"/>
      <c r="II406" s="256"/>
      <c r="IK406" s="256"/>
      <c r="IL406" s="257"/>
      <c r="IM406" s="257"/>
      <c r="IN406" s="257"/>
      <c r="IO406" s="257"/>
      <c r="IP406" s="257"/>
      <c r="IQ406" s="257"/>
      <c r="IR406" s="257"/>
      <c r="IS406" s="257"/>
      <c r="IT406" s="257"/>
      <c r="IU406" s="257"/>
      <c r="IV406" s="257"/>
      <c r="IW406" s="257"/>
      <c r="IY406" s="256"/>
    </row>
    <row r="407" spans="16:259" ht="19.5" customHeight="1" x14ac:dyDescent="0.5">
      <c r="P407" s="400"/>
      <c r="Z407" s="256"/>
      <c r="AA407" s="256"/>
      <c r="AB407" s="256"/>
      <c r="AO407" s="400"/>
      <c r="AY407" s="256"/>
      <c r="AZ407" s="256"/>
      <c r="BA407" s="256"/>
      <c r="BB407" s="256"/>
      <c r="BC407" s="256"/>
      <c r="BD407" s="256"/>
      <c r="BE407" s="256"/>
      <c r="BF407" s="256"/>
      <c r="BG407" s="256"/>
      <c r="BH407" s="256"/>
      <c r="BI407" s="256"/>
      <c r="BK407" s="256"/>
      <c r="BL407" s="256"/>
      <c r="BM407" s="256"/>
      <c r="BN407" s="256"/>
      <c r="BO407" s="256"/>
      <c r="BP407" s="256"/>
      <c r="BQ407" s="256"/>
      <c r="BR407" s="256"/>
      <c r="BS407" s="256"/>
      <c r="BT407" s="256"/>
      <c r="BU407" s="256"/>
      <c r="BV407" s="256"/>
      <c r="BX407" s="256"/>
      <c r="BY407" s="256"/>
      <c r="BZ407" s="256"/>
      <c r="CA407" s="256"/>
      <c r="CB407" s="256"/>
      <c r="CC407" s="256"/>
      <c r="CD407" s="256"/>
      <c r="CE407" s="256"/>
      <c r="CF407" s="256"/>
      <c r="CG407" s="256"/>
      <c r="CH407" s="256"/>
      <c r="CI407" s="256"/>
      <c r="CK407" s="256"/>
      <c r="CL407" s="256"/>
      <c r="CM407" s="256"/>
      <c r="CN407" s="256"/>
      <c r="CO407" s="256"/>
      <c r="CP407" s="256"/>
      <c r="CQ407" s="256"/>
      <c r="CR407" s="256"/>
      <c r="CS407" s="256"/>
      <c r="CT407" s="256"/>
      <c r="CU407" s="256"/>
      <c r="CV407" s="256"/>
      <c r="CX407" s="256"/>
      <c r="CY407" s="256"/>
      <c r="CZ407" s="256"/>
      <c r="DA407" s="256"/>
      <c r="DB407" s="256"/>
      <c r="DC407" s="256"/>
      <c r="DD407" s="256"/>
      <c r="DE407" s="256"/>
      <c r="DF407" s="256"/>
      <c r="DG407" s="256"/>
      <c r="DH407" s="256"/>
      <c r="DI407" s="256"/>
      <c r="DK407" s="256"/>
      <c r="DL407" s="256"/>
      <c r="DM407" s="256"/>
      <c r="DN407" s="256"/>
      <c r="DO407" s="256"/>
      <c r="DP407" s="256"/>
      <c r="DQ407" s="256"/>
      <c r="DR407" s="256"/>
      <c r="DS407" s="256"/>
      <c r="DT407" s="256"/>
      <c r="DU407" s="256"/>
      <c r="DV407" s="256"/>
      <c r="DX407" s="256"/>
      <c r="DY407" s="256"/>
      <c r="DZ407" s="256"/>
      <c r="EA407" s="256"/>
      <c r="EB407" s="256"/>
      <c r="EC407" s="256"/>
      <c r="ED407" s="256"/>
      <c r="EE407" s="256"/>
      <c r="EF407" s="256"/>
      <c r="EG407" s="256"/>
      <c r="EH407" s="256"/>
      <c r="EI407" s="256"/>
      <c r="EK407" s="256"/>
      <c r="EL407" s="256"/>
      <c r="EM407" s="256"/>
      <c r="EN407" s="256"/>
      <c r="EO407" s="256"/>
      <c r="EP407" s="256"/>
      <c r="EQ407" s="256"/>
      <c r="ER407" s="256"/>
      <c r="ES407" s="256"/>
      <c r="ET407" s="256"/>
      <c r="EU407" s="256"/>
      <c r="EV407" s="256"/>
      <c r="EX407" s="256"/>
      <c r="EY407" s="256"/>
      <c r="EZ407" s="256"/>
      <c r="FA407" s="256"/>
      <c r="FB407" s="256"/>
      <c r="FC407" s="256"/>
      <c r="FD407" s="256"/>
      <c r="FE407" s="256"/>
      <c r="FF407" s="256"/>
      <c r="FG407" s="256"/>
      <c r="FH407" s="256"/>
      <c r="FI407" s="256"/>
      <c r="FK407" s="256"/>
      <c r="FL407" s="256"/>
      <c r="FM407" s="256"/>
      <c r="FN407" s="256"/>
      <c r="FO407" s="256"/>
      <c r="FP407" s="256"/>
      <c r="FQ407" s="256"/>
      <c r="FR407" s="256"/>
      <c r="FS407" s="256"/>
      <c r="FT407" s="256"/>
      <c r="FU407" s="256"/>
      <c r="FV407" s="256"/>
      <c r="FX407" s="256"/>
      <c r="FY407" s="256"/>
      <c r="FZ407" s="256"/>
      <c r="GA407" s="256"/>
      <c r="GB407" s="256"/>
      <c r="GC407" s="256"/>
      <c r="GD407" s="256"/>
      <c r="GE407" s="256"/>
      <c r="GF407" s="256"/>
      <c r="GG407" s="256"/>
      <c r="GH407" s="256"/>
      <c r="GI407" s="256"/>
      <c r="GK407" s="256"/>
      <c r="GL407" s="256"/>
      <c r="GM407" s="256"/>
      <c r="GN407" s="256"/>
      <c r="GO407" s="256"/>
      <c r="GP407" s="256"/>
      <c r="GQ407" s="256"/>
      <c r="GR407" s="256"/>
      <c r="GS407" s="256"/>
      <c r="GT407" s="256"/>
      <c r="GU407" s="256"/>
      <c r="GV407" s="256"/>
      <c r="GX407" s="256"/>
      <c r="GY407" s="256"/>
      <c r="GZ407" s="256"/>
      <c r="HA407" s="256"/>
      <c r="HB407" s="256"/>
      <c r="HC407" s="256"/>
      <c r="HD407" s="256"/>
      <c r="HE407" s="256"/>
      <c r="HF407" s="256"/>
      <c r="HG407" s="256"/>
      <c r="HH407" s="256"/>
      <c r="HI407" s="256"/>
      <c r="HK407" s="256"/>
      <c r="HL407" s="256"/>
      <c r="HM407" s="256"/>
      <c r="HN407" s="256"/>
      <c r="HO407" s="256"/>
      <c r="HP407" s="256"/>
      <c r="HQ407" s="256"/>
      <c r="HR407" s="256"/>
      <c r="HS407" s="256"/>
      <c r="HT407" s="256"/>
      <c r="HU407" s="256"/>
      <c r="HV407" s="256"/>
      <c r="HX407" s="256"/>
      <c r="HY407" s="256"/>
      <c r="HZ407" s="256"/>
      <c r="IA407" s="256"/>
      <c r="IB407" s="256"/>
      <c r="IC407" s="256"/>
      <c r="ID407" s="256"/>
      <c r="IE407" s="256"/>
      <c r="IF407" s="256"/>
      <c r="IG407" s="256"/>
      <c r="IH407" s="256"/>
      <c r="II407" s="256"/>
      <c r="IK407" s="256"/>
      <c r="IL407" s="257"/>
      <c r="IM407" s="257"/>
      <c r="IN407" s="257"/>
      <c r="IO407" s="257"/>
      <c r="IP407" s="257"/>
      <c r="IQ407" s="257"/>
      <c r="IR407" s="257"/>
      <c r="IS407" s="257"/>
      <c r="IT407" s="257"/>
      <c r="IU407" s="257"/>
      <c r="IV407" s="257"/>
      <c r="IW407" s="257"/>
      <c r="IY407" s="256"/>
    </row>
    <row r="408" spans="16:259" ht="19.5" customHeight="1" x14ac:dyDescent="0.5">
      <c r="P408" s="400"/>
      <c r="Z408" s="256"/>
      <c r="AA408" s="256"/>
      <c r="AB408" s="256"/>
      <c r="AO408" s="400"/>
      <c r="AY408" s="256"/>
      <c r="AZ408" s="256"/>
      <c r="BA408" s="256"/>
      <c r="BB408" s="256"/>
      <c r="BC408" s="256"/>
      <c r="BD408" s="256"/>
      <c r="BE408" s="256"/>
      <c r="BF408" s="256"/>
      <c r="BG408" s="256"/>
      <c r="BH408" s="256"/>
      <c r="BI408" s="256"/>
      <c r="BK408" s="256"/>
      <c r="BL408" s="256"/>
      <c r="BM408" s="256"/>
      <c r="BN408" s="256"/>
      <c r="BO408" s="256"/>
      <c r="BP408" s="256"/>
      <c r="BQ408" s="256"/>
      <c r="BR408" s="256"/>
      <c r="BS408" s="256"/>
      <c r="BT408" s="256"/>
      <c r="BU408" s="256"/>
      <c r="BV408" s="256"/>
      <c r="BX408" s="256"/>
      <c r="BY408" s="256"/>
      <c r="BZ408" s="256"/>
      <c r="CA408" s="256"/>
      <c r="CB408" s="256"/>
      <c r="CC408" s="256"/>
      <c r="CD408" s="256"/>
      <c r="CE408" s="256"/>
      <c r="CF408" s="256"/>
      <c r="CG408" s="256"/>
      <c r="CH408" s="256"/>
      <c r="CI408" s="256"/>
      <c r="CK408" s="256"/>
      <c r="CL408" s="256"/>
      <c r="CM408" s="256"/>
      <c r="CN408" s="256"/>
      <c r="CO408" s="256"/>
      <c r="CP408" s="256"/>
      <c r="CQ408" s="256"/>
      <c r="CR408" s="256"/>
      <c r="CS408" s="256"/>
      <c r="CT408" s="256"/>
      <c r="CU408" s="256"/>
      <c r="CV408" s="256"/>
      <c r="CX408" s="256"/>
      <c r="CY408" s="256"/>
      <c r="CZ408" s="256"/>
      <c r="DA408" s="256"/>
      <c r="DB408" s="256"/>
      <c r="DC408" s="256"/>
      <c r="DD408" s="256"/>
      <c r="DE408" s="256"/>
      <c r="DF408" s="256"/>
      <c r="DG408" s="256"/>
      <c r="DH408" s="256"/>
      <c r="DI408" s="256"/>
      <c r="DK408" s="256"/>
      <c r="DL408" s="256"/>
      <c r="DM408" s="256"/>
      <c r="DN408" s="256"/>
      <c r="DO408" s="256"/>
      <c r="DP408" s="256"/>
      <c r="DQ408" s="256"/>
      <c r="DR408" s="256"/>
      <c r="DS408" s="256"/>
      <c r="DT408" s="256"/>
      <c r="DU408" s="256"/>
      <c r="DV408" s="256"/>
      <c r="DX408" s="256"/>
      <c r="DY408" s="256"/>
      <c r="DZ408" s="256"/>
      <c r="EA408" s="256"/>
      <c r="EB408" s="256"/>
      <c r="EC408" s="256"/>
      <c r="ED408" s="256"/>
      <c r="EE408" s="256"/>
      <c r="EF408" s="256"/>
      <c r="EG408" s="256"/>
      <c r="EH408" s="256"/>
      <c r="EI408" s="256"/>
      <c r="EK408" s="256"/>
      <c r="EL408" s="256"/>
      <c r="EM408" s="256"/>
      <c r="EN408" s="256"/>
      <c r="EO408" s="256"/>
      <c r="EP408" s="256"/>
      <c r="EQ408" s="256"/>
      <c r="ER408" s="256"/>
      <c r="ES408" s="256"/>
      <c r="ET408" s="256"/>
      <c r="EU408" s="256"/>
      <c r="EV408" s="256"/>
      <c r="EX408" s="256"/>
      <c r="EY408" s="256"/>
      <c r="EZ408" s="256"/>
      <c r="FA408" s="256"/>
      <c r="FB408" s="256"/>
      <c r="FC408" s="256"/>
      <c r="FD408" s="256"/>
      <c r="FE408" s="256"/>
      <c r="FF408" s="256"/>
      <c r="FG408" s="256"/>
      <c r="FH408" s="256"/>
      <c r="FI408" s="256"/>
      <c r="FK408" s="256"/>
      <c r="FL408" s="256"/>
      <c r="FM408" s="256"/>
      <c r="FN408" s="256"/>
      <c r="FO408" s="256"/>
      <c r="FP408" s="256"/>
      <c r="FQ408" s="256"/>
      <c r="FR408" s="256"/>
      <c r="FS408" s="256"/>
      <c r="FT408" s="256"/>
      <c r="FU408" s="256"/>
      <c r="FV408" s="256"/>
      <c r="FX408" s="256"/>
      <c r="FY408" s="256"/>
      <c r="FZ408" s="256"/>
      <c r="GA408" s="256"/>
      <c r="GB408" s="256"/>
      <c r="GC408" s="256"/>
      <c r="GD408" s="256"/>
      <c r="GE408" s="256"/>
      <c r="GF408" s="256"/>
      <c r="GG408" s="256"/>
      <c r="GH408" s="256"/>
      <c r="GI408" s="256"/>
      <c r="GK408" s="256"/>
      <c r="GL408" s="256"/>
      <c r="GM408" s="256"/>
      <c r="GN408" s="256"/>
      <c r="GO408" s="256"/>
      <c r="GP408" s="256"/>
      <c r="GQ408" s="256"/>
      <c r="GR408" s="256"/>
      <c r="GS408" s="256"/>
      <c r="GT408" s="256"/>
      <c r="GU408" s="256"/>
      <c r="GV408" s="256"/>
      <c r="GX408" s="256"/>
      <c r="GY408" s="256"/>
      <c r="GZ408" s="256"/>
      <c r="HA408" s="256"/>
      <c r="HB408" s="256"/>
      <c r="HC408" s="256"/>
      <c r="HD408" s="256"/>
      <c r="HE408" s="256"/>
      <c r="HF408" s="256"/>
      <c r="HG408" s="256"/>
      <c r="HH408" s="256"/>
      <c r="HI408" s="256"/>
      <c r="HK408" s="256"/>
      <c r="HL408" s="256"/>
      <c r="HM408" s="256"/>
      <c r="HN408" s="256"/>
      <c r="HO408" s="256"/>
      <c r="HP408" s="256"/>
      <c r="HQ408" s="256"/>
      <c r="HR408" s="256"/>
      <c r="HS408" s="256"/>
      <c r="HT408" s="256"/>
      <c r="HU408" s="256"/>
      <c r="HV408" s="256"/>
      <c r="HX408" s="256"/>
      <c r="HY408" s="256"/>
      <c r="HZ408" s="256"/>
      <c r="IA408" s="256"/>
      <c r="IB408" s="256"/>
      <c r="IC408" s="256"/>
      <c r="ID408" s="256"/>
      <c r="IE408" s="256"/>
      <c r="IF408" s="256"/>
      <c r="IG408" s="256"/>
      <c r="IH408" s="256"/>
      <c r="II408" s="256"/>
      <c r="IK408" s="256"/>
      <c r="IL408" s="257"/>
      <c r="IM408" s="257"/>
      <c r="IN408" s="257"/>
      <c r="IO408" s="257"/>
      <c r="IP408" s="257"/>
      <c r="IQ408" s="257"/>
      <c r="IR408" s="257"/>
      <c r="IS408" s="257"/>
      <c r="IT408" s="257"/>
      <c r="IU408" s="257"/>
      <c r="IV408" s="257"/>
      <c r="IW408" s="257"/>
      <c r="IY408" s="256"/>
    </row>
    <row r="409" spans="16:259" ht="19.5" customHeight="1" x14ac:dyDescent="0.5">
      <c r="P409" s="400"/>
      <c r="Z409" s="256"/>
      <c r="AA409" s="256"/>
      <c r="AB409" s="256"/>
      <c r="AO409" s="400"/>
      <c r="AY409" s="256"/>
      <c r="AZ409" s="256"/>
      <c r="BA409" s="256"/>
      <c r="BB409" s="256"/>
      <c r="BC409" s="256"/>
      <c r="BD409" s="256"/>
      <c r="BE409" s="256"/>
      <c r="BF409" s="256"/>
      <c r="BG409" s="256"/>
      <c r="BH409" s="256"/>
      <c r="BI409" s="256"/>
      <c r="BK409" s="256"/>
      <c r="BL409" s="256"/>
      <c r="BM409" s="256"/>
      <c r="BN409" s="256"/>
      <c r="BO409" s="256"/>
      <c r="BP409" s="256"/>
      <c r="BQ409" s="256"/>
      <c r="BR409" s="256"/>
      <c r="BS409" s="256"/>
      <c r="BT409" s="256"/>
      <c r="BU409" s="256"/>
      <c r="BV409" s="256"/>
      <c r="BX409" s="256"/>
      <c r="BY409" s="256"/>
      <c r="BZ409" s="256"/>
      <c r="CA409" s="256"/>
      <c r="CB409" s="256"/>
      <c r="CC409" s="256"/>
      <c r="CD409" s="256"/>
      <c r="CE409" s="256"/>
      <c r="CF409" s="256"/>
      <c r="CG409" s="256"/>
      <c r="CH409" s="256"/>
      <c r="CI409" s="256"/>
      <c r="CK409" s="256"/>
      <c r="CL409" s="256"/>
      <c r="CM409" s="256"/>
      <c r="CN409" s="256"/>
      <c r="CO409" s="256"/>
      <c r="CP409" s="256"/>
      <c r="CQ409" s="256"/>
      <c r="CR409" s="256"/>
      <c r="CS409" s="256"/>
      <c r="CT409" s="256"/>
      <c r="CU409" s="256"/>
      <c r="CV409" s="256"/>
      <c r="CX409" s="256"/>
      <c r="CY409" s="256"/>
      <c r="CZ409" s="256"/>
      <c r="DA409" s="256"/>
      <c r="DB409" s="256"/>
      <c r="DC409" s="256"/>
      <c r="DD409" s="256"/>
      <c r="DE409" s="256"/>
      <c r="DF409" s="256"/>
      <c r="DG409" s="256"/>
      <c r="DH409" s="256"/>
      <c r="DI409" s="256"/>
      <c r="DK409" s="256"/>
      <c r="DL409" s="256"/>
      <c r="DM409" s="256"/>
      <c r="DN409" s="256"/>
      <c r="DO409" s="256"/>
      <c r="DP409" s="256"/>
      <c r="DQ409" s="256"/>
      <c r="DR409" s="256"/>
      <c r="DS409" s="256"/>
      <c r="DT409" s="256"/>
      <c r="DU409" s="256"/>
      <c r="DV409" s="256"/>
      <c r="DX409" s="256"/>
      <c r="DY409" s="256"/>
      <c r="DZ409" s="256"/>
      <c r="EA409" s="256"/>
      <c r="EB409" s="256"/>
      <c r="EC409" s="256"/>
      <c r="ED409" s="256"/>
      <c r="EE409" s="256"/>
      <c r="EF409" s="256"/>
      <c r="EG409" s="256"/>
      <c r="EH409" s="256"/>
      <c r="EI409" s="256"/>
      <c r="EK409" s="256"/>
      <c r="EL409" s="256"/>
      <c r="EM409" s="256"/>
      <c r="EN409" s="256"/>
      <c r="EO409" s="256"/>
      <c r="EP409" s="256"/>
      <c r="EQ409" s="256"/>
      <c r="ER409" s="256"/>
      <c r="ES409" s="256"/>
      <c r="ET409" s="256"/>
      <c r="EU409" s="256"/>
      <c r="EV409" s="256"/>
      <c r="EX409" s="256"/>
      <c r="EY409" s="256"/>
      <c r="EZ409" s="256"/>
      <c r="FA409" s="256"/>
      <c r="FB409" s="256"/>
      <c r="FC409" s="256"/>
      <c r="FD409" s="256"/>
      <c r="FE409" s="256"/>
      <c r="FF409" s="256"/>
      <c r="FG409" s="256"/>
      <c r="FH409" s="256"/>
      <c r="FI409" s="256"/>
      <c r="FK409" s="256"/>
      <c r="FL409" s="256"/>
      <c r="FM409" s="256"/>
      <c r="FN409" s="256"/>
      <c r="FO409" s="256"/>
      <c r="FP409" s="256"/>
      <c r="FQ409" s="256"/>
      <c r="FR409" s="256"/>
      <c r="FS409" s="256"/>
      <c r="FT409" s="256"/>
      <c r="FU409" s="256"/>
      <c r="FV409" s="256"/>
      <c r="FX409" s="256"/>
      <c r="FY409" s="256"/>
      <c r="FZ409" s="256"/>
      <c r="GA409" s="256"/>
      <c r="GB409" s="256"/>
      <c r="GC409" s="256"/>
      <c r="GD409" s="256"/>
      <c r="GE409" s="256"/>
      <c r="GF409" s="256"/>
      <c r="GG409" s="256"/>
      <c r="GH409" s="256"/>
      <c r="GI409" s="256"/>
      <c r="GK409" s="256"/>
      <c r="GL409" s="256"/>
      <c r="GM409" s="256"/>
      <c r="GN409" s="256"/>
      <c r="GO409" s="256"/>
      <c r="GP409" s="256"/>
      <c r="GQ409" s="256"/>
      <c r="GR409" s="256"/>
      <c r="GS409" s="256"/>
      <c r="GT409" s="256"/>
      <c r="GU409" s="256"/>
      <c r="GV409" s="256"/>
      <c r="GX409" s="256"/>
      <c r="GY409" s="256"/>
      <c r="GZ409" s="256"/>
      <c r="HA409" s="256"/>
      <c r="HB409" s="256"/>
      <c r="HC409" s="256"/>
      <c r="HD409" s="256"/>
      <c r="HE409" s="256"/>
      <c r="HF409" s="256"/>
      <c r="HG409" s="256"/>
      <c r="HH409" s="256"/>
      <c r="HI409" s="256"/>
      <c r="HK409" s="256"/>
      <c r="HL409" s="256"/>
      <c r="HM409" s="256"/>
      <c r="HN409" s="256"/>
      <c r="HO409" s="256"/>
      <c r="HP409" s="256"/>
      <c r="HQ409" s="256"/>
      <c r="HR409" s="256"/>
      <c r="HS409" s="256"/>
      <c r="HT409" s="256"/>
      <c r="HU409" s="256"/>
      <c r="HV409" s="256"/>
      <c r="HX409" s="256"/>
      <c r="HY409" s="256"/>
      <c r="HZ409" s="256"/>
      <c r="IA409" s="256"/>
      <c r="IB409" s="256"/>
      <c r="IC409" s="256"/>
      <c r="ID409" s="256"/>
      <c r="IE409" s="256"/>
      <c r="IF409" s="256"/>
      <c r="IG409" s="256"/>
      <c r="IH409" s="256"/>
      <c r="II409" s="256"/>
      <c r="IK409" s="256"/>
      <c r="IL409" s="257"/>
      <c r="IM409" s="257"/>
      <c r="IN409" s="257"/>
      <c r="IO409" s="257"/>
      <c r="IP409" s="257"/>
      <c r="IQ409" s="257"/>
      <c r="IR409" s="257"/>
      <c r="IS409" s="257"/>
      <c r="IT409" s="257"/>
      <c r="IU409" s="257"/>
      <c r="IV409" s="257"/>
      <c r="IW409" s="257"/>
      <c r="IY409" s="256"/>
    </row>
    <row r="410" spans="16:259" ht="19.5" customHeight="1" x14ac:dyDescent="0.5">
      <c r="P410" s="400"/>
      <c r="Z410" s="256"/>
      <c r="AA410" s="256"/>
      <c r="AB410" s="256"/>
      <c r="AO410" s="400"/>
      <c r="AY410" s="256"/>
      <c r="AZ410" s="256"/>
      <c r="BA410" s="256"/>
      <c r="BB410" s="256"/>
      <c r="BC410" s="256"/>
      <c r="BD410" s="256"/>
      <c r="BE410" s="256"/>
      <c r="BF410" s="256"/>
      <c r="BG410" s="256"/>
      <c r="BH410" s="256"/>
      <c r="BI410" s="256"/>
      <c r="BK410" s="256"/>
      <c r="BL410" s="256"/>
      <c r="BM410" s="256"/>
      <c r="BN410" s="256"/>
      <c r="BO410" s="256"/>
      <c r="BP410" s="256"/>
      <c r="BQ410" s="256"/>
      <c r="BR410" s="256"/>
      <c r="BS410" s="256"/>
      <c r="BT410" s="256"/>
      <c r="BU410" s="256"/>
      <c r="BV410" s="256"/>
      <c r="BX410" s="256"/>
      <c r="BY410" s="256"/>
      <c r="BZ410" s="256"/>
      <c r="CA410" s="256"/>
      <c r="CB410" s="256"/>
      <c r="CC410" s="256"/>
      <c r="CD410" s="256"/>
      <c r="CE410" s="256"/>
      <c r="CF410" s="256"/>
      <c r="CG410" s="256"/>
      <c r="CH410" s="256"/>
      <c r="CI410" s="256"/>
      <c r="CK410" s="256"/>
      <c r="CL410" s="256"/>
      <c r="CM410" s="256"/>
      <c r="CN410" s="256"/>
      <c r="CO410" s="256"/>
      <c r="CP410" s="256"/>
      <c r="CQ410" s="256"/>
      <c r="CR410" s="256"/>
      <c r="CS410" s="256"/>
      <c r="CT410" s="256"/>
      <c r="CU410" s="256"/>
      <c r="CV410" s="256"/>
      <c r="CX410" s="256"/>
      <c r="CY410" s="256"/>
      <c r="CZ410" s="256"/>
      <c r="DA410" s="256"/>
      <c r="DB410" s="256"/>
      <c r="DC410" s="256"/>
      <c r="DD410" s="256"/>
      <c r="DE410" s="256"/>
      <c r="DF410" s="256"/>
      <c r="DG410" s="256"/>
      <c r="DH410" s="256"/>
      <c r="DI410" s="256"/>
      <c r="DK410" s="256"/>
      <c r="DL410" s="256"/>
      <c r="DM410" s="256"/>
      <c r="DN410" s="256"/>
      <c r="DO410" s="256"/>
      <c r="DP410" s="256"/>
      <c r="DQ410" s="256"/>
      <c r="DR410" s="256"/>
      <c r="DS410" s="256"/>
      <c r="DT410" s="256"/>
      <c r="DU410" s="256"/>
      <c r="DV410" s="256"/>
      <c r="DX410" s="256"/>
      <c r="DY410" s="256"/>
      <c r="DZ410" s="256"/>
      <c r="EA410" s="256"/>
      <c r="EB410" s="256"/>
      <c r="EC410" s="256"/>
      <c r="ED410" s="256"/>
      <c r="EE410" s="256"/>
      <c r="EF410" s="256"/>
      <c r="EG410" s="256"/>
      <c r="EH410" s="256"/>
      <c r="EI410" s="256"/>
      <c r="EK410" s="256"/>
      <c r="EL410" s="256"/>
      <c r="EM410" s="256"/>
      <c r="EN410" s="256"/>
      <c r="EO410" s="256"/>
      <c r="EP410" s="256"/>
      <c r="EQ410" s="256"/>
      <c r="ER410" s="256"/>
      <c r="ES410" s="256"/>
      <c r="ET410" s="256"/>
      <c r="EU410" s="256"/>
      <c r="EV410" s="256"/>
      <c r="EX410" s="256"/>
      <c r="EY410" s="256"/>
      <c r="EZ410" s="256"/>
      <c r="FA410" s="256"/>
      <c r="FB410" s="256"/>
      <c r="FC410" s="256"/>
      <c r="FD410" s="256"/>
      <c r="FE410" s="256"/>
      <c r="FF410" s="256"/>
      <c r="FG410" s="256"/>
      <c r="FH410" s="256"/>
      <c r="FI410" s="256"/>
      <c r="FK410" s="256"/>
      <c r="FL410" s="256"/>
      <c r="FM410" s="256"/>
      <c r="FN410" s="256"/>
      <c r="FO410" s="256"/>
      <c r="FP410" s="256"/>
      <c r="FQ410" s="256"/>
      <c r="FR410" s="256"/>
      <c r="FS410" s="256"/>
      <c r="FT410" s="256"/>
      <c r="FU410" s="256"/>
      <c r="FV410" s="256"/>
      <c r="FX410" s="256"/>
      <c r="FY410" s="256"/>
      <c r="FZ410" s="256"/>
      <c r="GA410" s="256"/>
      <c r="GB410" s="256"/>
      <c r="GC410" s="256"/>
      <c r="GD410" s="256"/>
      <c r="GE410" s="256"/>
      <c r="GF410" s="256"/>
      <c r="GG410" s="256"/>
      <c r="GH410" s="256"/>
      <c r="GI410" s="256"/>
      <c r="GK410" s="256"/>
      <c r="GL410" s="256"/>
      <c r="GM410" s="256"/>
      <c r="GN410" s="256"/>
      <c r="GO410" s="256"/>
      <c r="GP410" s="256"/>
      <c r="GQ410" s="256"/>
      <c r="GR410" s="256"/>
      <c r="GS410" s="256"/>
      <c r="GT410" s="256"/>
      <c r="GU410" s="256"/>
      <c r="GV410" s="256"/>
      <c r="GX410" s="256"/>
      <c r="GY410" s="256"/>
      <c r="GZ410" s="256"/>
      <c r="HA410" s="256"/>
      <c r="HB410" s="256"/>
      <c r="HC410" s="256"/>
      <c r="HD410" s="256"/>
      <c r="HE410" s="256"/>
      <c r="HF410" s="256"/>
      <c r="HG410" s="256"/>
      <c r="HH410" s="256"/>
      <c r="HI410" s="256"/>
      <c r="HK410" s="256"/>
      <c r="HL410" s="256"/>
      <c r="HM410" s="256"/>
      <c r="HN410" s="256"/>
      <c r="HO410" s="256"/>
      <c r="HP410" s="256"/>
      <c r="HQ410" s="256"/>
      <c r="HR410" s="256"/>
      <c r="HS410" s="256"/>
      <c r="HT410" s="256"/>
      <c r="HU410" s="256"/>
      <c r="HV410" s="256"/>
      <c r="HX410" s="256"/>
      <c r="HY410" s="256"/>
      <c r="HZ410" s="256"/>
      <c r="IA410" s="256"/>
      <c r="IB410" s="256"/>
      <c r="IC410" s="256"/>
      <c r="ID410" s="256"/>
      <c r="IE410" s="256"/>
      <c r="IF410" s="256"/>
      <c r="IG410" s="256"/>
      <c r="IH410" s="256"/>
      <c r="II410" s="256"/>
      <c r="IK410" s="256"/>
      <c r="IL410" s="257"/>
      <c r="IM410" s="257"/>
      <c r="IN410" s="257"/>
      <c r="IO410" s="257"/>
      <c r="IP410" s="257"/>
      <c r="IQ410" s="257"/>
      <c r="IR410" s="257"/>
      <c r="IS410" s="257"/>
      <c r="IT410" s="257"/>
      <c r="IU410" s="257"/>
      <c r="IV410" s="257"/>
      <c r="IW410" s="257"/>
      <c r="IY410" s="256"/>
    </row>
    <row r="411" spans="16:259" ht="19.5" customHeight="1" x14ac:dyDescent="0.5">
      <c r="P411" s="400"/>
      <c r="Z411" s="256"/>
      <c r="AA411" s="256"/>
      <c r="AB411" s="256"/>
      <c r="AO411" s="400"/>
      <c r="AY411" s="256"/>
      <c r="AZ411" s="256"/>
      <c r="BA411" s="256"/>
      <c r="BB411" s="256"/>
      <c r="BC411" s="256"/>
      <c r="BD411" s="256"/>
      <c r="BE411" s="256"/>
      <c r="BF411" s="256"/>
      <c r="BG411" s="256"/>
      <c r="BH411" s="256"/>
      <c r="BI411" s="256"/>
      <c r="BK411" s="256"/>
      <c r="BL411" s="256"/>
      <c r="BM411" s="256"/>
      <c r="BN411" s="256"/>
      <c r="BO411" s="256"/>
      <c r="BP411" s="256"/>
      <c r="BQ411" s="256"/>
      <c r="BR411" s="256"/>
      <c r="BS411" s="256"/>
      <c r="BT411" s="256"/>
      <c r="BU411" s="256"/>
      <c r="BV411" s="256"/>
      <c r="BX411" s="256"/>
      <c r="BY411" s="256"/>
      <c r="BZ411" s="256"/>
      <c r="CA411" s="256"/>
      <c r="CB411" s="256"/>
      <c r="CC411" s="256"/>
      <c r="CD411" s="256"/>
      <c r="CE411" s="256"/>
      <c r="CF411" s="256"/>
      <c r="CG411" s="256"/>
      <c r="CH411" s="256"/>
      <c r="CI411" s="256"/>
      <c r="CK411" s="256"/>
      <c r="CL411" s="256"/>
      <c r="CM411" s="256"/>
      <c r="CN411" s="256"/>
      <c r="CO411" s="256"/>
      <c r="CP411" s="256"/>
      <c r="CQ411" s="256"/>
      <c r="CR411" s="256"/>
      <c r="CS411" s="256"/>
      <c r="CT411" s="256"/>
      <c r="CU411" s="256"/>
      <c r="CV411" s="256"/>
      <c r="CX411" s="256"/>
      <c r="CY411" s="256"/>
      <c r="CZ411" s="256"/>
      <c r="DA411" s="256"/>
      <c r="DB411" s="256"/>
      <c r="DC411" s="256"/>
      <c r="DD411" s="256"/>
      <c r="DE411" s="256"/>
      <c r="DF411" s="256"/>
      <c r="DG411" s="256"/>
      <c r="DH411" s="256"/>
      <c r="DI411" s="256"/>
      <c r="DK411" s="256"/>
      <c r="DL411" s="256"/>
      <c r="DM411" s="256"/>
      <c r="DN411" s="256"/>
      <c r="DO411" s="256"/>
      <c r="DP411" s="256"/>
      <c r="DQ411" s="256"/>
      <c r="DR411" s="256"/>
      <c r="DS411" s="256"/>
      <c r="DT411" s="256"/>
      <c r="DU411" s="256"/>
      <c r="DV411" s="256"/>
      <c r="DX411" s="256"/>
      <c r="DY411" s="256"/>
      <c r="DZ411" s="256"/>
      <c r="EA411" s="256"/>
      <c r="EB411" s="256"/>
      <c r="EC411" s="256"/>
      <c r="ED411" s="256"/>
      <c r="EE411" s="256"/>
      <c r="EF411" s="256"/>
      <c r="EG411" s="256"/>
      <c r="EH411" s="256"/>
      <c r="EI411" s="256"/>
      <c r="EK411" s="256"/>
      <c r="EL411" s="256"/>
      <c r="EM411" s="256"/>
      <c r="EN411" s="256"/>
      <c r="EO411" s="256"/>
      <c r="EP411" s="256"/>
      <c r="EQ411" s="256"/>
      <c r="ER411" s="256"/>
      <c r="ES411" s="256"/>
      <c r="ET411" s="256"/>
      <c r="EU411" s="256"/>
      <c r="EV411" s="256"/>
      <c r="EX411" s="256"/>
      <c r="EY411" s="256"/>
      <c r="EZ411" s="256"/>
      <c r="FA411" s="256"/>
      <c r="FB411" s="256"/>
      <c r="FC411" s="256"/>
      <c r="FD411" s="256"/>
      <c r="FE411" s="256"/>
      <c r="FF411" s="256"/>
      <c r="FG411" s="256"/>
      <c r="FH411" s="256"/>
      <c r="FI411" s="256"/>
      <c r="FK411" s="256"/>
      <c r="FL411" s="256"/>
      <c r="FM411" s="256"/>
      <c r="FN411" s="256"/>
      <c r="FO411" s="256"/>
      <c r="FP411" s="256"/>
      <c r="FQ411" s="256"/>
      <c r="FR411" s="256"/>
      <c r="FS411" s="256"/>
      <c r="FT411" s="256"/>
      <c r="FU411" s="256"/>
      <c r="FV411" s="256"/>
      <c r="FX411" s="256"/>
      <c r="FY411" s="256"/>
      <c r="FZ411" s="256"/>
      <c r="GA411" s="256"/>
      <c r="GB411" s="256"/>
      <c r="GC411" s="256"/>
      <c r="GD411" s="256"/>
      <c r="GE411" s="256"/>
      <c r="GF411" s="256"/>
      <c r="GG411" s="256"/>
      <c r="GH411" s="256"/>
      <c r="GI411" s="256"/>
      <c r="GK411" s="256"/>
      <c r="GL411" s="256"/>
      <c r="GM411" s="256"/>
      <c r="GN411" s="256"/>
      <c r="GO411" s="256"/>
      <c r="GP411" s="256"/>
      <c r="GQ411" s="256"/>
      <c r="GR411" s="256"/>
      <c r="GS411" s="256"/>
      <c r="GT411" s="256"/>
      <c r="GU411" s="256"/>
      <c r="GV411" s="256"/>
      <c r="GX411" s="256"/>
      <c r="GY411" s="256"/>
      <c r="GZ411" s="256"/>
      <c r="HA411" s="256"/>
      <c r="HB411" s="256"/>
      <c r="HC411" s="256"/>
      <c r="HD411" s="256"/>
      <c r="HE411" s="256"/>
      <c r="HF411" s="256"/>
      <c r="HG411" s="256"/>
      <c r="HH411" s="256"/>
      <c r="HI411" s="256"/>
      <c r="HK411" s="256"/>
      <c r="HL411" s="256"/>
      <c r="HM411" s="256"/>
      <c r="HN411" s="256"/>
      <c r="HO411" s="256"/>
      <c r="HP411" s="256"/>
      <c r="HQ411" s="256"/>
      <c r="HR411" s="256"/>
      <c r="HS411" s="256"/>
      <c r="HT411" s="256"/>
      <c r="HU411" s="256"/>
      <c r="HV411" s="256"/>
      <c r="HX411" s="256"/>
      <c r="HY411" s="256"/>
      <c r="HZ411" s="256"/>
      <c r="IA411" s="256"/>
      <c r="IB411" s="256"/>
      <c r="IC411" s="256"/>
      <c r="ID411" s="256"/>
      <c r="IE411" s="256"/>
      <c r="IF411" s="256"/>
      <c r="IG411" s="256"/>
      <c r="IH411" s="256"/>
      <c r="II411" s="256"/>
      <c r="IK411" s="256"/>
      <c r="IL411" s="257"/>
      <c r="IM411" s="257"/>
      <c r="IN411" s="257"/>
      <c r="IO411" s="257"/>
      <c r="IP411" s="257"/>
      <c r="IQ411" s="257"/>
      <c r="IR411" s="257"/>
      <c r="IS411" s="257"/>
      <c r="IT411" s="257"/>
      <c r="IU411" s="257"/>
      <c r="IV411" s="257"/>
      <c r="IW411" s="257"/>
      <c r="IY411" s="256"/>
    </row>
    <row r="412" spans="16:259" ht="19.5" customHeight="1" x14ac:dyDescent="0.5">
      <c r="P412" s="400"/>
      <c r="Z412" s="256"/>
      <c r="AA412" s="256"/>
      <c r="AB412" s="256"/>
      <c r="AO412" s="400"/>
      <c r="AY412" s="256"/>
      <c r="AZ412" s="256"/>
      <c r="BA412" s="256"/>
      <c r="BB412" s="256"/>
      <c r="BC412" s="256"/>
      <c r="BD412" s="256"/>
      <c r="BE412" s="256"/>
      <c r="BF412" s="256"/>
      <c r="BG412" s="256"/>
      <c r="BH412" s="256"/>
      <c r="BI412" s="256"/>
      <c r="BK412" s="256"/>
      <c r="BL412" s="256"/>
      <c r="BM412" s="256"/>
      <c r="BN412" s="256"/>
      <c r="BO412" s="256"/>
      <c r="BP412" s="256"/>
      <c r="BQ412" s="256"/>
      <c r="BR412" s="256"/>
      <c r="BS412" s="256"/>
      <c r="BT412" s="256"/>
      <c r="BU412" s="256"/>
      <c r="BV412" s="256"/>
      <c r="BX412" s="256"/>
      <c r="BY412" s="256"/>
      <c r="BZ412" s="256"/>
      <c r="CA412" s="256"/>
      <c r="CB412" s="256"/>
      <c r="CC412" s="256"/>
      <c r="CD412" s="256"/>
      <c r="CE412" s="256"/>
      <c r="CF412" s="256"/>
      <c r="CG412" s="256"/>
      <c r="CH412" s="256"/>
      <c r="CI412" s="256"/>
      <c r="CK412" s="256"/>
      <c r="CL412" s="256"/>
      <c r="CM412" s="256"/>
      <c r="CN412" s="256"/>
      <c r="CO412" s="256"/>
      <c r="CP412" s="256"/>
      <c r="CQ412" s="256"/>
      <c r="CR412" s="256"/>
      <c r="CS412" s="256"/>
      <c r="CT412" s="256"/>
      <c r="CU412" s="256"/>
      <c r="CV412" s="256"/>
      <c r="CX412" s="256"/>
      <c r="CY412" s="256"/>
      <c r="CZ412" s="256"/>
      <c r="DA412" s="256"/>
      <c r="DB412" s="256"/>
      <c r="DC412" s="256"/>
      <c r="DD412" s="256"/>
      <c r="DE412" s="256"/>
      <c r="DF412" s="256"/>
      <c r="DG412" s="256"/>
      <c r="DH412" s="256"/>
      <c r="DI412" s="256"/>
      <c r="DK412" s="256"/>
      <c r="DL412" s="256"/>
      <c r="DM412" s="256"/>
      <c r="DN412" s="256"/>
      <c r="DO412" s="256"/>
      <c r="DP412" s="256"/>
      <c r="DQ412" s="256"/>
      <c r="DR412" s="256"/>
      <c r="DS412" s="256"/>
      <c r="DT412" s="256"/>
      <c r="DU412" s="256"/>
      <c r="DV412" s="256"/>
      <c r="DX412" s="256"/>
      <c r="DY412" s="256"/>
      <c r="DZ412" s="256"/>
      <c r="EA412" s="256"/>
      <c r="EB412" s="256"/>
      <c r="EC412" s="256"/>
      <c r="ED412" s="256"/>
      <c r="EE412" s="256"/>
      <c r="EF412" s="256"/>
      <c r="EG412" s="256"/>
      <c r="EH412" s="256"/>
      <c r="EI412" s="256"/>
      <c r="EK412" s="256"/>
      <c r="EL412" s="256"/>
      <c r="EM412" s="256"/>
      <c r="EN412" s="256"/>
      <c r="EO412" s="256"/>
      <c r="EP412" s="256"/>
      <c r="EQ412" s="256"/>
      <c r="ER412" s="256"/>
      <c r="ES412" s="256"/>
      <c r="ET412" s="256"/>
      <c r="EU412" s="256"/>
      <c r="EV412" s="256"/>
      <c r="EX412" s="256"/>
      <c r="EY412" s="256"/>
      <c r="EZ412" s="256"/>
      <c r="FA412" s="256"/>
      <c r="FB412" s="256"/>
      <c r="FC412" s="256"/>
      <c r="FD412" s="256"/>
      <c r="FE412" s="256"/>
      <c r="FF412" s="256"/>
      <c r="FG412" s="256"/>
      <c r="FH412" s="256"/>
      <c r="FI412" s="256"/>
      <c r="FK412" s="256"/>
      <c r="FL412" s="256"/>
      <c r="FM412" s="256"/>
      <c r="FN412" s="256"/>
      <c r="FO412" s="256"/>
      <c r="FP412" s="256"/>
      <c r="FQ412" s="256"/>
      <c r="FR412" s="256"/>
      <c r="FS412" s="256"/>
      <c r="FT412" s="256"/>
      <c r="FU412" s="256"/>
      <c r="FV412" s="256"/>
      <c r="FX412" s="256"/>
      <c r="FY412" s="256"/>
      <c r="FZ412" s="256"/>
      <c r="GA412" s="256"/>
      <c r="GB412" s="256"/>
      <c r="GC412" s="256"/>
      <c r="GD412" s="256"/>
      <c r="GE412" s="256"/>
      <c r="GF412" s="256"/>
      <c r="GG412" s="256"/>
      <c r="GH412" s="256"/>
      <c r="GI412" s="256"/>
      <c r="GK412" s="256"/>
      <c r="GL412" s="256"/>
      <c r="GM412" s="256"/>
      <c r="GN412" s="256"/>
      <c r="GO412" s="256"/>
      <c r="GP412" s="256"/>
      <c r="GQ412" s="256"/>
      <c r="GR412" s="256"/>
      <c r="GS412" s="256"/>
      <c r="GT412" s="256"/>
      <c r="GU412" s="256"/>
      <c r="GV412" s="256"/>
      <c r="GX412" s="256"/>
      <c r="GY412" s="256"/>
      <c r="GZ412" s="256"/>
      <c r="HA412" s="256"/>
      <c r="HB412" s="256"/>
      <c r="HC412" s="256"/>
      <c r="HD412" s="256"/>
      <c r="HE412" s="256"/>
      <c r="HF412" s="256"/>
      <c r="HG412" s="256"/>
      <c r="HH412" s="256"/>
      <c r="HI412" s="256"/>
      <c r="HK412" s="256"/>
      <c r="HL412" s="256"/>
      <c r="HM412" s="256"/>
      <c r="HN412" s="256"/>
      <c r="HO412" s="256"/>
      <c r="HP412" s="256"/>
      <c r="HQ412" s="256"/>
      <c r="HR412" s="256"/>
      <c r="HS412" s="256"/>
      <c r="HT412" s="256"/>
      <c r="HU412" s="256"/>
      <c r="HV412" s="256"/>
      <c r="HX412" s="256"/>
      <c r="HY412" s="256"/>
      <c r="HZ412" s="256"/>
      <c r="IA412" s="256"/>
      <c r="IB412" s="256"/>
      <c r="IC412" s="256"/>
      <c r="ID412" s="256"/>
      <c r="IE412" s="256"/>
      <c r="IF412" s="256"/>
      <c r="IG412" s="256"/>
      <c r="IH412" s="256"/>
      <c r="II412" s="256"/>
      <c r="IK412" s="256"/>
      <c r="IL412" s="257"/>
      <c r="IM412" s="257"/>
      <c r="IN412" s="257"/>
      <c r="IO412" s="257"/>
      <c r="IP412" s="257"/>
      <c r="IQ412" s="257"/>
      <c r="IR412" s="257"/>
      <c r="IS412" s="257"/>
      <c r="IT412" s="257"/>
      <c r="IU412" s="257"/>
      <c r="IV412" s="257"/>
      <c r="IW412" s="257"/>
      <c r="IY412" s="256"/>
    </row>
    <row r="413" spans="16:259" ht="19.5" customHeight="1" x14ac:dyDescent="0.5">
      <c r="P413" s="400"/>
      <c r="Z413" s="256"/>
      <c r="AA413" s="256"/>
      <c r="AB413" s="256"/>
      <c r="AO413" s="400"/>
      <c r="AY413" s="256"/>
      <c r="AZ413" s="256"/>
      <c r="BA413" s="256"/>
      <c r="BB413" s="256"/>
      <c r="BC413" s="256"/>
      <c r="BD413" s="256"/>
      <c r="BE413" s="256"/>
      <c r="BF413" s="256"/>
      <c r="BG413" s="256"/>
      <c r="BH413" s="256"/>
      <c r="BI413" s="256"/>
      <c r="BK413" s="256"/>
      <c r="BL413" s="256"/>
      <c r="BM413" s="256"/>
      <c r="BN413" s="256"/>
      <c r="BO413" s="256"/>
      <c r="BP413" s="256"/>
      <c r="BQ413" s="256"/>
      <c r="BR413" s="256"/>
      <c r="BS413" s="256"/>
      <c r="BT413" s="256"/>
      <c r="BU413" s="256"/>
      <c r="BV413" s="256"/>
      <c r="BX413" s="256"/>
      <c r="BY413" s="256"/>
      <c r="BZ413" s="256"/>
      <c r="CA413" s="256"/>
      <c r="CB413" s="256"/>
      <c r="CC413" s="256"/>
      <c r="CD413" s="256"/>
      <c r="CE413" s="256"/>
      <c r="CF413" s="256"/>
      <c r="CG413" s="256"/>
      <c r="CH413" s="256"/>
      <c r="CI413" s="256"/>
      <c r="CK413" s="256"/>
      <c r="CL413" s="256"/>
      <c r="CM413" s="256"/>
      <c r="CN413" s="256"/>
      <c r="CO413" s="256"/>
      <c r="CP413" s="256"/>
      <c r="CQ413" s="256"/>
      <c r="CR413" s="256"/>
      <c r="CS413" s="256"/>
      <c r="CT413" s="256"/>
      <c r="CU413" s="256"/>
      <c r="CV413" s="256"/>
      <c r="CX413" s="256"/>
      <c r="CY413" s="256"/>
      <c r="CZ413" s="256"/>
      <c r="DA413" s="256"/>
      <c r="DB413" s="256"/>
      <c r="DC413" s="256"/>
      <c r="DD413" s="256"/>
      <c r="DE413" s="256"/>
      <c r="DF413" s="256"/>
      <c r="DG413" s="256"/>
      <c r="DH413" s="256"/>
      <c r="DI413" s="256"/>
      <c r="DK413" s="256"/>
      <c r="DL413" s="256"/>
      <c r="DM413" s="256"/>
      <c r="DN413" s="256"/>
      <c r="DO413" s="256"/>
      <c r="DP413" s="256"/>
      <c r="DQ413" s="256"/>
      <c r="DR413" s="256"/>
      <c r="DS413" s="256"/>
      <c r="DT413" s="256"/>
      <c r="DU413" s="256"/>
      <c r="DV413" s="256"/>
      <c r="DX413" s="256"/>
      <c r="DY413" s="256"/>
      <c r="DZ413" s="256"/>
      <c r="EA413" s="256"/>
      <c r="EB413" s="256"/>
      <c r="EC413" s="256"/>
      <c r="ED413" s="256"/>
      <c r="EE413" s="256"/>
      <c r="EF413" s="256"/>
      <c r="EG413" s="256"/>
      <c r="EH413" s="256"/>
      <c r="EI413" s="256"/>
      <c r="EK413" s="256"/>
      <c r="EL413" s="256"/>
      <c r="EM413" s="256"/>
      <c r="EN413" s="256"/>
      <c r="EO413" s="256"/>
      <c r="EP413" s="256"/>
      <c r="EQ413" s="256"/>
      <c r="ER413" s="256"/>
      <c r="ES413" s="256"/>
      <c r="ET413" s="256"/>
      <c r="EU413" s="256"/>
      <c r="EV413" s="256"/>
      <c r="EX413" s="256"/>
      <c r="EY413" s="256"/>
      <c r="EZ413" s="256"/>
      <c r="FA413" s="256"/>
      <c r="FB413" s="256"/>
      <c r="FC413" s="256"/>
      <c r="FD413" s="256"/>
      <c r="FE413" s="256"/>
      <c r="FF413" s="256"/>
      <c r="FG413" s="256"/>
      <c r="FH413" s="256"/>
      <c r="FI413" s="256"/>
      <c r="FK413" s="256"/>
      <c r="FL413" s="256"/>
      <c r="FM413" s="256"/>
      <c r="FN413" s="256"/>
      <c r="FO413" s="256"/>
      <c r="FP413" s="256"/>
      <c r="FQ413" s="256"/>
      <c r="FR413" s="256"/>
      <c r="FS413" s="256"/>
      <c r="FT413" s="256"/>
      <c r="FU413" s="256"/>
      <c r="FV413" s="256"/>
      <c r="FX413" s="256"/>
      <c r="FY413" s="256"/>
      <c r="FZ413" s="256"/>
      <c r="GA413" s="256"/>
      <c r="GB413" s="256"/>
      <c r="GC413" s="256"/>
      <c r="GD413" s="256"/>
      <c r="GE413" s="256"/>
      <c r="GF413" s="256"/>
      <c r="GG413" s="256"/>
      <c r="GH413" s="256"/>
      <c r="GI413" s="256"/>
      <c r="GK413" s="256"/>
      <c r="GL413" s="256"/>
      <c r="GM413" s="256"/>
      <c r="GN413" s="256"/>
      <c r="GO413" s="256"/>
      <c r="GP413" s="256"/>
      <c r="GQ413" s="256"/>
      <c r="GR413" s="256"/>
      <c r="GS413" s="256"/>
      <c r="GT413" s="256"/>
      <c r="GU413" s="256"/>
      <c r="GV413" s="256"/>
      <c r="GX413" s="256"/>
      <c r="GY413" s="256"/>
      <c r="GZ413" s="256"/>
      <c r="HA413" s="256"/>
      <c r="HB413" s="256"/>
      <c r="HC413" s="256"/>
      <c r="HD413" s="256"/>
      <c r="HE413" s="256"/>
      <c r="HF413" s="256"/>
      <c r="HG413" s="256"/>
      <c r="HH413" s="256"/>
      <c r="HI413" s="256"/>
      <c r="HK413" s="256"/>
      <c r="HL413" s="256"/>
      <c r="HM413" s="256"/>
      <c r="HN413" s="256"/>
      <c r="HO413" s="256"/>
      <c r="HP413" s="256"/>
      <c r="HQ413" s="256"/>
      <c r="HR413" s="256"/>
      <c r="HS413" s="256"/>
      <c r="HT413" s="256"/>
      <c r="HU413" s="256"/>
      <c r="HV413" s="256"/>
      <c r="HX413" s="256"/>
      <c r="HY413" s="256"/>
      <c r="HZ413" s="256"/>
      <c r="IA413" s="256"/>
      <c r="IB413" s="256"/>
      <c r="IC413" s="256"/>
      <c r="ID413" s="256"/>
      <c r="IE413" s="256"/>
      <c r="IF413" s="256"/>
      <c r="IG413" s="256"/>
      <c r="IH413" s="256"/>
      <c r="II413" s="256"/>
      <c r="IK413" s="256"/>
      <c r="IL413" s="257"/>
      <c r="IM413" s="257"/>
      <c r="IN413" s="257"/>
      <c r="IO413" s="257"/>
      <c r="IP413" s="257"/>
      <c r="IQ413" s="257"/>
      <c r="IR413" s="257"/>
      <c r="IS413" s="257"/>
      <c r="IT413" s="257"/>
      <c r="IU413" s="257"/>
      <c r="IV413" s="257"/>
      <c r="IW413" s="257"/>
      <c r="IY413" s="256"/>
    </row>
    <row r="414" spans="16:259" ht="19.5" customHeight="1" x14ac:dyDescent="0.5">
      <c r="P414" s="400"/>
      <c r="Z414" s="256"/>
      <c r="AA414" s="256"/>
      <c r="AB414" s="256"/>
      <c r="AO414" s="400"/>
      <c r="AY414" s="256"/>
      <c r="AZ414" s="256"/>
      <c r="BA414" s="256"/>
      <c r="BB414" s="256"/>
      <c r="BC414" s="256"/>
      <c r="BD414" s="256"/>
      <c r="BE414" s="256"/>
      <c r="BF414" s="256"/>
      <c r="BG414" s="256"/>
      <c r="BH414" s="256"/>
      <c r="BI414" s="256"/>
      <c r="BK414" s="256"/>
      <c r="BL414" s="256"/>
      <c r="BM414" s="256"/>
      <c r="BN414" s="256"/>
      <c r="BO414" s="256"/>
      <c r="BP414" s="256"/>
      <c r="BQ414" s="256"/>
      <c r="BR414" s="256"/>
      <c r="BS414" s="256"/>
      <c r="BT414" s="256"/>
      <c r="BU414" s="256"/>
      <c r="BV414" s="256"/>
      <c r="BX414" s="256"/>
      <c r="BY414" s="256"/>
      <c r="BZ414" s="256"/>
      <c r="CA414" s="256"/>
      <c r="CB414" s="256"/>
      <c r="CC414" s="256"/>
      <c r="CD414" s="256"/>
      <c r="CE414" s="256"/>
      <c r="CF414" s="256"/>
      <c r="CG414" s="256"/>
      <c r="CH414" s="256"/>
      <c r="CI414" s="256"/>
      <c r="CK414" s="256"/>
      <c r="CL414" s="256"/>
      <c r="CM414" s="256"/>
      <c r="CN414" s="256"/>
      <c r="CO414" s="256"/>
      <c r="CP414" s="256"/>
      <c r="CQ414" s="256"/>
      <c r="CR414" s="256"/>
      <c r="CS414" s="256"/>
      <c r="CT414" s="256"/>
      <c r="CU414" s="256"/>
      <c r="CV414" s="256"/>
      <c r="CX414" s="256"/>
      <c r="CY414" s="256"/>
      <c r="CZ414" s="256"/>
      <c r="DA414" s="256"/>
      <c r="DB414" s="256"/>
      <c r="DC414" s="256"/>
      <c r="DD414" s="256"/>
      <c r="DE414" s="256"/>
      <c r="DF414" s="256"/>
      <c r="DG414" s="256"/>
      <c r="DH414" s="256"/>
      <c r="DI414" s="256"/>
      <c r="DK414" s="256"/>
      <c r="DL414" s="256"/>
      <c r="DM414" s="256"/>
      <c r="DN414" s="256"/>
      <c r="DO414" s="256"/>
      <c r="DP414" s="256"/>
      <c r="DQ414" s="256"/>
      <c r="DR414" s="256"/>
      <c r="DS414" s="256"/>
      <c r="DT414" s="256"/>
      <c r="DU414" s="256"/>
      <c r="DV414" s="256"/>
      <c r="DX414" s="256"/>
      <c r="DY414" s="256"/>
      <c r="DZ414" s="256"/>
      <c r="EA414" s="256"/>
      <c r="EB414" s="256"/>
      <c r="EC414" s="256"/>
      <c r="ED414" s="256"/>
      <c r="EE414" s="256"/>
      <c r="EF414" s="256"/>
      <c r="EG414" s="256"/>
      <c r="EH414" s="256"/>
      <c r="EI414" s="256"/>
      <c r="EK414" s="256"/>
      <c r="EL414" s="256"/>
      <c r="EM414" s="256"/>
      <c r="EN414" s="256"/>
      <c r="EO414" s="256"/>
      <c r="EP414" s="256"/>
      <c r="EQ414" s="256"/>
      <c r="ER414" s="256"/>
      <c r="ES414" s="256"/>
      <c r="ET414" s="256"/>
      <c r="EU414" s="256"/>
      <c r="EV414" s="256"/>
      <c r="EX414" s="256"/>
      <c r="EY414" s="256"/>
      <c r="EZ414" s="256"/>
      <c r="FA414" s="256"/>
      <c r="FB414" s="256"/>
      <c r="FC414" s="256"/>
      <c r="FD414" s="256"/>
      <c r="FE414" s="256"/>
      <c r="FF414" s="256"/>
      <c r="FG414" s="256"/>
      <c r="FH414" s="256"/>
      <c r="FI414" s="256"/>
      <c r="FK414" s="256"/>
      <c r="FL414" s="256"/>
      <c r="FM414" s="256"/>
      <c r="FN414" s="256"/>
      <c r="FO414" s="256"/>
      <c r="FP414" s="256"/>
      <c r="FQ414" s="256"/>
      <c r="FR414" s="256"/>
      <c r="FS414" s="256"/>
      <c r="FT414" s="256"/>
      <c r="FU414" s="256"/>
      <c r="FV414" s="256"/>
      <c r="FX414" s="256"/>
      <c r="FY414" s="256"/>
      <c r="FZ414" s="256"/>
      <c r="GA414" s="256"/>
      <c r="GB414" s="256"/>
      <c r="GC414" s="256"/>
      <c r="GD414" s="256"/>
      <c r="GE414" s="256"/>
      <c r="GF414" s="256"/>
      <c r="GG414" s="256"/>
      <c r="GH414" s="256"/>
      <c r="GI414" s="256"/>
      <c r="GK414" s="256"/>
      <c r="GL414" s="256"/>
      <c r="GM414" s="256"/>
      <c r="GN414" s="256"/>
      <c r="GO414" s="256"/>
      <c r="GP414" s="256"/>
      <c r="GQ414" s="256"/>
      <c r="GR414" s="256"/>
      <c r="GS414" s="256"/>
      <c r="GT414" s="256"/>
      <c r="GU414" s="256"/>
      <c r="GV414" s="256"/>
      <c r="GX414" s="256"/>
      <c r="GY414" s="256"/>
      <c r="GZ414" s="256"/>
      <c r="HA414" s="256"/>
      <c r="HB414" s="256"/>
      <c r="HC414" s="256"/>
      <c r="HD414" s="256"/>
      <c r="HE414" s="256"/>
      <c r="HF414" s="256"/>
      <c r="HG414" s="256"/>
      <c r="HH414" s="256"/>
      <c r="HI414" s="256"/>
      <c r="HK414" s="256"/>
      <c r="HL414" s="256"/>
      <c r="HM414" s="256"/>
      <c r="HN414" s="256"/>
      <c r="HO414" s="256"/>
      <c r="HP414" s="256"/>
      <c r="HQ414" s="256"/>
      <c r="HR414" s="256"/>
      <c r="HS414" s="256"/>
      <c r="HT414" s="256"/>
      <c r="HU414" s="256"/>
      <c r="HV414" s="256"/>
      <c r="HX414" s="256"/>
      <c r="HY414" s="256"/>
      <c r="HZ414" s="256"/>
      <c r="IA414" s="256"/>
      <c r="IB414" s="256"/>
      <c r="IC414" s="256"/>
      <c r="ID414" s="256"/>
      <c r="IE414" s="256"/>
      <c r="IF414" s="256"/>
      <c r="IG414" s="256"/>
      <c r="IH414" s="256"/>
      <c r="II414" s="256"/>
      <c r="IK414" s="256"/>
      <c r="IL414" s="257"/>
      <c r="IM414" s="257"/>
      <c r="IN414" s="257"/>
      <c r="IO414" s="257"/>
      <c r="IP414" s="257"/>
      <c r="IQ414" s="257"/>
      <c r="IR414" s="257"/>
      <c r="IS414" s="257"/>
      <c r="IT414" s="257"/>
      <c r="IU414" s="257"/>
      <c r="IV414" s="257"/>
      <c r="IW414" s="257"/>
      <c r="IY414" s="256"/>
    </row>
    <row r="415" spans="16:259" ht="19.5" customHeight="1" x14ac:dyDescent="0.5">
      <c r="P415" s="400"/>
      <c r="Z415" s="256"/>
      <c r="AA415" s="256"/>
      <c r="AB415" s="256"/>
      <c r="AO415" s="400"/>
      <c r="AY415" s="256"/>
      <c r="AZ415" s="256"/>
      <c r="BA415" s="256"/>
      <c r="BB415" s="256"/>
      <c r="BC415" s="256"/>
      <c r="BD415" s="256"/>
      <c r="BE415" s="256"/>
      <c r="BF415" s="256"/>
      <c r="BG415" s="256"/>
      <c r="BH415" s="256"/>
      <c r="BI415" s="256"/>
      <c r="BK415" s="256"/>
      <c r="BL415" s="256"/>
      <c r="BM415" s="256"/>
      <c r="BN415" s="256"/>
      <c r="BO415" s="256"/>
      <c r="BP415" s="256"/>
      <c r="BQ415" s="256"/>
      <c r="BR415" s="256"/>
      <c r="BS415" s="256"/>
      <c r="BT415" s="256"/>
      <c r="BU415" s="256"/>
      <c r="BV415" s="256"/>
      <c r="BX415" s="256"/>
      <c r="BY415" s="256"/>
      <c r="BZ415" s="256"/>
      <c r="CA415" s="256"/>
      <c r="CB415" s="256"/>
      <c r="CC415" s="256"/>
      <c r="CD415" s="256"/>
      <c r="CE415" s="256"/>
      <c r="CF415" s="256"/>
      <c r="CG415" s="256"/>
      <c r="CH415" s="256"/>
      <c r="CI415" s="256"/>
      <c r="CK415" s="256"/>
      <c r="CL415" s="256"/>
      <c r="CM415" s="256"/>
      <c r="CN415" s="256"/>
      <c r="CO415" s="256"/>
      <c r="CP415" s="256"/>
      <c r="CQ415" s="256"/>
      <c r="CR415" s="256"/>
      <c r="CS415" s="256"/>
      <c r="CT415" s="256"/>
      <c r="CU415" s="256"/>
      <c r="CV415" s="256"/>
      <c r="CX415" s="256"/>
      <c r="CY415" s="256"/>
      <c r="CZ415" s="256"/>
      <c r="DA415" s="256"/>
      <c r="DB415" s="256"/>
      <c r="DC415" s="256"/>
      <c r="DD415" s="256"/>
      <c r="DE415" s="256"/>
      <c r="DF415" s="256"/>
      <c r="DG415" s="256"/>
      <c r="DH415" s="256"/>
      <c r="DI415" s="256"/>
      <c r="DK415" s="256"/>
      <c r="DL415" s="256"/>
      <c r="DM415" s="256"/>
      <c r="DN415" s="256"/>
      <c r="DO415" s="256"/>
      <c r="DP415" s="256"/>
      <c r="DQ415" s="256"/>
      <c r="DR415" s="256"/>
      <c r="DS415" s="256"/>
      <c r="DT415" s="256"/>
      <c r="DU415" s="256"/>
      <c r="DV415" s="256"/>
      <c r="DX415" s="256"/>
      <c r="DY415" s="256"/>
      <c r="DZ415" s="256"/>
      <c r="EA415" s="256"/>
      <c r="EB415" s="256"/>
      <c r="EC415" s="256"/>
      <c r="ED415" s="256"/>
      <c r="EE415" s="256"/>
      <c r="EF415" s="256"/>
      <c r="EG415" s="256"/>
      <c r="EH415" s="256"/>
      <c r="EI415" s="256"/>
      <c r="EK415" s="256"/>
      <c r="EL415" s="256"/>
      <c r="EM415" s="256"/>
      <c r="EN415" s="256"/>
      <c r="EO415" s="256"/>
      <c r="EP415" s="256"/>
      <c r="EQ415" s="256"/>
      <c r="ER415" s="256"/>
      <c r="ES415" s="256"/>
      <c r="ET415" s="256"/>
      <c r="EU415" s="256"/>
      <c r="EV415" s="256"/>
      <c r="EX415" s="256"/>
      <c r="EY415" s="256"/>
      <c r="EZ415" s="256"/>
      <c r="FA415" s="256"/>
      <c r="FB415" s="256"/>
      <c r="FC415" s="256"/>
      <c r="FD415" s="256"/>
      <c r="FE415" s="256"/>
      <c r="FF415" s="256"/>
      <c r="FG415" s="256"/>
      <c r="FH415" s="256"/>
      <c r="FI415" s="256"/>
      <c r="FK415" s="256"/>
      <c r="FL415" s="256"/>
      <c r="FM415" s="256"/>
      <c r="FN415" s="256"/>
      <c r="FO415" s="256"/>
      <c r="FP415" s="256"/>
      <c r="FQ415" s="256"/>
      <c r="FR415" s="256"/>
      <c r="FS415" s="256"/>
      <c r="FT415" s="256"/>
      <c r="FU415" s="256"/>
      <c r="FV415" s="256"/>
      <c r="FX415" s="256"/>
      <c r="FY415" s="256"/>
      <c r="FZ415" s="256"/>
      <c r="GA415" s="256"/>
      <c r="GB415" s="256"/>
      <c r="GC415" s="256"/>
      <c r="GD415" s="256"/>
      <c r="GE415" s="256"/>
      <c r="GF415" s="256"/>
      <c r="GG415" s="256"/>
      <c r="GH415" s="256"/>
      <c r="GI415" s="256"/>
      <c r="GK415" s="256"/>
      <c r="GL415" s="256"/>
      <c r="GM415" s="256"/>
      <c r="GN415" s="256"/>
      <c r="GO415" s="256"/>
      <c r="GP415" s="256"/>
      <c r="GQ415" s="256"/>
      <c r="GR415" s="256"/>
      <c r="GS415" s="256"/>
      <c r="GT415" s="256"/>
      <c r="GU415" s="256"/>
      <c r="GV415" s="256"/>
      <c r="GX415" s="256"/>
      <c r="GY415" s="256"/>
      <c r="GZ415" s="256"/>
      <c r="HA415" s="256"/>
      <c r="HB415" s="256"/>
      <c r="HC415" s="256"/>
      <c r="HD415" s="256"/>
      <c r="HE415" s="256"/>
      <c r="HF415" s="256"/>
      <c r="HG415" s="256"/>
      <c r="HH415" s="256"/>
      <c r="HI415" s="256"/>
      <c r="HK415" s="256"/>
      <c r="HL415" s="256"/>
      <c r="HM415" s="256"/>
      <c r="HN415" s="256"/>
      <c r="HO415" s="256"/>
      <c r="HP415" s="256"/>
      <c r="HQ415" s="256"/>
      <c r="HR415" s="256"/>
      <c r="HS415" s="256"/>
      <c r="HT415" s="256"/>
      <c r="HU415" s="256"/>
      <c r="HV415" s="256"/>
      <c r="HX415" s="256"/>
      <c r="HY415" s="256"/>
      <c r="HZ415" s="256"/>
      <c r="IA415" s="256"/>
      <c r="IB415" s="256"/>
      <c r="IC415" s="256"/>
      <c r="ID415" s="256"/>
      <c r="IE415" s="256"/>
      <c r="IF415" s="256"/>
      <c r="IG415" s="256"/>
      <c r="IH415" s="256"/>
      <c r="II415" s="256"/>
      <c r="IK415" s="256"/>
      <c r="IL415" s="257"/>
      <c r="IM415" s="257"/>
      <c r="IN415" s="257"/>
      <c r="IO415" s="257"/>
      <c r="IP415" s="257"/>
      <c r="IQ415" s="257"/>
      <c r="IR415" s="257"/>
      <c r="IS415" s="257"/>
      <c r="IT415" s="257"/>
      <c r="IU415" s="257"/>
      <c r="IV415" s="257"/>
      <c r="IW415" s="257"/>
      <c r="IY415" s="256"/>
    </row>
    <row r="416" spans="16:259" ht="19.5" customHeight="1" x14ac:dyDescent="0.5">
      <c r="P416" s="400"/>
      <c r="Z416" s="256"/>
      <c r="AA416" s="256"/>
      <c r="AB416" s="256"/>
      <c r="AO416" s="400"/>
      <c r="AY416" s="256"/>
      <c r="AZ416" s="256"/>
      <c r="BA416" s="256"/>
      <c r="BB416" s="256"/>
      <c r="BC416" s="256"/>
      <c r="BD416" s="256"/>
      <c r="BE416" s="256"/>
      <c r="BF416" s="256"/>
      <c r="BG416" s="256"/>
      <c r="BH416" s="256"/>
      <c r="BI416" s="256"/>
      <c r="BK416" s="256"/>
      <c r="BL416" s="256"/>
      <c r="BM416" s="256"/>
      <c r="BN416" s="256"/>
      <c r="BO416" s="256"/>
      <c r="BP416" s="256"/>
      <c r="BQ416" s="256"/>
      <c r="BR416" s="256"/>
      <c r="BS416" s="256"/>
      <c r="BT416" s="256"/>
      <c r="BU416" s="256"/>
      <c r="BV416" s="256"/>
      <c r="BX416" s="256"/>
      <c r="BY416" s="256"/>
      <c r="BZ416" s="256"/>
      <c r="CA416" s="256"/>
      <c r="CB416" s="256"/>
      <c r="CC416" s="256"/>
      <c r="CD416" s="256"/>
      <c r="CE416" s="256"/>
      <c r="CF416" s="256"/>
      <c r="CG416" s="256"/>
      <c r="CH416" s="256"/>
      <c r="CI416" s="256"/>
      <c r="CK416" s="256"/>
      <c r="CL416" s="256"/>
      <c r="CM416" s="256"/>
      <c r="CN416" s="256"/>
      <c r="CO416" s="256"/>
      <c r="CP416" s="256"/>
      <c r="CQ416" s="256"/>
      <c r="CR416" s="256"/>
      <c r="CS416" s="256"/>
      <c r="CT416" s="256"/>
      <c r="CU416" s="256"/>
      <c r="CV416" s="256"/>
      <c r="CX416" s="256"/>
      <c r="CY416" s="256"/>
      <c r="CZ416" s="256"/>
      <c r="DA416" s="256"/>
      <c r="DB416" s="256"/>
      <c r="DC416" s="256"/>
      <c r="DD416" s="256"/>
      <c r="DE416" s="256"/>
      <c r="DF416" s="256"/>
      <c r="DG416" s="256"/>
      <c r="DH416" s="256"/>
      <c r="DI416" s="256"/>
      <c r="DK416" s="256"/>
      <c r="DL416" s="256"/>
      <c r="DM416" s="256"/>
      <c r="DN416" s="256"/>
      <c r="DO416" s="256"/>
      <c r="DP416" s="256"/>
      <c r="DQ416" s="256"/>
      <c r="DR416" s="256"/>
      <c r="DS416" s="256"/>
      <c r="DT416" s="256"/>
      <c r="DU416" s="256"/>
      <c r="DV416" s="256"/>
      <c r="DX416" s="256"/>
      <c r="DY416" s="256"/>
      <c r="DZ416" s="256"/>
      <c r="EA416" s="256"/>
      <c r="EB416" s="256"/>
      <c r="EC416" s="256"/>
      <c r="ED416" s="256"/>
      <c r="EE416" s="256"/>
      <c r="EF416" s="256"/>
      <c r="EG416" s="256"/>
      <c r="EH416" s="256"/>
      <c r="EI416" s="256"/>
      <c r="EK416" s="256"/>
      <c r="EL416" s="256"/>
      <c r="EM416" s="256"/>
      <c r="EN416" s="256"/>
      <c r="EO416" s="256"/>
      <c r="EP416" s="256"/>
      <c r="EQ416" s="256"/>
      <c r="ER416" s="256"/>
      <c r="ES416" s="256"/>
      <c r="ET416" s="256"/>
      <c r="EU416" s="256"/>
      <c r="EV416" s="256"/>
      <c r="EX416" s="256"/>
      <c r="EY416" s="256"/>
      <c r="EZ416" s="256"/>
      <c r="FA416" s="256"/>
      <c r="FB416" s="256"/>
      <c r="FC416" s="256"/>
      <c r="FD416" s="256"/>
      <c r="FE416" s="256"/>
      <c r="FF416" s="256"/>
      <c r="FG416" s="256"/>
      <c r="FH416" s="256"/>
      <c r="FI416" s="256"/>
      <c r="FK416" s="256"/>
      <c r="FL416" s="256"/>
      <c r="FM416" s="256"/>
      <c r="FN416" s="256"/>
      <c r="FO416" s="256"/>
      <c r="FP416" s="256"/>
      <c r="FQ416" s="256"/>
      <c r="FR416" s="256"/>
      <c r="FS416" s="256"/>
      <c r="FT416" s="256"/>
      <c r="FU416" s="256"/>
      <c r="FV416" s="256"/>
      <c r="FX416" s="256"/>
      <c r="FY416" s="256"/>
      <c r="FZ416" s="256"/>
      <c r="GA416" s="256"/>
      <c r="GB416" s="256"/>
      <c r="GC416" s="256"/>
      <c r="GD416" s="256"/>
      <c r="GE416" s="256"/>
      <c r="GF416" s="256"/>
      <c r="GG416" s="256"/>
      <c r="GH416" s="256"/>
      <c r="GI416" s="256"/>
      <c r="GK416" s="256"/>
      <c r="GL416" s="256"/>
      <c r="GM416" s="256"/>
      <c r="GN416" s="256"/>
      <c r="GO416" s="256"/>
      <c r="GP416" s="256"/>
      <c r="GQ416" s="256"/>
      <c r="GR416" s="256"/>
      <c r="GS416" s="256"/>
      <c r="GT416" s="256"/>
      <c r="GU416" s="256"/>
      <c r="GV416" s="256"/>
      <c r="GX416" s="256"/>
      <c r="GY416" s="256"/>
      <c r="GZ416" s="256"/>
      <c r="HA416" s="256"/>
      <c r="HB416" s="256"/>
      <c r="HC416" s="256"/>
      <c r="HD416" s="256"/>
      <c r="HE416" s="256"/>
      <c r="HF416" s="256"/>
      <c r="HG416" s="256"/>
      <c r="HH416" s="256"/>
      <c r="HI416" s="256"/>
      <c r="HK416" s="256"/>
      <c r="HL416" s="256"/>
      <c r="HM416" s="256"/>
      <c r="HN416" s="256"/>
      <c r="HO416" s="256"/>
      <c r="HP416" s="256"/>
      <c r="HQ416" s="256"/>
      <c r="HR416" s="256"/>
      <c r="HS416" s="256"/>
      <c r="HT416" s="256"/>
      <c r="HU416" s="256"/>
      <c r="HV416" s="256"/>
      <c r="HX416" s="256"/>
      <c r="HY416" s="256"/>
      <c r="HZ416" s="256"/>
      <c r="IA416" s="256"/>
      <c r="IB416" s="256"/>
      <c r="IC416" s="256"/>
      <c r="ID416" s="256"/>
      <c r="IE416" s="256"/>
      <c r="IF416" s="256"/>
      <c r="IG416" s="256"/>
      <c r="IH416" s="256"/>
      <c r="II416" s="256"/>
      <c r="IK416" s="256"/>
      <c r="IL416" s="257"/>
      <c r="IM416" s="257"/>
      <c r="IN416" s="257"/>
      <c r="IO416" s="257"/>
      <c r="IP416" s="257"/>
      <c r="IQ416" s="257"/>
      <c r="IR416" s="257"/>
      <c r="IS416" s="257"/>
      <c r="IT416" s="257"/>
      <c r="IU416" s="257"/>
      <c r="IV416" s="257"/>
      <c r="IW416" s="257"/>
      <c r="IY416" s="256"/>
    </row>
    <row r="417" spans="16:259" ht="19.5" customHeight="1" x14ac:dyDescent="0.5">
      <c r="P417" s="400"/>
      <c r="Z417" s="256"/>
      <c r="AA417" s="256"/>
      <c r="AB417" s="256"/>
      <c r="AO417" s="400"/>
      <c r="AY417" s="256"/>
      <c r="AZ417" s="256"/>
      <c r="BA417" s="256"/>
      <c r="BB417" s="256"/>
      <c r="BC417" s="256"/>
      <c r="BD417" s="256"/>
      <c r="BE417" s="256"/>
      <c r="BF417" s="256"/>
      <c r="BG417" s="256"/>
      <c r="BH417" s="256"/>
      <c r="BI417" s="256"/>
      <c r="BK417" s="256"/>
      <c r="BL417" s="256"/>
      <c r="BM417" s="256"/>
      <c r="BN417" s="256"/>
      <c r="BO417" s="256"/>
      <c r="BP417" s="256"/>
      <c r="BQ417" s="256"/>
      <c r="BR417" s="256"/>
      <c r="BS417" s="256"/>
      <c r="BT417" s="256"/>
      <c r="BU417" s="256"/>
      <c r="BV417" s="256"/>
      <c r="BX417" s="256"/>
      <c r="BY417" s="256"/>
      <c r="BZ417" s="256"/>
      <c r="CA417" s="256"/>
      <c r="CB417" s="256"/>
      <c r="CC417" s="256"/>
      <c r="CD417" s="256"/>
      <c r="CE417" s="256"/>
      <c r="CF417" s="256"/>
      <c r="CG417" s="256"/>
      <c r="CH417" s="256"/>
      <c r="CI417" s="256"/>
      <c r="CK417" s="256"/>
      <c r="CL417" s="256"/>
      <c r="CM417" s="256"/>
      <c r="CN417" s="256"/>
      <c r="CO417" s="256"/>
      <c r="CP417" s="256"/>
      <c r="CQ417" s="256"/>
      <c r="CR417" s="256"/>
      <c r="CS417" s="256"/>
      <c r="CT417" s="256"/>
      <c r="CU417" s="256"/>
      <c r="CV417" s="256"/>
      <c r="CX417" s="256"/>
      <c r="CY417" s="256"/>
      <c r="CZ417" s="256"/>
      <c r="DA417" s="256"/>
      <c r="DB417" s="256"/>
      <c r="DC417" s="256"/>
      <c r="DD417" s="256"/>
      <c r="DE417" s="256"/>
      <c r="DF417" s="256"/>
      <c r="DG417" s="256"/>
      <c r="DH417" s="256"/>
      <c r="DI417" s="256"/>
      <c r="DK417" s="256"/>
      <c r="DL417" s="256"/>
      <c r="DM417" s="256"/>
      <c r="DN417" s="256"/>
      <c r="DO417" s="256"/>
      <c r="DP417" s="256"/>
      <c r="DQ417" s="256"/>
      <c r="DR417" s="256"/>
      <c r="DS417" s="256"/>
      <c r="DT417" s="256"/>
      <c r="DU417" s="256"/>
      <c r="DV417" s="256"/>
      <c r="DX417" s="256"/>
      <c r="DY417" s="256"/>
      <c r="DZ417" s="256"/>
      <c r="EA417" s="256"/>
      <c r="EB417" s="256"/>
      <c r="EC417" s="256"/>
      <c r="ED417" s="256"/>
      <c r="EE417" s="256"/>
      <c r="EF417" s="256"/>
      <c r="EG417" s="256"/>
      <c r="EH417" s="256"/>
      <c r="EI417" s="256"/>
      <c r="EK417" s="256"/>
      <c r="EL417" s="256"/>
      <c r="EM417" s="256"/>
      <c r="EN417" s="256"/>
      <c r="EO417" s="256"/>
      <c r="EP417" s="256"/>
      <c r="EQ417" s="256"/>
      <c r="ER417" s="256"/>
      <c r="ES417" s="256"/>
      <c r="ET417" s="256"/>
      <c r="EU417" s="256"/>
      <c r="EV417" s="256"/>
      <c r="EX417" s="256"/>
      <c r="EY417" s="256"/>
      <c r="EZ417" s="256"/>
      <c r="FA417" s="256"/>
      <c r="FB417" s="256"/>
      <c r="FC417" s="256"/>
      <c r="FD417" s="256"/>
      <c r="FE417" s="256"/>
      <c r="FF417" s="256"/>
      <c r="FG417" s="256"/>
      <c r="FH417" s="256"/>
      <c r="FI417" s="256"/>
      <c r="FK417" s="256"/>
      <c r="FL417" s="256"/>
      <c r="FM417" s="256"/>
      <c r="FN417" s="256"/>
      <c r="FO417" s="256"/>
      <c r="FP417" s="256"/>
      <c r="FQ417" s="256"/>
      <c r="FR417" s="256"/>
      <c r="FS417" s="256"/>
      <c r="FT417" s="256"/>
      <c r="FU417" s="256"/>
      <c r="FV417" s="256"/>
      <c r="FX417" s="256"/>
      <c r="FY417" s="256"/>
      <c r="FZ417" s="256"/>
      <c r="GA417" s="256"/>
      <c r="GB417" s="256"/>
      <c r="GC417" s="256"/>
      <c r="GD417" s="256"/>
      <c r="GE417" s="256"/>
      <c r="GF417" s="256"/>
      <c r="GG417" s="256"/>
      <c r="GH417" s="256"/>
      <c r="GI417" s="256"/>
      <c r="GK417" s="256"/>
      <c r="GL417" s="256"/>
      <c r="GM417" s="256"/>
      <c r="GN417" s="256"/>
      <c r="GO417" s="256"/>
      <c r="GP417" s="256"/>
      <c r="GQ417" s="256"/>
      <c r="GR417" s="256"/>
      <c r="GS417" s="256"/>
      <c r="GT417" s="256"/>
      <c r="GU417" s="256"/>
      <c r="GV417" s="256"/>
      <c r="GX417" s="256"/>
      <c r="GY417" s="256"/>
      <c r="GZ417" s="256"/>
      <c r="HA417" s="256"/>
      <c r="HB417" s="256"/>
      <c r="HC417" s="256"/>
      <c r="HD417" s="256"/>
      <c r="HE417" s="256"/>
      <c r="HF417" s="256"/>
      <c r="HG417" s="256"/>
      <c r="HH417" s="256"/>
      <c r="HI417" s="256"/>
      <c r="HK417" s="256"/>
      <c r="HL417" s="256"/>
      <c r="HM417" s="256"/>
      <c r="HN417" s="256"/>
      <c r="HO417" s="256"/>
      <c r="HP417" s="256"/>
      <c r="HQ417" s="256"/>
      <c r="HR417" s="256"/>
      <c r="HS417" s="256"/>
      <c r="HT417" s="256"/>
      <c r="HU417" s="256"/>
      <c r="HV417" s="256"/>
      <c r="HX417" s="256"/>
      <c r="HY417" s="256"/>
      <c r="HZ417" s="256"/>
      <c r="IA417" s="256"/>
      <c r="IB417" s="256"/>
      <c r="IC417" s="256"/>
      <c r="ID417" s="256"/>
      <c r="IE417" s="256"/>
      <c r="IF417" s="256"/>
      <c r="IG417" s="256"/>
      <c r="IH417" s="256"/>
      <c r="II417" s="256"/>
      <c r="IK417" s="256"/>
      <c r="IL417" s="257"/>
      <c r="IM417" s="257"/>
      <c r="IN417" s="257"/>
      <c r="IO417" s="257"/>
      <c r="IP417" s="257"/>
      <c r="IQ417" s="257"/>
      <c r="IR417" s="257"/>
      <c r="IS417" s="257"/>
      <c r="IT417" s="257"/>
      <c r="IU417" s="257"/>
      <c r="IV417" s="257"/>
      <c r="IW417" s="257"/>
      <c r="IY417" s="256"/>
    </row>
    <row r="418" spans="16:259" ht="19.5" customHeight="1" x14ac:dyDescent="0.5">
      <c r="P418" s="400"/>
      <c r="Z418" s="256"/>
      <c r="AA418" s="256"/>
      <c r="AB418" s="256"/>
      <c r="AO418" s="400"/>
      <c r="AY418" s="256"/>
      <c r="AZ418" s="256"/>
      <c r="BA418" s="256"/>
      <c r="BB418" s="256"/>
      <c r="BC418" s="256"/>
      <c r="BD418" s="256"/>
      <c r="BE418" s="256"/>
      <c r="BF418" s="256"/>
      <c r="BG418" s="256"/>
      <c r="BH418" s="256"/>
      <c r="BI418" s="256"/>
      <c r="BK418" s="256"/>
      <c r="BL418" s="256"/>
      <c r="BM418" s="256"/>
      <c r="BN418" s="256"/>
      <c r="BO418" s="256"/>
      <c r="BP418" s="256"/>
      <c r="BQ418" s="256"/>
      <c r="BR418" s="256"/>
      <c r="BS418" s="256"/>
      <c r="BT418" s="256"/>
      <c r="BU418" s="256"/>
      <c r="BV418" s="256"/>
      <c r="BX418" s="256"/>
      <c r="BY418" s="256"/>
      <c r="BZ418" s="256"/>
      <c r="CA418" s="256"/>
      <c r="CB418" s="256"/>
      <c r="CC418" s="256"/>
      <c r="CD418" s="256"/>
      <c r="CE418" s="256"/>
      <c r="CF418" s="256"/>
      <c r="CG418" s="256"/>
      <c r="CH418" s="256"/>
      <c r="CI418" s="256"/>
      <c r="CK418" s="256"/>
      <c r="CL418" s="256"/>
      <c r="CM418" s="256"/>
      <c r="CN418" s="256"/>
      <c r="CO418" s="256"/>
      <c r="CP418" s="256"/>
      <c r="CQ418" s="256"/>
      <c r="CR418" s="256"/>
      <c r="CS418" s="256"/>
      <c r="CT418" s="256"/>
      <c r="CU418" s="256"/>
      <c r="CV418" s="256"/>
      <c r="CX418" s="256"/>
      <c r="CY418" s="256"/>
      <c r="CZ418" s="256"/>
      <c r="DA418" s="256"/>
      <c r="DB418" s="256"/>
      <c r="DC418" s="256"/>
      <c r="DD418" s="256"/>
      <c r="DE418" s="256"/>
      <c r="DF418" s="256"/>
      <c r="DG418" s="256"/>
      <c r="DH418" s="256"/>
      <c r="DI418" s="256"/>
      <c r="DK418" s="256"/>
      <c r="DL418" s="256"/>
      <c r="DM418" s="256"/>
      <c r="DN418" s="256"/>
      <c r="DO418" s="256"/>
      <c r="DP418" s="256"/>
      <c r="DQ418" s="256"/>
      <c r="DR418" s="256"/>
      <c r="DS418" s="256"/>
      <c r="DT418" s="256"/>
      <c r="DU418" s="256"/>
      <c r="DV418" s="256"/>
      <c r="DX418" s="256"/>
      <c r="DY418" s="256"/>
      <c r="DZ418" s="256"/>
      <c r="EA418" s="256"/>
      <c r="EB418" s="256"/>
      <c r="EC418" s="256"/>
      <c r="ED418" s="256"/>
      <c r="EE418" s="256"/>
      <c r="EF418" s="256"/>
      <c r="EG418" s="256"/>
      <c r="EH418" s="256"/>
      <c r="EI418" s="256"/>
      <c r="EK418" s="256"/>
      <c r="EL418" s="256"/>
      <c r="EM418" s="256"/>
      <c r="EN418" s="256"/>
      <c r="EO418" s="256"/>
      <c r="EP418" s="256"/>
      <c r="EQ418" s="256"/>
      <c r="ER418" s="256"/>
      <c r="ES418" s="256"/>
      <c r="ET418" s="256"/>
      <c r="EU418" s="256"/>
      <c r="EV418" s="256"/>
      <c r="EX418" s="256"/>
      <c r="EY418" s="256"/>
      <c r="EZ418" s="256"/>
      <c r="FA418" s="256"/>
      <c r="FB418" s="256"/>
      <c r="FC418" s="256"/>
      <c r="FD418" s="256"/>
      <c r="FE418" s="256"/>
      <c r="FF418" s="256"/>
      <c r="FG418" s="256"/>
      <c r="FH418" s="256"/>
      <c r="FI418" s="256"/>
      <c r="FK418" s="256"/>
      <c r="FL418" s="256"/>
      <c r="FM418" s="256"/>
      <c r="FN418" s="256"/>
      <c r="FO418" s="256"/>
      <c r="FP418" s="256"/>
      <c r="FQ418" s="256"/>
      <c r="FR418" s="256"/>
      <c r="FS418" s="256"/>
      <c r="FT418" s="256"/>
      <c r="FU418" s="256"/>
      <c r="FV418" s="256"/>
      <c r="FX418" s="256"/>
      <c r="FY418" s="256"/>
      <c r="FZ418" s="256"/>
      <c r="GA418" s="256"/>
      <c r="GB418" s="256"/>
      <c r="GC418" s="256"/>
      <c r="GD418" s="256"/>
      <c r="GE418" s="256"/>
      <c r="GF418" s="256"/>
      <c r="GG418" s="256"/>
      <c r="GH418" s="256"/>
      <c r="GI418" s="256"/>
      <c r="GK418" s="256"/>
      <c r="GL418" s="256"/>
      <c r="GM418" s="256"/>
      <c r="GN418" s="256"/>
      <c r="GO418" s="256"/>
      <c r="GP418" s="256"/>
      <c r="GQ418" s="256"/>
      <c r="GR418" s="256"/>
      <c r="GS418" s="256"/>
      <c r="GT418" s="256"/>
      <c r="GU418" s="256"/>
      <c r="GV418" s="256"/>
      <c r="GX418" s="256"/>
      <c r="GY418" s="256"/>
      <c r="GZ418" s="256"/>
      <c r="HA418" s="256"/>
      <c r="HB418" s="256"/>
      <c r="HC418" s="256"/>
      <c r="HD418" s="256"/>
      <c r="HE418" s="256"/>
      <c r="HF418" s="256"/>
      <c r="HG418" s="256"/>
      <c r="HH418" s="256"/>
      <c r="HI418" s="256"/>
      <c r="HK418" s="256"/>
      <c r="HL418" s="256"/>
      <c r="HM418" s="256"/>
      <c r="HN418" s="256"/>
      <c r="HO418" s="256"/>
      <c r="HP418" s="256"/>
      <c r="HQ418" s="256"/>
      <c r="HR418" s="256"/>
      <c r="HS418" s="256"/>
      <c r="HT418" s="256"/>
      <c r="HU418" s="256"/>
      <c r="HV418" s="256"/>
      <c r="HX418" s="256"/>
      <c r="HY418" s="256"/>
      <c r="HZ418" s="256"/>
      <c r="IA418" s="256"/>
      <c r="IB418" s="256"/>
      <c r="IC418" s="256"/>
      <c r="ID418" s="256"/>
      <c r="IE418" s="256"/>
      <c r="IF418" s="256"/>
      <c r="IG418" s="256"/>
      <c r="IH418" s="256"/>
      <c r="II418" s="256"/>
      <c r="IK418" s="256"/>
      <c r="IL418" s="257"/>
      <c r="IM418" s="257"/>
      <c r="IN418" s="257"/>
      <c r="IO418" s="257"/>
      <c r="IP418" s="257"/>
      <c r="IQ418" s="257"/>
      <c r="IR418" s="257"/>
      <c r="IS418" s="257"/>
      <c r="IT418" s="257"/>
      <c r="IU418" s="257"/>
      <c r="IV418" s="257"/>
      <c r="IW418" s="257"/>
      <c r="IY418" s="256"/>
    </row>
    <row r="419" spans="16:259" ht="19.5" customHeight="1" x14ac:dyDescent="0.5">
      <c r="P419" s="400"/>
      <c r="Z419" s="256"/>
      <c r="AA419" s="256"/>
      <c r="AB419" s="256"/>
      <c r="AO419" s="400"/>
      <c r="AY419" s="256"/>
      <c r="AZ419" s="256"/>
      <c r="BA419" s="256"/>
      <c r="BB419" s="256"/>
      <c r="BC419" s="256"/>
      <c r="BD419" s="256"/>
      <c r="BE419" s="256"/>
      <c r="BF419" s="256"/>
      <c r="BG419" s="256"/>
      <c r="BH419" s="256"/>
      <c r="BI419" s="256"/>
      <c r="BK419" s="256"/>
      <c r="BL419" s="256"/>
      <c r="BM419" s="256"/>
      <c r="BN419" s="256"/>
      <c r="BO419" s="256"/>
      <c r="BP419" s="256"/>
      <c r="BQ419" s="256"/>
      <c r="BR419" s="256"/>
      <c r="BS419" s="256"/>
      <c r="BT419" s="256"/>
      <c r="BU419" s="256"/>
      <c r="BV419" s="256"/>
      <c r="BX419" s="256"/>
      <c r="BY419" s="256"/>
      <c r="BZ419" s="256"/>
      <c r="CA419" s="256"/>
      <c r="CB419" s="256"/>
      <c r="CC419" s="256"/>
      <c r="CD419" s="256"/>
      <c r="CE419" s="256"/>
      <c r="CF419" s="256"/>
      <c r="CG419" s="256"/>
      <c r="CH419" s="256"/>
      <c r="CI419" s="256"/>
      <c r="CK419" s="256"/>
      <c r="CL419" s="256"/>
      <c r="CM419" s="256"/>
      <c r="CN419" s="256"/>
      <c r="CO419" s="256"/>
      <c r="CP419" s="256"/>
      <c r="CQ419" s="256"/>
      <c r="CR419" s="256"/>
      <c r="CS419" s="256"/>
      <c r="CT419" s="256"/>
      <c r="CU419" s="256"/>
      <c r="CV419" s="256"/>
      <c r="CX419" s="256"/>
      <c r="CY419" s="256"/>
      <c r="CZ419" s="256"/>
      <c r="DA419" s="256"/>
      <c r="DB419" s="256"/>
      <c r="DC419" s="256"/>
      <c r="DD419" s="256"/>
      <c r="DE419" s="256"/>
      <c r="DF419" s="256"/>
      <c r="DG419" s="256"/>
      <c r="DH419" s="256"/>
      <c r="DI419" s="256"/>
      <c r="DK419" s="256"/>
      <c r="DL419" s="256"/>
      <c r="DM419" s="256"/>
      <c r="DN419" s="256"/>
      <c r="DO419" s="256"/>
      <c r="DP419" s="256"/>
      <c r="DQ419" s="256"/>
      <c r="DR419" s="256"/>
      <c r="DS419" s="256"/>
      <c r="DT419" s="256"/>
      <c r="DU419" s="256"/>
      <c r="DV419" s="256"/>
      <c r="DX419" s="256"/>
      <c r="DY419" s="256"/>
      <c r="DZ419" s="256"/>
      <c r="EA419" s="256"/>
      <c r="EB419" s="256"/>
      <c r="EC419" s="256"/>
      <c r="ED419" s="256"/>
      <c r="EE419" s="256"/>
      <c r="EF419" s="256"/>
      <c r="EG419" s="256"/>
      <c r="EH419" s="256"/>
      <c r="EI419" s="256"/>
      <c r="EK419" s="256"/>
      <c r="EL419" s="256"/>
      <c r="EM419" s="256"/>
      <c r="EN419" s="256"/>
      <c r="EO419" s="256"/>
      <c r="EP419" s="256"/>
      <c r="EQ419" s="256"/>
      <c r="ER419" s="256"/>
      <c r="ES419" s="256"/>
      <c r="ET419" s="256"/>
      <c r="EU419" s="256"/>
      <c r="EV419" s="256"/>
      <c r="EX419" s="256"/>
      <c r="EY419" s="256"/>
      <c r="EZ419" s="256"/>
      <c r="FA419" s="256"/>
      <c r="FB419" s="256"/>
      <c r="FC419" s="256"/>
      <c r="FD419" s="256"/>
      <c r="FE419" s="256"/>
      <c r="FF419" s="256"/>
      <c r="FG419" s="256"/>
      <c r="FH419" s="256"/>
      <c r="FI419" s="256"/>
      <c r="FK419" s="256"/>
      <c r="FL419" s="256"/>
      <c r="FM419" s="256"/>
      <c r="FN419" s="256"/>
      <c r="FO419" s="256"/>
      <c r="FP419" s="256"/>
      <c r="FQ419" s="256"/>
      <c r="FR419" s="256"/>
      <c r="FS419" s="256"/>
      <c r="FT419" s="256"/>
      <c r="FU419" s="256"/>
      <c r="FV419" s="256"/>
      <c r="FX419" s="256"/>
      <c r="FY419" s="256"/>
      <c r="FZ419" s="256"/>
      <c r="GA419" s="256"/>
      <c r="GB419" s="256"/>
      <c r="GC419" s="256"/>
      <c r="GD419" s="256"/>
      <c r="GE419" s="256"/>
      <c r="GF419" s="256"/>
      <c r="GG419" s="256"/>
      <c r="GH419" s="256"/>
      <c r="GI419" s="256"/>
      <c r="GK419" s="256"/>
      <c r="GL419" s="256"/>
      <c r="GM419" s="256"/>
      <c r="GN419" s="256"/>
      <c r="GO419" s="256"/>
      <c r="GP419" s="256"/>
      <c r="GQ419" s="256"/>
      <c r="GR419" s="256"/>
      <c r="GS419" s="256"/>
      <c r="GT419" s="256"/>
      <c r="GU419" s="256"/>
      <c r="GV419" s="256"/>
      <c r="GX419" s="256"/>
      <c r="GY419" s="256"/>
      <c r="GZ419" s="256"/>
      <c r="HA419" s="256"/>
      <c r="HB419" s="256"/>
      <c r="HC419" s="256"/>
      <c r="HD419" s="256"/>
      <c r="HE419" s="256"/>
      <c r="HF419" s="256"/>
      <c r="HG419" s="256"/>
      <c r="HH419" s="256"/>
      <c r="HI419" s="256"/>
      <c r="HK419" s="256"/>
      <c r="HL419" s="256"/>
      <c r="HM419" s="256"/>
      <c r="HN419" s="256"/>
      <c r="HO419" s="256"/>
      <c r="HP419" s="256"/>
      <c r="HQ419" s="256"/>
      <c r="HR419" s="256"/>
      <c r="HS419" s="256"/>
      <c r="HT419" s="256"/>
      <c r="HU419" s="256"/>
      <c r="HV419" s="256"/>
      <c r="HX419" s="256"/>
      <c r="HY419" s="256"/>
      <c r="HZ419" s="256"/>
      <c r="IA419" s="256"/>
      <c r="IB419" s="256"/>
      <c r="IC419" s="256"/>
      <c r="ID419" s="256"/>
      <c r="IE419" s="256"/>
      <c r="IF419" s="256"/>
      <c r="IG419" s="256"/>
      <c r="IH419" s="256"/>
      <c r="II419" s="256"/>
      <c r="IK419" s="256"/>
      <c r="IL419" s="257"/>
      <c r="IM419" s="257"/>
      <c r="IN419" s="257"/>
      <c r="IO419" s="257"/>
      <c r="IP419" s="257"/>
      <c r="IQ419" s="257"/>
      <c r="IR419" s="257"/>
      <c r="IS419" s="257"/>
      <c r="IT419" s="257"/>
      <c r="IU419" s="257"/>
      <c r="IV419" s="257"/>
      <c r="IW419" s="257"/>
      <c r="IY419" s="256"/>
    </row>
    <row r="420" spans="16:259" ht="19.5" customHeight="1" x14ac:dyDescent="0.5">
      <c r="P420" s="400"/>
      <c r="Z420" s="256"/>
      <c r="AA420" s="256"/>
      <c r="AB420" s="256"/>
      <c r="AO420" s="400"/>
      <c r="AY420" s="256"/>
      <c r="AZ420" s="256"/>
      <c r="BA420" s="256"/>
      <c r="BB420" s="256"/>
      <c r="BC420" s="256"/>
      <c r="BD420" s="256"/>
      <c r="BE420" s="256"/>
      <c r="BF420" s="256"/>
      <c r="BG420" s="256"/>
      <c r="BH420" s="256"/>
      <c r="BI420" s="256"/>
      <c r="BK420" s="256"/>
      <c r="BL420" s="256"/>
      <c r="BM420" s="256"/>
      <c r="BN420" s="256"/>
      <c r="BO420" s="256"/>
      <c r="BP420" s="256"/>
      <c r="BQ420" s="256"/>
      <c r="BR420" s="256"/>
      <c r="BS420" s="256"/>
      <c r="BT420" s="256"/>
      <c r="BU420" s="256"/>
      <c r="BV420" s="256"/>
      <c r="BX420" s="256"/>
      <c r="BY420" s="256"/>
      <c r="BZ420" s="256"/>
      <c r="CA420" s="256"/>
      <c r="CB420" s="256"/>
      <c r="CC420" s="256"/>
      <c r="CD420" s="256"/>
      <c r="CE420" s="256"/>
      <c r="CF420" s="256"/>
      <c r="CG420" s="256"/>
      <c r="CH420" s="256"/>
      <c r="CI420" s="256"/>
      <c r="CK420" s="256"/>
      <c r="CL420" s="256"/>
      <c r="CM420" s="256"/>
      <c r="CN420" s="256"/>
      <c r="CO420" s="256"/>
      <c r="CP420" s="256"/>
      <c r="CQ420" s="256"/>
      <c r="CR420" s="256"/>
      <c r="CS420" s="256"/>
      <c r="CT420" s="256"/>
      <c r="CU420" s="256"/>
      <c r="CV420" s="256"/>
      <c r="CX420" s="256"/>
      <c r="CY420" s="256"/>
      <c r="CZ420" s="256"/>
      <c r="DA420" s="256"/>
      <c r="DB420" s="256"/>
      <c r="DC420" s="256"/>
      <c r="DD420" s="256"/>
      <c r="DE420" s="256"/>
      <c r="DF420" s="256"/>
      <c r="DG420" s="256"/>
      <c r="DH420" s="256"/>
      <c r="DI420" s="256"/>
      <c r="DK420" s="256"/>
      <c r="DL420" s="256"/>
      <c r="DM420" s="256"/>
      <c r="DN420" s="256"/>
      <c r="DO420" s="256"/>
      <c r="DP420" s="256"/>
      <c r="DQ420" s="256"/>
      <c r="DR420" s="256"/>
      <c r="DS420" s="256"/>
      <c r="DT420" s="256"/>
      <c r="DU420" s="256"/>
      <c r="DV420" s="256"/>
      <c r="DX420" s="256"/>
      <c r="DY420" s="256"/>
      <c r="DZ420" s="256"/>
      <c r="EA420" s="256"/>
      <c r="EB420" s="256"/>
      <c r="EC420" s="256"/>
      <c r="ED420" s="256"/>
      <c r="EE420" s="256"/>
      <c r="EF420" s="256"/>
      <c r="EG420" s="256"/>
      <c r="EH420" s="256"/>
      <c r="EI420" s="256"/>
      <c r="EK420" s="256"/>
      <c r="EL420" s="256"/>
      <c r="EM420" s="256"/>
      <c r="EN420" s="256"/>
      <c r="EO420" s="256"/>
      <c r="EP420" s="256"/>
      <c r="EQ420" s="256"/>
      <c r="ER420" s="256"/>
      <c r="ES420" s="256"/>
      <c r="ET420" s="256"/>
      <c r="EU420" s="256"/>
      <c r="EV420" s="256"/>
      <c r="EX420" s="256"/>
      <c r="EY420" s="256"/>
      <c r="EZ420" s="256"/>
      <c r="FA420" s="256"/>
      <c r="FB420" s="256"/>
      <c r="FC420" s="256"/>
      <c r="FD420" s="256"/>
      <c r="FE420" s="256"/>
      <c r="FF420" s="256"/>
      <c r="FG420" s="256"/>
      <c r="FH420" s="256"/>
      <c r="FI420" s="256"/>
      <c r="FK420" s="256"/>
      <c r="FL420" s="256"/>
      <c r="FM420" s="256"/>
      <c r="FN420" s="256"/>
      <c r="FO420" s="256"/>
      <c r="FP420" s="256"/>
      <c r="FQ420" s="256"/>
      <c r="FR420" s="256"/>
      <c r="FS420" s="256"/>
      <c r="FT420" s="256"/>
      <c r="FU420" s="256"/>
      <c r="FV420" s="256"/>
      <c r="FX420" s="256"/>
      <c r="FY420" s="256"/>
      <c r="FZ420" s="256"/>
      <c r="GA420" s="256"/>
      <c r="GB420" s="256"/>
      <c r="GC420" s="256"/>
      <c r="GD420" s="256"/>
      <c r="GE420" s="256"/>
      <c r="GF420" s="256"/>
      <c r="GG420" s="256"/>
      <c r="GH420" s="256"/>
      <c r="GI420" s="256"/>
      <c r="GK420" s="256"/>
      <c r="GL420" s="256"/>
      <c r="GM420" s="256"/>
      <c r="GN420" s="256"/>
      <c r="GO420" s="256"/>
      <c r="GP420" s="256"/>
      <c r="GQ420" s="256"/>
      <c r="GR420" s="256"/>
      <c r="GS420" s="256"/>
      <c r="GT420" s="256"/>
      <c r="GU420" s="256"/>
      <c r="GV420" s="256"/>
      <c r="GX420" s="256"/>
      <c r="GY420" s="256"/>
      <c r="GZ420" s="256"/>
      <c r="HA420" s="256"/>
      <c r="HB420" s="256"/>
      <c r="HC420" s="256"/>
      <c r="HD420" s="256"/>
      <c r="HE420" s="256"/>
      <c r="HF420" s="256"/>
      <c r="HG420" s="256"/>
      <c r="HH420" s="256"/>
      <c r="HI420" s="256"/>
      <c r="HK420" s="256"/>
      <c r="HL420" s="256"/>
      <c r="HM420" s="256"/>
      <c r="HN420" s="256"/>
      <c r="HO420" s="256"/>
      <c r="HP420" s="256"/>
      <c r="HQ420" s="256"/>
      <c r="HR420" s="256"/>
      <c r="HS420" s="256"/>
      <c r="HT420" s="256"/>
      <c r="HU420" s="256"/>
      <c r="HV420" s="256"/>
      <c r="HX420" s="256"/>
      <c r="HY420" s="256"/>
      <c r="HZ420" s="256"/>
      <c r="IA420" s="256"/>
      <c r="IB420" s="256"/>
      <c r="IC420" s="256"/>
      <c r="ID420" s="256"/>
      <c r="IE420" s="256"/>
      <c r="IF420" s="256"/>
      <c r="IG420" s="256"/>
      <c r="IH420" s="256"/>
      <c r="II420" s="256"/>
      <c r="IK420" s="256"/>
      <c r="IL420" s="257"/>
      <c r="IM420" s="257"/>
      <c r="IN420" s="257"/>
      <c r="IO420" s="257"/>
      <c r="IP420" s="257"/>
      <c r="IQ420" s="257"/>
      <c r="IR420" s="257"/>
      <c r="IS420" s="257"/>
      <c r="IT420" s="257"/>
      <c r="IU420" s="257"/>
      <c r="IV420" s="257"/>
      <c r="IW420" s="257"/>
      <c r="IY420" s="256"/>
    </row>
    <row r="421" spans="16:259" ht="19.5" customHeight="1" x14ac:dyDescent="0.5">
      <c r="P421" s="400"/>
      <c r="Z421" s="256"/>
      <c r="AA421" s="256"/>
      <c r="AB421" s="256"/>
      <c r="AO421" s="400"/>
      <c r="AY421" s="256"/>
      <c r="AZ421" s="256"/>
      <c r="BA421" s="256"/>
      <c r="BB421" s="256"/>
      <c r="BC421" s="256"/>
      <c r="BD421" s="256"/>
      <c r="BE421" s="256"/>
      <c r="BF421" s="256"/>
      <c r="BG421" s="256"/>
      <c r="BH421" s="256"/>
      <c r="BI421" s="256"/>
      <c r="BK421" s="256"/>
      <c r="BL421" s="256"/>
      <c r="BM421" s="256"/>
      <c r="BN421" s="256"/>
      <c r="BO421" s="256"/>
      <c r="BP421" s="256"/>
      <c r="BQ421" s="256"/>
      <c r="BR421" s="256"/>
      <c r="BS421" s="256"/>
      <c r="BT421" s="256"/>
      <c r="BU421" s="256"/>
      <c r="BV421" s="256"/>
      <c r="BX421" s="256"/>
      <c r="BY421" s="256"/>
      <c r="BZ421" s="256"/>
      <c r="CA421" s="256"/>
      <c r="CB421" s="256"/>
      <c r="CC421" s="256"/>
      <c r="CD421" s="256"/>
      <c r="CE421" s="256"/>
      <c r="CF421" s="256"/>
      <c r="CG421" s="256"/>
      <c r="CH421" s="256"/>
      <c r="CI421" s="256"/>
      <c r="CK421" s="256"/>
      <c r="CL421" s="256"/>
      <c r="CM421" s="256"/>
      <c r="CN421" s="256"/>
      <c r="CO421" s="256"/>
      <c r="CP421" s="256"/>
      <c r="CQ421" s="256"/>
      <c r="CR421" s="256"/>
      <c r="CS421" s="256"/>
      <c r="CT421" s="256"/>
      <c r="CU421" s="256"/>
      <c r="CV421" s="256"/>
      <c r="CX421" s="256"/>
      <c r="CY421" s="256"/>
      <c r="CZ421" s="256"/>
      <c r="DA421" s="256"/>
      <c r="DB421" s="256"/>
      <c r="DC421" s="256"/>
      <c r="DD421" s="256"/>
      <c r="DE421" s="256"/>
      <c r="DF421" s="256"/>
      <c r="DG421" s="256"/>
      <c r="DH421" s="256"/>
      <c r="DI421" s="256"/>
      <c r="DK421" s="256"/>
      <c r="DL421" s="256"/>
      <c r="DM421" s="256"/>
      <c r="DN421" s="256"/>
      <c r="DO421" s="256"/>
      <c r="DP421" s="256"/>
      <c r="DQ421" s="256"/>
      <c r="DR421" s="256"/>
      <c r="DS421" s="256"/>
      <c r="DT421" s="256"/>
      <c r="DU421" s="256"/>
      <c r="DV421" s="256"/>
      <c r="DX421" s="256"/>
      <c r="DY421" s="256"/>
      <c r="DZ421" s="256"/>
      <c r="EA421" s="256"/>
      <c r="EB421" s="256"/>
      <c r="EC421" s="256"/>
      <c r="ED421" s="256"/>
      <c r="EE421" s="256"/>
      <c r="EF421" s="256"/>
      <c r="EG421" s="256"/>
      <c r="EH421" s="256"/>
      <c r="EI421" s="256"/>
      <c r="EK421" s="256"/>
      <c r="EL421" s="256"/>
      <c r="EM421" s="256"/>
      <c r="EN421" s="256"/>
      <c r="EO421" s="256"/>
      <c r="EP421" s="256"/>
      <c r="EQ421" s="256"/>
      <c r="ER421" s="256"/>
      <c r="ES421" s="256"/>
      <c r="ET421" s="256"/>
      <c r="EU421" s="256"/>
      <c r="EV421" s="256"/>
      <c r="EX421" s="256"/>
      <c r="EY421" s="256"/>
      <c r="EZ421" s="256"/>
      <c r="FA421" s="256"/>
      <c r="FB421" s="256"/>
      <c r="FC421" s="256"/>
      <c r="FD421" s="256"/>
      <c r="FE421" s="256"/>
      <c r="FF421" s="256"/>
      <c r="FG421" s="256"/>
      <c r="FH421" s="256"/>
      <c r="FI421" s="256"/>
      <c r="FK421" s="256"/>
      <c r="FL421" s="256"/>
      <c r="FM421" s="256"/>
      <c r="FN421" s="256"/>
      <c r="FO421" s="256"/>
      <c r="FP421" s="256"/>
      <c r="FQ421" s="256"/>
      <c r="FR421" s="256"/>
      <c r="FS421" s="256"/>
      <c r="FT421" s="256"/>
      <c r="FU421" s="256"/>
      <c r="FV421" s="256"/>
      <c r="FX421" s="256"/>
      <c r="FY421" s="256"/>
      <c r="FZ421" s="256"/>
      <c r="GA421" s="256"/>
      <c r="GB421" s="256"/>
      <c r="GC421" s="256"/>
      <c r="GD421" s="256"/>
      <c r="GE421" s="256"/>
      <c r="GF421" s="256"/>
      <c r="GG421" s="256"/>
      <c r="GH421" s="256"/>
      <c r="GI421" s="256"/>
      <c r="GK421" s="256"/>
      <c r="GL421" s="256"/>
      <c r="GM421" s="256"/>
      <c r="GN421" s="256"/>
      <c r="GO421" s="256"/>
      <c r="GP421" s="256"/>
      <c r="GQ421" s="256"/>
      <c r="GR421" s="256"/>
      <c r="GS421" s="256"/>
      <c r="GT421" s="256"/>
      <c r="GU421" s="256"/>
      <c r="GV421" s="256"/>
      <c r="GX421" s="256"/>
      <c r="GY421" s="256"/>
      <c r="GZ421" s="256"/>
      <c r="HA421" s="256"/>
      <c r="HB421" s="256"/>
      <c r="HC421" s="256"/>
      <c r="HD421" s="256"/>
      <c r="HE421" s="256"/>
      <c r="HF421" s="256"/>
      <c r="HG421" s="256"/>
      <c r="HH421" s="256"/>
      <c r="HI421" s="256"/>
      <c r="HK421" s="256"/>
      <c r="HL421" s="256"/>
      <c r="HM421" s="256"/>
      <c r="HN421" s="256"/>
      <c r="HO421" s="256"/>
      <c r="HP421" s="256"/>
      <c r="HQ421" s="256"/>
      <c r="HR421" s="256"/>
      <c r="HS421" s="256"/>
      <c r="HT421" s="256"/>
      <c r="HU421" s="256"/>
      <c r="HV421" s="256"/>
      <c r="HX421" s="256"/>
      <c r="HY421" s="256"/>
      <c r="HZ421" s="256"/>
      <c r="IA421" s="256"/>
      <c r="IB421" s="256"/>
      <c r="IC421" s="256"/>
      <c r="ID421" s="256"/>
      <c r="IE421" s="256"/>
      <c r="IF421" s="256"/>
      <c r="IG421" s="256"/>
      <c r="IH421" s="256"/>
      <c r="II421" s="256"/>
      <c r="IK421" s="256"/>
      <c r="IL421" s="257"/>
      <c r="IM421" s="257"/>
      <c r="IN421" s="257"/>
      <c r="IO421" s="257"/>
      <c r="IP421" s="257"/>
      <c r="IQ421" s="257"/>
      <c r="IR421" s="257"/>
      <c r="IS421" s="257"/>
      <c r="IT421" s="257"/>
      <c r="IU421" s="257"/>
      <c r="IV421" s="257"/>
      <c r="IW421" s="257"/>
      <c r="IY421" s="256"/>
    </row>
    <row r="422" spans="16:259" ht="19.5" customHeight="1" x14ac:dyDescent="0.5">
      <c r="P422" s="400"/>
      <c r="Z422" s="256"/>
      <c r="AA422" s="256"/>
      <c r="AB422" s="256"/>
      <c r="AO422" s="400"/>
      <c r="AY422" s="256"/>
      <c r="AZ422" s="256"/>
      <c r="BA422" s="256"/>
      <c r="BB422" s="256"/>
      <c r="BC422" s="256"/>
      <c r="BD422" s="256"/>
      <c r="BE422" s="256"/>
      <c r="BF422" s="256"/>
      <c r="BG422" s="256"/>
      <c r="BH422" s="256"/>
      <c r="BI422" s="256"/>
      <c r="BK422" s="256"/>
      <c r="BL422" s="256"/>
      <c r="BM422" s="256"/>
      <c r="BN422" s="256"/>
      <c r="BO422" s="256"/>
      <c r="BP422" s="256"/>
      <c r="BQ422" s="256"/>
      <c r="BR422" s="256"/>
      <c r="BS422" s="256"/>
      <c r="BT422" s="256"/>
      <c r="BU422" s="256"/>
      <c r="BV422" s="256"/>
      <c r="BX422" s="256"/>
      <c r="BY422" s="256"/>
      <c r="BZ422" s="256"/>
      <c r="CA422" s="256"/>
      <c r="CB422" s="256"/>
      <c r="CC422" s="256"/>
      <c r="CD422" s="256"/>
      <c r="CE422" s="256"/>
      <c r="CF422" s="256"/>
      <c r="CG422" s="256"/>
      <c r="CH422" s="256"/>
      <c r="CI422" s="256"/>
      <c r="CK422" s="256"/>
      <c r="CL422" s="256"/>
      <c r="CM422" s="256"/>
      <c r="CN422" s="256"/>
      <c r="CO422" s="256"/>
      <c r="CP422" s="256"/>
      <c r="CQ422" s="256"/>
      <c r="CR422" s="256"/>
      <c r="CS422" s="256"/>
      <c r="CT422" s="256"/>
      <c r="CU422" s="256"/>
      <c r="CV422" s="256"/>
      <c r="CX422" s="256"/>
      <c r="CY422" s="256"/>
      <c r="CZ422" s="256"/>
      <c r="DA422" s="256"/>
      <c r="DB422" s="256"/>
      <c r="DC422" s="256"/>
      <c r="DD422" s="256"/>
      <c r="DE422" s="256"/>
      <c r="DF422" s="256"/>
      <c r="DG422" s="256"/>
      <c r="DH422" s="256"/>
      <c r="DI422" s="256"/>
      <c r="DK422" s="256"/>
      <c r="DL422" s="256"/>
      <c r="DM422" s="256"/>
      <c r="DN422" s="256"/>
      <c r="DO422" s="256"/>
      <c r="DP422" s="256"/>
      <c r="DQ422" s="256"/>
      <c r="DR422" s="256"/>
      <c r="DS422" s="256"/>
      <c r="DT422" s="256"/>
      <c r="DU422" s="256"/>
      <c r="DV422" s="256"/>
      <c r="DX422" s="256"/>
      <c r="DY422" s="256"/>
      <c r="DZ422" s="256"/>
      <c r="EA422" s="256"/>
      <c r="EB422" s="256"/>
      <c r="EC422" s="256"/>
      <c r="ED422" s="256"/>
      <c r="EE422" s="256"/>
      <c r="EF422" s="256"/>
      <c r="EG422" s="256"/>
      <c r="EH422" s="256"/>
      <c r="EI422" s="256"/>
      <c r="EK422" s="256"/>
      <c r="EL422" s="256"/>
      <c r="EM422" s="256"/>
      <c r="EN422" s="256"/>
      <c r="EO422" s="256"/>
      <c r="EP422" s="256"/>
      <c r="EQ422" s="256"/>
      <c r="ER422" s="256"/>
      <c r="ES422" s="256"/>
      <c r="ET422" s="256"/>
      <c r="EU422" s="256"/>
      <c r="EV422" s="256"/>
      <c r="EX422" s="256"/>
      <c r="EY422" s="256"/>
      <c r="EZ422" s="256"/>
      <c r="FA422" s="256"/>
      <c r="FB422" s="256"/>
      <c r="FC422" s="256"/>
      <c r="FD422" s="256"/>
      <c r="FE422" s="256"/>
      <c r="FF422" s="256"/>
      <c r="FG422" s="256"/>
      <c r="FH422" s="256"/>
      <c r="FI422" s="256"/>
      <c r="FK422" s="256"/>
      <c r="FL422" s="256"/>
      <c r="FM422" s="256"/>
      <c r="FN422" s="256"/>
      <c r="FO422" s="256"/>
      <c r="FP422" s="256"/>
      <c r="FQ422" s="256"/>
      <c r="FR422" s="256"/>
      <c r="FS422" s="256"/>
      <c r="FT422" s="256"/>
      <c r="FU422" s="256"/>
      <c r="FV422" s="256"/>
      <c r="FX422" s="256"/>
      <c r="FY422" s="256"/>
      <c r="FZ422" s="256"/>
      <c r="GA422" s="256"/>
      <c r="GB422" s="256"/>
      <c r="GC422" s="256"/>
      <c r="GD422" s="256"/>
      <c r="GE422" s="256"/>
      <c r="GF422" s="256"/>
      <c r="GG422" s="256"/>
      <c r="GH422" s="256"/>
      <c r="GI422" s="256"/>
      <c r="GK422" s="256"/>
      <c r="GL422" s="256"/>
      <c r="GM422" s="256"/>
      <c r="GN422" s="256"/>
      <c r="GO422" s="256"/>
      <c r="GP422" s="256"/>
      <c r="GQ422" s="256"/>
      <c r="GR422" s="256"/>
      <c r="GS422" s="256"/>
      <c r="GT422" s="256"/>
      <c r="GU422" s="256"/>
      <c r="GV422" s="256"/>
      <c r="GX422" s="256"/>
      <c r="GY422" s="256"/>
      <c r="GZ422" s="256"/>
      <c r="HA422" s="256"/>
      <c r="HB422" s="256"/>
      <c r="HC422" s="256"/>
      <c r="HD422" s="256"/>
      <c r="HE422" s="256"/>
      <c r="HF422" s="256"/>
      <c r="HG422" s="256"/>
      <c r="HH422" s="256"/>
      <c r="HI422" s="256"/>
      <c r="HK422" s="256"/>
      <c r="HL422" s="256"/>
      <c r="HM422" s="256"/>
      <c r="HN422" s="256"/>
      <c r="HO422" s="256"/>
      <c r="HP422" s="256"/>
      <c r="HQ422" s="256"/>
      <c r="HR422" s="256"/>
      <c r="HS422" s="256"/>
      <c r="HT422" s="256"/>
      <c r="HU422" s="256"/>
      <c r="HV422" s="256"/>
      <c r="HX422" s="256"/>
      <c r="HY422" s="256"/>
      <c r="HZ422" s="256"/>
      <c r="IA422" s="256"/>
      <c r="IB422" s="256"/>
      <c r="IC422" s="256"/>
      <c r="ID422" s="256"/>
      <c r="IE422" s="256"/>
      <c r="IF422" s="256"/>
      <c r="IG422" s="256"/>
      <c r="IH422" s="256"/>
      <c r="II422" s="256"/>
      <c r="IK422" s="256"/>
      <c r="IL422" s="257"/>
      <c r="IM422" s="257"/>
      <c r="IN422" s="257"/>
      <c r="IO422" s="257"/>
      <c r="IP422" s="257"/>
      <c r="IQ422" s="257"/>
      <c r="IR422" s="257"/>
      <c r="IS422" s="257"/>
      <c r="IT422" s="257"/>
      <c r="IU422" s="257"/>
      <c r="IV422" s="257"/>
      <c r="IW422" s="257"/>
      <c r="IY422" s="256"/>
    </row>
    <row r="423" spans="16:259" ht="19.5" customHeight="1" x14ac:dyDescent="0.5">
      <c r="P423" s="400"/>
      <c r="Z423" s="256"/>
      <c r="AA423" s="256"/>
      <c r="AB423" s="256"/>
      <c r="AO423" s="400"/>
      <c r="AY423" s="256"/>
      <c r="AZ423" s="256"/>
      <c r="BA423" s="256"/>
      <c r="BB423" s="256"/>
      <c r="BC423" s="256"/>
      <c r="BD423" s="256"/>
      <c r="BE423" s="256"/>
      <c r="BF423" s="256"/>
      <c r="BG423" s="256"/>
      <c r="BH423" s="256"/>
      <c r="BI423" s="256"/>
      <c r="BK423" s="256"/>
      <c r="BL423" s="256"/>
      <c r="BM423" s="256"/>
      <c r="BN423" s="256"/>
      <c r="BO423" s="256"/>
      <c r="BP423" s="256"/>
      <c r="BQ423" s="256"/>
      <c r="BR423" s="256"/>
      <c r="BS423" s="256"/>
      <c r="BT423" s="256"/>
      <c r="BU423" s="256"/>
      <c r="BV423" s="256"/>
      <c r="BX423" s="256"/>
      <c r="BY423" s="256"/>
      <c r="BZ423" s="256"/>
      <c r="CA423" s="256"/>
      <c r="CB423" s="256"/>
      <c r="CC423" s="256"/>
      <c r="CD423" s="256"/>
      <c r="CE423" s="256"/>
      <c r="CF423" s="256"/>
      <c r="CG423" s="256"/>
      <c r="CH423" s="256"/>
      <c r="CI423" s="256"/>
      <c r="CK423" s="256"/>
      <c r="CL423" s="256"/>
      <c r="CM423" s="256"/>
      <c r="CN423" s="256"/>
      <c r="CO423" s="256"/>
      <c r="CP423" s="256"/>
      <c r="CQ423" s="256"/>
      <c r="CR423" s="256"/>
      <c r="CS423" s="256"/>
      <c r="CT423" s="256"/>
      <c r="CU423" s="256"/>
      <c r="CV423" s="256"/>
      <c r="CX423" s="256"/>
      <c r="CY423" s="256"/>
      <c r="CZ423" s="256"/>
      <c r="DA423" s="256"/>
      <c r="DB423" s="256"/>
      <c r="DC423" s="256"/>
      <c r="DD423" s="256"/>
      <c r="DE423" s="256"/>
      <c r="DF423" s="256"/>
      <c r="DG423" s="256"/>
      <c r="DH423" s="256"/>
      <c r="DI423" s="256"/>
      <c r="DK423" s="256"/>
      <c r="DL423" s="256"/>
      <c r="DM423" s="256"/>
      <c r="DN423" s="256"/>
      <c r="DO423" s="256"/>
      <c r="DP423" s="256"/>
      <c r="DQ423" s="256"/>
      <c r="DR423" s="256"/>
      <c r="DS423" s="256"/>
      <c r="DT423" s="256"/>
      <c r="DU423" s="256"/>
      <c r="DV423" s="256"/>
      <c r="DX423" s="256"/>
      <c r="DY423" s="256"/>
      <c r="DZ423" s="256"/>
      <c r="EA423" s="256"/>
      <c r="EB423" s="256"/>
      <c r="EC423" s="256"/>
      <c r="ED423" s="256"/>
      <c r="EE423" s="256"/>
      <c r="EF423" s="256"/>
      <c r="EG423" s="256"/>
      <c r="EH423" s="256"/>
      <c r="EI423" s="256"/>
      <c r="EK423" s="256"/>
      <c r="EL423" s="256"/>
      <c r="EM423" s="256"/>
      <c r="EN423" s="256"/>
      <c r="EO423" s="256"/>
      <c r="EP423" s="256"/>
      <c r="EQ423" s="256"/>
      <c r="ER423" s="256"/>
      <c r="ES423" s="256"/>
      <c r="ET423" s="256"/>
      <c r="EU423" s="256"/>
      <c r="EV423" s="256"/>
      <c r="EX423" s="256"/>
      <c r="EY423" s="256"/>
      <c r="EZ423" s="256"/>
      <c r="FA423" s="256"/>
      <c r="FB423" s="256"/>
      <c r="FC423" s="256"/>
      <c r="FD423" s="256"/>
      <c r="FE423" s="256"/>
      <c r="FF423" s="256"/>
      <c r="FG423" s="256"/>
      <c r="FH423" s="256"/>
      <c r="FI423" s="256"/>
      <c r="FK423" s="256"/>
      <c r="FL423" s="256"/>
      <c r="FM423" s="256"/>
      <c r="FN423" s="256"/>
      <c r="FO423" s="256"/>
      <c r="FP423" s="256"/>
      <c r="FQ423" s="256"/>
      <c r="FR423" s="256"/>
      <c r="FS423" s="256"/>
      <c r="FT423" s="256"/>
      <c r="FU423" s="256"/>
      <c r="FV423" s="256"/>
      <c r="FX423" s="256"/>
      <c r="FY423" s="256"/>
      <c r="FZ423" s="256"/>
      <c r="GA423" s="256"/>
      <c r="GB423" s="256"/>
      <c r="GC423" s="256"/>
      <c r="GD423" s="256"/>
      <c r="GE423" s="256"/>
      <c r="GF423" s="256"/>
      <c r="GG423" s="256"/>
      <c r="GH423" s="256"/>
      <c r="GI423" s="256"/>
      <c r="GK423" s="256"/>
      <c r="GL423" s="256"/>
      <c r="GM423" s="256"/>
      <c r="GN423" s="256"/>
      <c r="GO423" s="256"/>
      <c r="GP423" s="256"/>
      <c r="GQ423" s="256"/>
      <c r="GR423" s="256"/>
      <c r="GS423" s="256"/>
      <c r="GT423" s="256"/>
      <c r="GU423" s="256"/>
      <c r="GV423" s="256"/>
      <c r="GX423" s="256"/>
      <c r="GY423" s="256"/>
      <c r="GZ423" s="256"/>
      <c r="HA423" s="256"/>
      <c r="HB423" s="256"/>
      <c r="HC423" s="256"/>
      <c r="HD423" s="256"/>
      <c r="HE423" s="256"/>
      <c r="HF423" s="256"/>
      <c r="HG423" s="256"/>
      <c r="HH423" s="256"/>
      <c r="HI423" s="256"/>
      <c r="HK423" s="256"/>
      <c r="HL423" s="256"/>
      <c r="HM423" s="256"/>
      <c r="HN423" s="256"/>
      <c r="HO423" s="256"/>
      <c r="HP423" s="256"/>
      <c r="HQ423" s="256"/>
      <c r="HR423" s="256"/>
      <c r="HS423" s="256"/>
      <c r="HT423" s="256"/>
      <c r="HU423" s="256"/>
      <c r="HV423" s="256"/>
      <c r="HX423" s="256"/>
      <c r="HY423" s="256"/>
      <c r="HZ423" s="256"/>
      <c r="IA423" s="256"/>
      <c r="IB423" s="256"/>
      <c r="IC423" s="256"/>
      <c r="ID423" s="256"/>
      <c r="IE423" s="256"/>
      <c r="IF423" s="256"/>
      <c r="IG423" s="256"/>
      <c r="IH423" s="256"/>
      <c r="II423" s="256"/>
      <c r="IK423" s="256"/>
      <c r="IL423" s="257"/>
      <c r="IM423" s="257"/>
      <c r="IN423" s="257"/>
      <c r="IO423" s="257"/>
      <c r="IP423" s="257"/>
      <c r="IQ423" s="257"/>
      <c r="IR423" s="257"/>
      <c r="IS423" s="257"/>
      <c r="IT423" s="257"/>
      <c r="IU423" s="257"/>
      <c r="IV423" s="257"/>
      <c r="IW423" s="257"/>
      <c r="IY423" s="256"/>
    </row>
    <row r="424" spans="16:259" ht="19.5" customHeight="1" x14ac:dyDescent="0.5">
      <c r="P424" s="400"/>
      <c r="Z424" s="256"/>
      <c r="AA424" s="256"/>
      <c r="AB424" s="256"/>
      <c r="AO424" s="400"/>
      <c r="AY424" s="256"/>
      <c r="AZ424" s="256"/>
      <c r="BA424" s="256"/>
      <c r="BB424" s="256"/>
      <c r="BC424" s="256"/>
      <c r="BD424" s="256"/>
      <c r="BE424" s="256"/>
      <c r="BF424" s="256"/>
      <c r="BG424" s="256"/>
      <c r="BH424" s="256"/>
      <c r="BI424" s="256"/>
      <c r="BK424" s="256"/>
      <c r="BL424" s="256"/>
      <c r="BM424" s="256"/>
      <c r="BN424" s="256"/>
      <c r="BO424" s="256"/>
      <c r="BP424" s="256"/>
      <c r="BQ424" s="256"/>
      <c r="BR424" s="256"/>
      <c r="BS424" s="256"/>
      <c r="BT424" s="256"/>
      <c r="BU424" s="256"/>
      <c r="BV424" s="256"/>
      <c r="BX424" s="256"/>
      <c r="BY424" s="256"/>
      <c r="BZ424" s="256"/>
      <c r="CA424" s="256"/>
      <c r="CB424" s="256"/>
      <c r="CC424" s="256"/>
      <c r="CD424" s="256"/>
      <c r="CE424" s="256"/>
      <c r="CF424" s="256"/>
      <c r="CG424" s="256"/>
      <c r="CH424" s="256"/>
      <c r="CI424" s="256"/>
      <c r="CK424" s="256"/>
      <c r="CL424" s="256"/>
      <c r="CM424" s="256"/>
      <c r="CN424" s="256"/>
      <c r="CO424" s="256"/>
      <c r="CP424" s="256"/>
      <c r="CQ424" s="256"/>
      <c r="CR424" s="256"/>
      <c r="CS424" s="256"/>
      <c r="CT424" s="256"/>
      <c r="CU424" s="256"/>
      <c r="CV424" s="256"/>
      <c r="CX424" s="256"/>
      <c r="CY424" s="256"/>
      <c r="CZ424" s="256"/>
      <c r="DA424" s="256"/>
      <c r="DB424" s="256"/>
      <c r="DC424" s="256"/>
      <c r="DD424" s="256"/>
      <c r="DE424" s="256"/>
      <c r="DF424" s="256"/>
      <c r="DG424" s="256"/>
      <c r="DH424" s="256"/>
      <c r="DI424" s="256"/>
      <c r="DK424" s="256"/>
      <c r="DL424" s="256"/>
      <c r="DM424" s="256"/>
      <c r="DN424" s="256"/>
      <c r="DO424" s="256"/>
      <c r="DP424" s="256"/>
      <c r="DQ424" s="256"/>
      <c r="DR424" s="256"/>
      <c r="DS424" s="256"/>
      <c r="DT424" s="256"/>
      <c r="DU424" s="256"/>
      <c r="DV424" s="256"/>
      <c r="DX424" s="256"/>
      <c r="DY424" s="256"/>
      <c r="DZ424" s="256"/>
      <c r="EA424" s="256"/>
      <c r="EB424" s="256"/>
      <c r="EC424" s="256"/>
      <c r="ED424" s="256"/>
      <c r="EE424" s="256"/>
      <c r="EF424" s="256"/>
      <c r="EG424" s="256"/>
      <c r="EH424" s="256"/>
      <c r="EI424" s="256"/>
      <c r="EK424" s="256"/>
      <c r="EL424" s="256"/>
      <c r="EM424" s="256"/>
      <c r="EN424" s="256"/>
      <c r="EO424" s="256"/>
      <c r="EP424" s="256"/>
      <c r="EQ424" s="256"/>
      <c r="ER424" s="256"/>
      <c r="ES424" s="256"/>
      <c r="ET424" s="256"/>
      <c r="EU424" s="256"/>
      <c r="EV424" s="256"/>
      <c r="EX424" s="256"/>
      <c r="EY424" s="256"/>
      <c r="EZ424" s="256"/>
      <c r="FA424" s="256"/>
      <c r="FB424" s="256"/>
      <c r="FC424" s="256"/>
      <c r="FD424" s="256"/>
      <c r="FE424" s="256"/>
      <c r="FF424" s="256"/>
      <c r="FG424" s="256"/>
      <c r="FH424" s="256"/>
      <c r="FI424" s="256"/>
      <c r="FK424" s="256"/>
      <c r="FL424" s="256"/>
      <c r="FM424" s="256"/>
      <c r="FN424" s="256"/>
      <c r="FO424" s="256"/>
      <c r="FP424" s="256"/>
      <c r="FQ424" s="256"/>
      <c r="FR424" s="256"/>
      <c r="FS424" s="256"/>
      <c r="FT424" s="256"/>
      <c r="FU424" s="256"/>
      <c r="FV424" s="256"/>
      <c r="FX424" s="256"/>
      <c r="FY424" s="256"/>
      <c r="FZ424" s="256"/>
      <c r="GA424" s="256"/>
      <c r="GB424" s="256"/>
      <c r="GC424" s="256"/>
      <c r="GD424" s="256"/>
      <c r="GE424" s="256"/>
      <c r="GF424" s="256"/>
      <c r="GG424" s="256"/>
      <c r="GH424" s="256"/>
      <c r="GI424" s="256"/>
      <c r="GK424" s="256"/>
      <c r="GL424" s="256"/>
      <c r="GM424" s="256"/>
      <c r="GN424" s="256"/>
      <c r="GO424" s="256"/>
      <c r="GP424" s="256"/>
      <c r="GQ424" s="256"/>
      <c r="GR424" s="256"/>
      <c r="GS424" s="256"/>
      <c r="GT424" s="256"/>
      <c r="GU424" s="256"/>
      <c r="GV424" s="256"/>
      <c r="GX424" s="256"/>
      <c r="GY424" s="256"/>
      <c r="GZ424" s="256"/>
      <c r="HA424" s="256"/>
      <c r="HB424" s="256"/>
      <c r="HC424" s="256"/>
      <c r="HD424" s="256"/>
      <c r="HE424" s="256"/>
      <c r="HF424" s="256"/>
      <c r="HG424" s="256"/>
      <c r="HH424" s="256"/>
      <c r="HI424" s="256"/>
      <c r="HK424" s="256"/>
      <c r="HL424" s="256"/>
      <c r="HM424" s="256"/>
      <c r="HN424" s="256"/>
      <c r="HO424" s="256"/>
      <c r="HP424" s="256"/>
      <c r="HQ424" s="256"/>
      <c r="HR424" s="256"/>
      <c r="HS424" s="256"/>
      <c r="HT424" s="256"/>
      <c r="HU424" s="256"/>
      <c r="HV424" s="256"/>
      <c r="HX424" s="256"/>
      <c r="HY424" s="256"/>
      <c r="HZ424" s="256"/>
      <c r="IA424" s="256"/>
      <c r="IB424" s="256"/>
      <c r="IC424" s="256"/>
      <c r="ID424" s="256"/>
      <c r="IE424" s="256"/>
      <c r="IF424" s="256"/>
      <c r="IG424" s="256"/>
      <c r="IH424" s="256"/>
      <c r="II424" s="256"/>
      <c r="IK424" s="256"/>
      <c r="IL424" s="257"/>
      <c r="IM424" s="257"/>
      <c r="IN424" s="257"/>
      <c r="IO424" s="257"/>
      <c r="IP424" s="257"/>
      <c r="IQ424" s="257"/>
      <c r="IR424" s="257"/>
      <c r="IS424" s="257"/>
      <c r="IT424" s="257"/>
      <c r="IU424" s="257"/>
      <c r="IV424" s="257"/>
      <c r="IW424" s="257"/>
      <c r="IY424" s="256"/>
    </row>
    <row r="425" spans="16:259" ht="19.5" customHeight="1" x14ac:dyDescent="0.5">
      <c r="P425" s="400"/>
      <c r="Z425" s="256"/>
      <c r="AA425" s="256"/>
      <c r="AB425" s="256"/>
      <c r="AO425" s="400"/>
      <c r="AY425" s="256"/>
      <c r="AZ425" s="256"/>
      <c r="BA425" s="256"/>
      <c r="BB425" s="256"/>
      <c r="BC425" s="256"/>
      <c r="BD425" s="256"/>
      <c r="BE425" s="256"/>
      <c r="BF425" s="256"/>
      <c r="BG425" s="256"/>
      <c r="BH425" s="256"/>
      <c r="BI425" s="256"/>
      <c r="BK425" s="256"/>
      <c r="BL425" s="256"/>
      <c r="BM425" s="256"/>
      <c r="BN425" s="256"/>
      <c r="BO425" s="256"/>
      <c r="BP425" s="256"/>
      <c r="BQ425" s="256"/>
      <c r="BR425" s="256"/>
      <c r="BS425" s="256"/>
      <c r="BT425" s="256"/>
      <c r="BU425" s="256"/>
      <c r="BV425" s="256"/>
      <c r="BX425" s="256"/>
      <c r="BY425" s="256"/>
      <c r="BZ425" s="256"/>
      <c r="CA425" s="256"/>
      <c r="CB425" s="256"/>
      <c r="CC425" s="256"/>
      <c r="CD425" s="256"/>
      <c r="CE425" s="256"/>
      <c r="CF425" s="256"/>
      <c r="CG425" s="256"/>
      <c r="CH425" s="256"/>
      <c r="CI425" s="256"/>
      <c r="CK425" s="256"/>
      <c r="CL425" s="256"/>
      <c r="CM425" s="256"/>
      <c r="CN425" s="256"/>
      <c r="CO425" s="256"/>
      <c r="CP425" s="256"/>
      <c r="CQ425" s="256"/>
      <c r="CR425" s="256"/>
      <c r="CS425" s="256"/>
      <c r="CT425" s="256"/>
      <c r="CU425" s="256"/>
      <c r="CV425" s="256"/>
      <c r="CX425" s="256"/>
      <c r="CY425" s="256"/>
      <c r="CZ425" s="256"/>
      <c r="DA425" s="256"/>
      <c r="DB425" s="256"/>
      <c r="DC425" s="256"/>
      <c r="DD425" s="256"/>
      <c r="DE425" s="256"/>
      <c r="DF425" s="256"/>
      <c r="DG425" s="256"/>
      <c r="DH425" s="256"/>
      <c r="DI425" s="256"/>
      <c r="DK425" s="256"/>
      <c r="DL425" s="256"/>
      <c r="DM425" s="256"/>
      <c r="DN425" s="256"/>
      <c r="DO425" s="256"/>
      <c r="DP425" s="256"/>
      <c r="DQ425" s="256"/>
      <c r="DR425" s="256"/>
      <c r="DS425" s="256"/>
      <c r="DT425" s="256"/>
      <c r="DU425" s="256"/>
      <c r="DV425" s="256"/>
      <c r="DX425" s="256"/>
      <c r="DY425" s="256"/>
      <c r="DZ425" s="256"/>
      <c r="EA425" s="256"/>
      <c r="EB425" s="256"/>
      <c r="EC425" s="256"/>
      <c r="ED425" s="256"/>
      <c r="EE425" s="256"/>
      <c r="EF425" s="256"/>
      <c r="EG425" s="256"/>
      <c r="EH425" s="256"/>
      <c r="EI425" s="256"/>
      <c r="EK425" s="256"/>
      <c r="EL425" s="256"/>
      <c r="EM425" s="256"/>
      <c r="EN425" s="256"/>
      <c r="EO425" s="256"/>
      <c r="EP425" s="256"/>
      <c r="EQ425" s="256"/>
      <c r="ER425" s="256"/>
      <c r="ES425" s="256"/>
      <c r="ET425" s="256"/>
      <c r="EU425" s="256"/>
      <c r="EV425" s="256"/>
      <c r="EX425" s="256"/>
      <c r="EY425" s="256"/>
      <c r="EZ425" s="256"/>
      <c r="FA425" s="256"/>
      <c r="FB425" s="256"/>
      <c r="FC425" s="256"/>
      <c r="FD425" s="256"/>
      <c r="FE425" s="256"/>
      <c r="FF425" s="256"/>
      <c r="FG425" s="256"/>
      <c r="FH425" s="256"/>
      <c r="FI425" s="256"/>
      <c r="FK425" s="256"/>
      <c r="FL425" s="256"/>
      <c r="FM425" s="256"/>
      <c r="FN425" s="256"/>
      <c r="FO425" s="256"/>
      <c r="FP425" s="256"/>
      <c r="FQ425" s="256"/>
      <c r="FR425" s="256"/>
      <c r="FS425" s="256"/>
      <c r="FT425" s="256"/>
      <c r="FU425" s="256"/>
      <c r="FV425" s="256"/>
      <c r="FX425" s="256"/>
      <c r="FY425" s="256"/>
      <c r="FZ425" s="256"/>
      <c r="GA425" s="256"/>
      <c r="GB425" s="256"/>
      <c r="GC425" s="256"/>
      <c r="GD425" s="256"/>
      <c r="GE425" s="256"/>
      <c r="GF425" s="256"/>
      <c r="GG425" s="256"/>
      <c r="GH425" s="256"/>
      <c r="GI425" s="256"/>
      <c r="GK425" s="256"/>
      <c r="GL425" s="256"/>
      <c r="GM425" s="256"/>
      <c r="GN425" s="256"/>
      <c r="GO425" s="256"/>
      <c r="GP425" s="256"/>
      <c r="GQ425" s="256"/>
      <c r="GR425" s="256"/>
      <c r="GS425" s="256"/>
      <c r="GT425" s="256"/>
      <c r="GU425" s="256"/>
      <c r="GV425" s="256"/>
      <c r="GX425" s="256"/>
      <c r="GY425" s="256"/>
      <c r="GZ425" s="256"/>
      <c r="HA425" s="256"/>
      <c r="HB425" s="256"/>
      <c r="HC425" s="256"/>
      <c r="HD425" s="256"/>
      <c r="HE425" s="256"/>
      <c r="HF425" s="256"/>
      <c r="HG425" s="256"/>
      <c r="HH425" s="256"/>
      <c r="HI425" s="256"/>
      <c r="HK425" s="256"/>
      <c r="HL425" s="256"/>
      <c r="HM425" s="256"/>
      <c r="HN425" s="256"/>
      <c r="HO425" s="256"/>
      <c r="HP425" s="256"/>
      <c r="HQ425" s="256"/>
      <c r="HR425" s="256"/>
      <c r="HS425" s="256"/>
      <c r="HT425" s="256"/>
      <c r="HU425" s="256"/>
      <c r="HV425" s="256"/>
      <c r="HX425" s="256"/>
      <c r="HY425" s="256"/>
      <c r="HZ425" s="256"/>
      <c r="IA425" s="256"/>
      <c r="IB425" s="256"/>
      <c r="IC425" s="256"/>
      <c r="ID425" s="256"/>
      <c r="IE425" s="256"/>
      <c r="IF425" s="256"/>
      <c r="IG425" s="256"/>
      <c r="IH425" s="256"/>
      <c r="II425" s="256"/>
      <c r="IK425" s="256"/>
      <c r="IL425" s="257"/>
      <c r="IM425" s="257"/>
      <c r="IN425" s="257"/>
      <c r="IO425" s="257"/>
      <c r="IP425" s="257"/>
      <c r="IQ425" s="257"/>
      <c r="IR425" s="257"/>
      <c r="IS425" s="257"/>
      <c r="IT425" s="257"/>
      <c r="IU425" s="257"/>
      <c r="IV425" s="257"/>
      <c r="IW425" s="257"/>
      <c r="IY425" s="256"/>
    </row>
    <row r="426" spans="16:259" ht="19.5" customHeight="1" x14ac:dyDescent="0.5">
      <c r="P426" s="400"/>
      <c r="Z426" s="256"/>
      <c r="AA426" s="256"/>
      <c r="AB426" s="256"/>
      <c r="AO426" s="400"/>
      <c r="AY426" s="256"/>
      <c r="AZ426" s="256"/>
      <c r="BA426" s="256"/>
      <c r="BB426" s="256"/>
      <c r="BC426" s="256"/>
      <c r="BD426" s="256"/>
      <c r="BE426" s="256"/>
      <c r="BF426" s="256"/>
      <c r="BG426" s="256"/>
      <c r="BH426" s="256"/>
      <c r="BI426" s="256"/>
      <c r="BK426" s="256"/>
      <c r="BL426" s="256"/>
      <c r="BM426" s="256"/>
      <c r="BN426" s="256"/>
      <c r="BO426" s="256"/>
      <c r="BP426" s="256"/>
      <c r="BQ426" s="256"/>
      <c r="BR426" s="256"/>
      <c r="BS426" s="256"/>
      <c r="BT426" s="256"/>
      <c r="BU426" s="256"/>
      <c r="BV426" s="256"/>
      <c r="BX426" s="256"/>
      <c r="BY426" s="256"/>
      <c r="BZ426" s="256"/>
      <c r="CA426" s="256"/>
      <c r="CB426" s="256"/>
      <c r="CC426" s="256"/>
      <c r="CD426" s="256"/>
      <c r="CE426" s="256"/>
      <c r="CF426" s="256"/>
      <c r="CG426" s="256"/>
      <c r="CH426" s="256"/>
      <c r="CI426" s="256"/>
      <c r="CK426" s="256"/>
      <c r="CL426" s="256"/>
      <c r="CM426" s="256"/>
      <c r="CN426" s="256"/>
      <c r="CO426" s="256"/>
      <c r="CP426" s="256"/>
      <c r="CQ426" s="256"/>
      <c r="CR426" s="256"/>
      <c r="CS426" s="256"/>
      <c r="CT426" s="256"/>
      <c r="CU426" s="256"/>
      <c r="CV426" s="256"/>
      <c r="CX426" s="256"/>
      <c r="CY426" s="256"/>
      <c r="CZ426" s="256"/>
      <c r="DA426" s="256"/>
      <c r="DB426" s="256"/>
      <c r="DC426" s="256"/>
      <c r="DD426" s="256"/>
      <c r="DE426" s="256"/>
      <c r="DF426" s="256"/>
      <c r="DG426" s="256"/>
      <c r="DH426" s="256"/>
      <c r="DI426" s="256"/>
      <c r="DK426" s="256"/>
      <c r="DL426" s="256"/>
      <c r="DM426" s="256"/>
      <c r="DN426" s="256"/>
      <c r="DO426" s="256"/>
      <c r="DP426" s="256"/>
      <c r="DQ426" s="256"/>
      <c r="DR426" s="256"/>
      <c r="DS426" s="256"/>
      <c r="DT426" s="256"/>
      <c r="DU426" s="256"/>
      <c r="DV426" s="256"/>
      <c r="DX426" s="256"/>
      <c r="DY426" s="256"/>
      <c r="DZ426" s="256"/>
      <c r="EA426" s="256"/>
      <c r="EB426" s="256"/>
      <c r="EC426" s="256"/>
      <c r="ED426" s="256"/>
      <c r="EE426" s="256"/>
      <c r="EF426" s="256"/>
      <c r="EG426" s="256"/>
      <c r="EH426" s="256"/>
      <c r="EI426" s="256"/>
      <c r="EK426" s="256"/>
      <c r="EL426" s="256"/>
      <c r="EM426" s="256"/>
      <c r="EN426" s="256"/>
      <c r="EO426" s="256"/>
      <c r="EP426" s="256"/>
      <c r="EQ426" s="256"/>
      <c r="ER426" s="256"/>
      <c r="ES426" s="256"/>
      <c r="ET426" s="256"/>
      <c r="EU426" s="256"/>
      <c r="EV426" s="256"/>
      <c r="EX426" s="256"/>
      <c r="EY426" s="256"/>
      <c r="EZ426" s="256"/>
      <c r="FA426" s="256"/>
      <c r="FB426" s="256"/>
      <c r="FC426" s="256"/>
      <c r="FD426" s="256"/>
      <c r="FE426" s="256"/>
      <c r="FF426" s="256"/>
      <c r="FG426" s="256"/>
      <c r="FH426" s="256"/>
      <c r="FI426" s="256"/>
      <c r="FK426" s="256"/>
      <c r="FL426" s="256"/>
      <c r="FM426" s="256"/>
      <c r="FN426" s="256"/>
      <c r="FO426" s="256"/>
      <c r="FP426" s="256"/>
      <c r="FQ426" s="256"/>
      <c r="FR426" s="256"/>
      <c r="FS426" s="256"/>
      <c r="FT426" s="256"/>
      <c r="FU426" s="256"/>
      <c r="FV426" s="256"/>
      <c r="FX426" s="256"/>
      <c r="FY426" s="256"/>
      <c r="FZ426" s="256"/>
      <c r="GA426" s="256"/>
      <c r="GB426" s="256"/>
      <c r="GC426" s="256"/>
      <c r="GD426" s="256"/>
      <c r="GE426" s="256"/>
      <c r="GF426" s="256"/>
      <c r="GG426" s="256"/>
      <c r="GH426" s="256"/>
      <c r="GI426" s="256"/>
      <c r="GK426" s="256"/>
      <c r="GL426" s="256"/>
      <c r="GM426" s="256"/>
      <c r="GN426" s="256"/>
      <c r="GO426" s="256"/>
      <c r="GP426" s="256"/>
      <c r="GQ426" s="256"/>
      <c r="GR426" s="256"/>
      <c r="GS426" s="256"/>
      <c r="GT426" s="256"/>
      <c r="GU426" s="256"/>
      <c r="GV426" s="256"/>
      <c r="GX426" s="256"/>
      <c r="GY426" s="256"/>
      <c r="GZ426" s="256"/>
      <c r="HA426" s="256"/>
      <c r="HB426" s="256"/>
      <c r="HC426" s="256"/>
      <c r="HD426" s="256"/>
      <c r="HE426" s="256"/>
      <c r="HF426" s="256"/>
      <c r="HG426" s="256"/>
      <c r="HH426" s="256"/>
      <c r="HI426" s="256"/>
      <c r="HK426" s="256"/>
      <c r="HL426" s="256"/>
      <c r="HM426" s="256"/>
      <c r="HN426" s="256"/>
      <c r="HO426" s="256"/>
      <c r="HP426" s="256"/>
      <c r="HQ426" s="256"/>
      <c r="HR426" s="256"/>
      <c r="HS426" s="256"/>
      <c r="HT426" s="256"/>
      <c r="HU426" s="256"/>
      <c r="HV426" s="256"/>
      <c r="HX426" s="256"/>
      <c r="HY426" s="256"/>
      <c r="HZ426" s="256"/>
      <c r="IA426" s="256"/>
      <c r="IB426" s="256"/>
      <c r="IC426" s="256"/>
      <c r="ID426" s="256"/>
      <c r="IE426" s="256"/>
      <c r="IF426" s="256"/>
      <c r="IG426" s="256"/>
      <c r="IH426" s="256"/>
      <c r="II426" s="256"/>
      <c r="IK426" s="256"/>
      <c r="IL426" s="257"/>
      <c r="IM426" s="257"/>
      <c r="IN426" s="257"/>
      <c r="IO426" s="257"/>
      <c r="IP426" s="257"/>
      <c r="IQ426" s="257"/>
      <c r="IR426" s="257"/>
      <c r="IS426" s="257"/>
      <c r="IT426" s="257"/>
      <c r="IU426" s="257"/>
      <c r="IV426" s="257"/>
      <c r="IW426" s="257"/>
      <c r="IY426" s="256"/>
    </row>
    <row r="427" spans="16:259" ht="19.5" customHeight="1" x14ac:dyDescent="0.5">
      <c r="P427" s="400"/>
      <c r="Z427" s="256"/>
      <c r="AA427" s="256"/>
      <c r="AB427" s="256"/>
      <c r="AO427" s="400"/>
      <c r="AY427" s="256"/>
      <c r="AZ427" s="256"/>
      <c r="BA427" s="256"/>
      <c r="BB427" s="256"/>
      <c r="BC427" s="256"/>
      <c r="BD427" s="256"/>
      <c r="BE427" s="256"/>
      <c r="BF427" s="256"/>
      <c r="BG427" s="256"/>
      <c r="BH427" s="256"/>
      <c r="BI427" s="256"/>
      <c r="BK427" s="256"/>
      <c r="BL427" s="256"/>
      <c r="BM427" s="256"/>
      <c r="BN427" s="256"/>
      <c r="BO427" s="256"/>
      <c r="BP427" s="256"/>
      <c r="BQ427" s="256"/>
      <c r="BR427" s="256"/>
      <c r="BS427" s="256"/>
      <c r="BT427" s="256"/>
      <c r="BU427" s="256"/>
      <c r="BV427" s="256"/>
      <c r="BX427" s="256"/>
      <c r="BY427" s="256"/>
      <c r="BZ427" s="256"/>
      <c r="CA427" s="256"/>
      <c r="CB427" s="256"/>
      <c r="CC427" s="256"/>
      <c r="CD427" s="256"/>
      <c r="CE427" s="256"/>
      <c r="CF427" s="256"/>
      <c r="CG427" s="256"/>
      <c r="CH427" s="256"/>
      <c r="CI427" s="256"/>
      <c r="CK427" s="256"/>
      <c r="CL427" s="256"/>
      <c r="CM427" s="256"/>
      <c r="CN427" s="256"/>
      <c r="CO427" s="256"/>
      <c r="CP427" s="256"/>
      <c r="CQ427" s="256"/>
      <c r="CR427" s="256"/>
      <c r="CS427" s="256"/>
      <c r="CT427" s="256"/>
      <c r="CU427" s="256"/>
      <c r="CV427" s="256"/>
      <c r="CX427" s="256"/>
      <c r="CY427" s="256"/>
      <c r="CZ427" s="256"/>
      <c r="DA427" s="256"/>
      <c r="DB427" s="256"/>
      <c r="DC427" s="256"/>
      <c r="DD427" s="256"/>
      <c r="DE427" s="256"/>
      <c r="DF427" s="256"/>
      <c r="DG427" s="256"/>
      <c r="DH427" s="256"/>
      <c r="DI427" s="256"/>
      <c r="DK427" s="256"/>
      <c r="DL427" s="256"/>
      <c r="DM427" s="256"/>
      <c r="DN427" s="256"/>
      <c r="DO427" s="256"/>
      <c r="DP427" s="256"/>
      <c r="DQ427" s="256"/>
      <c r="DR427" s="256"/>
      <c r="DS427" s="256"/>
      <c r="DT427" s="256"/>
      <c r="DU427" s="256"/>
      <c r="DV427" s="256"/>
      <c r="DX427" s="256"/>
      <c r="DY427" s="256"/>
      <c r="DZ427" s="256"/>
      <c r="EA427" s="256"/>
      <c r="EB427" s="256"/>
      <c r="EC427" s="256"/>
      <c r="ED427" s="256"/>
      <c r="EE427" s="256"/>
      <c r="EF427" s="256"/>
      <c r="EG427" s="256"/>
      <c r="EH427" s="256"/>
      <c r="EI427" s="256"/>
      <c r="EK427" s="256"/>
      <c r="EL427" s="256"/>
      <c r="EM427" s="256"/>
      <c r="EN427" s="256"/>
      <c r="EO427" s="256"/>
      <c r="EP427" s="256"/>
      <c r="EQ427" s="256"/>
      <c r="ER427" s="256"/>
      <c r="ES427" s="256"/>
      <c r="ET427" s="256"/>
      <c r="EU427" s="256"/>
      <c r="EV427" s="256"/>
      <c r="EX427" s="256"/>
      <c r="EY427" s="256"/>
      <c r="EZ427" s="256"/>
      <c r="FA427" s="256"/>
      <c r="FB427" s="256"/>
      <c r="FC427" s="256"/>
      <c r="FD427" s="256"/>
      <c r="FE427" s="256"/>
      <c r="FF427" s="256"/>
      <c r="FG427" s="256"/>
      <c r="FH427" s="256"/>
      <c r="FI427" s="256"/>
      <c r="FK427" s="256"/>
      <c r="FL427" s="256"/>
      <c r="FM427" s="256"/>
      <c r="FN427" s="256"/>
      <c r="FO427" s="256"/>
      <c r="FP427" s="256"/>
      <c r="FQ427" s="256"/>
      <c r="FR427" s="256"/>
      <c r="FS427" s="256"/>
      <c r="FT427" s="256"/>
      <c r="FU427" s="256"/>
      <c r="FV427" s="256"/>
      <c r="FX427" s="256"/>
      <c r="FY427" s="256"/>
      <c r="FZ427" s="256"/>
      <c r="GA427" s="256"/>
      <c r="GB427" s="256"/>
      <c r="GC427" s="256"/>
      <c r="GD427" s="256"/>
      <c r="GE427" s="256"/>
      <c r="GF427" s="256"/>
      <c r="GG427" s="256"/>
      <c r="GH427" s="256"/>
      <c r="GI427" s="256"/>
      <c r="GK427" s="256"/>
      <c r="GL427" s="256"/>
      <c r="GM427" s="256"/>
      <c r="GN427" s="256"/>
      <c r="GO427" s="256"/>
      <c r="GP427" s="256"/>
      <c r="GQ427" s="256"/>
      <c r="GR427" s="256"/>
      <c r="GS427" s="256"/>
      <c r="GT427" s="256"/>
      <c r="GU427" s="256"/>
      <c r="GV427" s="256"/>
      <c r="GX427" s="256"/>
      <c r="GY427" s="256"/>
      <c r="GZ427" s="256"/>
      <c r="HA427" s="256"/>
      <c r="HB427" s="256"/>
      <c r="HC427" s="256"/>
      <c r="HD427" s="256"/>
      <c r="HE427" s="256"/>
      <c r="HF427" s="256"/>
      <c r="HG427" s="256"/>
      <c r="HH427" s="256"/>
      <c r="HI427" s="256"/>
      <c r="HK427" s="256"/>
      <c r="HL427" s="256"/>
      <c r="HM427" s="256"/>
      <c r="HN427" s="256"/>
      <c r="HO427" s="256"/>
      <c r="HP427" s="256"/>
      <c r="HQ427" s="256"/>
      <c r="HR427" s="256"/>
      <c r="HS427" s="256"/>
      <c r="HT427" s="256"/>
      <c r="HU427" s="256"/>
      <c r="HV427" s="256"/>
      <c r="HX427" s="256"/>
      <c r="HY427" s="256"/>
      <c r="HZ427" s="256"/>
      <c r="IA427" s="256"/>
      <c r="IB427" s="256"/>
      <c r="IC427" s="256"/>
      <c r="ID427" s="256"/>
      <c r="IE427" s="256"/>
      <c r="IF427" s="256"/>
      <c r="IG427" s="256"/>
      <c r="IH427" s="256"/>
      <c r="II427" s="256"/>
      <c r="IK427" s="256"/>
      <c r="IL427" s="257"/>
      <c r="IM427" s="257"/>
      <c r="IN427" s="257"/>
      <c r="IO427" s="257"/>
      <c r="IP427" s="257"/>
      <c r="IQ427" s="257"/>
      <c r="IR427" s="257"/>
      <c r="IS427" s="257"/>
      <c r="IT427" s="257"/>
      <c r="IU427" s="257"/>
      <c r="IV427" s="257"/>
      <c r="IW427" s="257"/>
      <c r="IY427" s="256"/>
    </row>
    <row r="428" spans="16:259" ht="19.5" customHeight="1" x14ac:dyDescent="0.5">
      <c r="P428" s="400"/>
      <c r="Z428" s="256"/>
      <c r="AA428" s="256"/>
      <c r="AB428" s="256"/>
      <c r="AO428" s="400"/>
      <c r="AY428" s="256"/>
      <c r="AZ428" s="256"/>
      <c r="BA428" s="256"/>
      <c r="BB428" s="256"/>
      <c r="BC428" s="256"/>
      <c r="BD428" s="256"/>
      <c r="BE428" s="256"/>
      <c r="BF428" s="256"/>
      <c r="BG428" s="256"/>
      <c r="BH428" s="256"/>
      <c r="BI428" s="256"/>
      <c r="BK428" s="256"/>
      <c r="BL428" s="256"/>
      <c r="BM428" s="256"/>
      <c r="BN428" s="256"/>
      <c r="BO428" s="256"/>
      <c r="BP428" s="256"/>
      <c r="BQ428" s="256"/>
      <c r="BR428" s="256"/>
      <c r="BS428" s="256"/>
      <c r="BT428" s="256"/>
      <c r="BU428" s="256"/>
      <c r="BV428" s="256"/>
      <c r="BX428" s="256"/>
      <c r="BY428" s="256"/>
      <c r="BZ428" s="256"/>
      <c r="CA428" s="256"/>
      <c r="CB428" s="256"/>
      <c r="CC428" s="256"/>
      <c r="CD428" s="256"/>
      <c r="CE428" s="256"/>
      <c r="CF428" s="256"/>
      <c r="CG428" s="256"/>
      <c r="CH428" s="256"/>
      <c r="CI428" s="256"/>
      <c r="CK428" s="256"/>
      <c r="CL428" s="256"/>
      <c r="CM428" s="256"/>
      <c r="CN428" s="256"/>
      <c r="CO428" s="256"/>
      <c r="CP428" s="256"/>
      <c r="CQ428" s="256"/>
      <c r="CR428" s="256"/>
      <c r="CS428" s="256"/>
      <c r="CT428" s="256"/>
      <c r="CU428" s="256"/>
      <c r="CV428" s="256"/>
      <c r="CX428" s="256"/>
      <c r="CY428" s="256"/>
      <c r="CZ428" s="256"/>
      <c r="DA428" s="256"/>
      <c r="DB428" s="256"/>
      <c r="DC428" s="256"/>
      <c r="DD428" s="256"/>
      <c r="DE428" s="256"/>
      <c r="DF428" s="256"/>
      <c r="DG428" s="256"/>
      <c r="DH428" s="256"/>
      <c r="DI428" s="256"/>
      <c r="DK428" s="256"/>
      <c r="DL428" s="256"/>
      <c r="DM428" s="256"/>
      <c r="DN428" s="256"/>
      <c r="DO428" s="256"/>
      <c r="DP428" s="256"/>
      <c r="DQ428" s="256"/>
      <c r="DR428" s="256"/>
      <c r="DS428" s="256"/>
      <c r="DT428" s="256"/>
      <c r="DU428" s="256"/>
      <c r="DV428" s="256"/>
      <c r="DX428" s="256"/>
      <c r="DY428" s="256"/>
      <c r="DZ428" s="256"/>
      <c r="EA428" s="256"/>
      <c r="EB428" s="256"/>
      <c r="EC428" s="256"/>
      <c r="ED428" s="256"/>
      <c r="EE428" s="256"/>
      <c r="EF428" s="256"/>
      <c r="EG428" s="256"/>
      <c r="EH428" s="256"/>
      <c r="EI428" s="256"/>
      <c r="EK428" s="256"/>
      <c r="EL428" s="256"/>
      <c r="EM428" s="256"/>
      <c r="EN428" s="256"/>
      <c r="EO428" s="256"/>
      <c r="EP428" s="256"/>
      <c r="EQ428" s="256"/>
      <c r="ER428" s="256"/>
      <c r="ES428" s="256"/>
      <c r="ET428" s="256"/>
      <c r="EU428" s="256"/>
      <c r="EV428" s="256"/>
      <c r="EX428" s="256"/>
      <c r="EY428" s="256"/>
      <c r="EZ428" s="256"/>
      <c r="FA428" s="256"/>
      <c r="FB428" s="256"/>
      <c r="FC428" s="256"/>
      <c r="FD428" s="256"/>
      <c r="FE428" s="256"/>
      <c r="FF428" s="256"/>
      <c r="FG428" s="256"/>
      <c r="FH428" s="256"/>
      <c r="FI428" s="256"/>
      <c r="FK428" s="256"/>
      <c r="FL428" s="256"/>
      <c r="FM428" s="256"/>
      <c r="FN428" s="256"/>
      <c r="FO428" s="256"/>
      <c r="FP428" s="256"/>
      <c r="FQ428" s="256"/>
      <c r="FR428" s="256"/>
      <c r="FS428" s="256"/>
      <c r="FT428" s="256"/>
      <c r="FU428" s="256"/>
      <c r="FV428" s="256"/>
      <c r="FX428" s="256"/>
      <c r="FY428" s="256"/>
      <c r="FZ428" s="256"/>
      <c r="GA428" s="256"/>
      <c r="GB428" s="256"/>
      <c r="GC428" s="256"/>
      <c r="GD428" s="256"/>
      <c r="GE428" s="256"/>
      <c r="GF428" s="256"/>
      <c r="GG428" s="256"/>
      <c r="GH428" s="256"/>
      <c r="GI428" s="256"/>
      <c r="GK428" s="256"/>
      <c r="GL428" s="256"/>
      <c r="GM428" s="256"/>
      <c r="GN428" s="256"/>
      <c r="GO428" s="256"/>
      <c r="GP428" s="256"/>
      <c r="GQ428" s="256"/>
      <c r="GR428" s="256"/>
      <c r="GS428" s="256"/>
      <c r="GT428" s="256"/>
      <c r="GU428" s="256"/>
      <c r="GV428" s="256"/>
      <c r="GX428" s="256"/>
      <c r="GY428" s="256"/>
      <c r="GZ428" s="256"/>
      <c r="HA428" s="256"/>
      <c r="HB428" s="256"/>
      <c r="HC428" s="256"/>
      <c r="HD428" s="256"/>
      <c r="HE428" s="256"/>
      <c r="HF428" s="256"/>
      <c r="HG428" s="256"/>
      <c r="HH428" s="256"/>
      <c r="HI428" s="256"/>
      <c r="HK428" s="256"/>
      <c r="HL428" s="256"/>
      <c r="HM428" s="256"/>
      <c r="HN428" s="256"/>
      <c r="HO428" s="256"/>
      <c r="HP428" s="256"/>
      <c r="HQ428" s="256"/>
      <c r="HR428" s="256"/>
      <c r="HS428" s="256"/>
      <c r="HT428" s="256"/>
      <c r="HU428" s="256"/>
      <c r="HV428" s="256"/>
      <c r="HX428" s="256"/>
      <c r="HY428" s="256"/>
      <c r="HZ428" s="256"/>
      <c r="IA428" s="256"/>
      <c r="IB428" s="256"/>
      <c r="IC428" s="256"/>
      <c r="ID428" s="256"/>
      <c r="IE428" s="256"/>
      <c r="IF428" s="256"/>
      <c r="IG428" s="256"/>
      <c r="IH428" s="256"/>
      <c r="II428" s="256"/>
      <c r="IK428" s="256"/>
      <c r="IL428" s="257"/>
      <c r="IM428" s="257"/>
      <c r="IN428" s="257"/>
      <c r="IO428" s="257"/>
      <c r="IP428" s="257"/>
      <c r="IQ428" s="257"/>
      <c r="IR428" s="257"/>
      <c r="IS428" s="257"/>
      <c r="IT428" s="257"/>
      <c r="IU428" s="257"/>
      <c r="IV428" s="257"/>
      <c r="IW428" s="257"/>
      <c r="IY428" s="256"/>
    </row>
    <row r="429" spans="16:259" ht="19.5" customHeight="1" x14ac:dyDescent="0.5">
      <c r="P429" s="400"/>
      <c r="Z429" s="256"/>
      <c r="AA429" s="256"/>
      <c r="AB429" s="256"/>
      <c r="AO429" s="400"/>
      <c r="AY429" s="256"/>
      <c r="AZ429" s="256"/>
      <c r="BA429" s="256"/>
      <c r="BB429" s="256"/>
      <c r="BC429" s="256"/>
      <c r="BD429" s="256"/>
      <c r="BE429" s="256"/>
      <c r="BF429" s="256"/>
      <c r="BG429" s="256"/>
      <c r="BH429" s="256"/>
      <c r="BI429" s="256"/>
      <c r="BK429" s="256"/>
      <c r="BL429" s="256"/>
      <c r="BM429" s="256"/>
      <c r="BN429" s="256"/>
      <c r="BO429" s="256"/>
      <c r="BP429" s="256"/>
      <c r="BQ429" s="256"/>
      <c r="BR429" s="256"/>
      <c r="BS429" s="256"/>
      <c r="BT429" s="256"/>
      <c r="BU429" s="256"/>
      <c r="BV429" s="256"/>
      <c r="BX429" s="256"/>
      <c r="BY429" s="256"/>
      <c r="BZ429" s="256"/>
      <c r="CA429" s="256"/>
      <c r="CB429" s="256"/>
      <c r="CC429" s="256"/>
      <c r="CD429" s="256"/>
      <c r="CE429" s="256"/>
      <c r="CF429" s="256"/>
      <c r="CG429" s="256"/>
      <c r="CH429" s="256"/>
      <c r="CI429" s="256"/>
      <c r="CK429" s="256"/>
      <c r="CL429" s="256"/>
      <c r="CM429" s="256"/>
      <c r="CN429" s="256"/>
      <c r="CO429" s="256"/>
      <c r="CP429" s="256"/>
      <c r="CQ429" s="256"/>
      <c r="CR429" s="256"/>
      <c r="CS429" s="256"/>
      <c r="CT429" s="256"/>
      <c r="CU429" s="256"/>
      <c r="CV429" s="256"/>
      <c r="CX429" s="256"/>
      <c r="CY429" s="256"/>
      <c r="CZ429" s="256"/>
      <c r="DA429" s="256"/>
      <c r="DB429" s="256"/>
      <c r="DC429" s="256"/>
      <c r="DD429" s="256"/>
      <c r="DE429" s="256"/>
      <c r="DF429" s="256"/>
      <c r="DG429" s="256"/>
      <c r="DH429" s="256"/>
      <c r="DI429" s="256"/>
      <c r="DK429" s="256"/>
      <c r="DL429" s="256"/>
      <c r="DM429" s="256"/>
      <c r="DN429" s="256"/>
      <c r="DO429" s="256"/>
      <c r="DP429" s="256"/>
      <c r="DQ429" s="256"/>
      <c r="DR429" s="256"/>
      <c r="DS429" s="256"/>
      <c r="DT429" s="256"/>
      <c r="DU429" s="256"/>
      <c r="DV429" s="256"/>
      <c r="DX429" s="256"/>
      <c r="DY429" s="256"/>
      <c r="DZ429" s="256"/>
      <c r="EA429" s="256"/>
      <c r="EB429" s="256"/>
      <c r="EC429" s="256"/>
      <c r="ED429" s="256"/>
      <c r="EE429" s="256"/>
      <c r="EF429" s="256"/>
      <c r="EG429" s="256"/>
      <c r="EH429" s="256"/>
      <c r="EI429" s="256"/>
      <c r="EK429" s="256"/>
      <c r="EL429" s="256"/>
      <c r="EM429" s="256"/>
      <c r="EN429" s="256"/>
      <c r="EO429" s="256"/>
      <c r="EP429" s="256"/>
      <c r="EQ429" s="256"/>
      <c r="ER429" s="256"/>
      <c r="ES429" s="256"/>
      <c r="ET429" s="256"/>
      <c r="EU429" s="256"/>
      <c r="EV429" s="256"/>
      <c r="EX429" s="256"/>
      <c r="EY429" s="256"/>
      <c r="EZ429" s="256"/>
      <c r="FA429" s="256"/>
      <c r="FB429" s="256"/>
      <c r="FC429" s="256"/>
      <c r="FD429" s="256"/>
      <c r="FE429" s="256"/>
      <c r="FF429" s="256"/>
      <c r="FG429" s="256"/>
      <c r="FH429" s="256"/>
      <c r="FI429" s="256"/>
      <c r="FK429" s="256"/>
      <c r="FL429" s="256"/>
      <c r="FM429" s="256"/>
      <c r="FN429" s="256"/>
      <c r="FO429" s="256"/>
      <c r="FP429" s="256"/>
      <c r="FQ429" s="256"/>
      <c r="FR429" s="256"/>
      <c r="FS429" s="256"/>
      <c r="FT429" s="256"/>
      <c r="FU429" s="256"/>
      <c r="FV429" s="256"/>
      <c r="FX429" s="256"/>
      <c r="FY429" s="256"/>
      <c r="FZ429" s="256"/>
      <c r="GA429" s="256"/>
      <c r="GB429" s="256"/>
      <c r="GC429" s="256"/>
      <c r="GD429" s="256"/>
      <c r="GE429" s="256"/>
      <c r="GF429" s="256"/>
      <c r="GG429" s="256"/>
      <c r="GH429" s="256"/>
      <c r="GI429" s="256"/>
      <c r="GK429" s="256"/>
      <c r="GL429" s="256"/>
      <c r="GM429" s="256"/>
      <c r="GN429" s="256"/>
      <c r="GO429" s="256"/>
      <c r="GP429" s="256"/>
      <c r="GQ429" s="256"/>
      <c r="GR429" s="256"/>
      <c r="GS429" s="256"/>
      <c r="GT429" s="256"/>
      <c r="GU429" s="256"/>
      <c r="GV429" s="256"/>
      <c r="GX429" s="256"/>
      <c r="GY429" s="256"/>
      <c r="GZ429" s="256"/>
      <c r="HA429" s="256"/>
      <c r="HB429" s="256"/>
      <c r="HC429" s="256"/>
      <c r="HD429" s="256"/>
      <c r="HE429" s="256"/>
      <c r="HF429" s="256"/>
      <c r="HG429" s="256"/>
      <c r="HH429" s="256"/>
      <c r="HI429" s="256"/>
      <c r="HK429" s="256"/>
      <c r="HL429" s="256"/>
      <c r="HM429" s="256"/>
      <c r="HN429" s="256"/>
      <c r="HO429" s="256"/>
      <c r="HP429" s="256"/>
      <c r="HQ429" s="256"/>
      <c r="HR429" s="256"/>
      <c r="HS429" s="256"/>
      <c r="HT429" s="256"/>
      <c r="HU429" s="256"/>
      <c r="HV429" s="256"/>
      <c r="HX429" s="256"/>
      <c r="HY429" s="256"/>
      <c r="HZ429" s="256"/>
      <c r="IA429" s="256"/>
      <c r="IB429" s="256"/>
      <c r="IC429" s="256"/>
      <c r="ID429" s="256"/>
      <c r="IE429" s="256"/>
      <c r="IF429" s="256"/>
      <c r="IG429" s="256"/>
      <c r="IH429" s="256"/>
      <c r="II429" s="256"/>
      <c r="IK429" s="256"/>
      <c r="IL429" s="257"/>
      <c r="IM429" s="257"/>
      <c r="IN429" s="257"/>
      <c r="IO429" s="257"/>
      <c r="IP429" s="257"/>
      <c r="IQ429" s="257"/>
      <c r="IR429" s="257"/>
      <c r="IS429" s="257"/>
      <c r="IT429" s="257"/>
      <c r="IU429" s="257"/>
      <c r="IV429" s="257"/>
      <c r="IW429" s="257"/>
      <c r="IY429" s="256"/>
    </row>
    <row r="430" spans="16:259" ht="19.5" customHeight="1" x14ac:dyDescent="0.5">
      <c r="P430" s="400"/>
      <c r="Z430" s="256"/>
      <c r="AA430" s="256"/>
      <c r="AB430" s="256"/>
      <c r="AO430" s="400"/>
      <c r="AY430" s="256"/>
      <c r="AZ430" s="256"/>
      <c r="BA430" s="256"/>
      <c r="BB430" s="256"/>
      <c r="BC430" s="256"/>
      <c r="BD430" s="256"/>
      <c r="BE430" s="256"/>
      <c r="BF430" s="256"/>
      <c r="BG430" s="256"/>
      <c r="BH430" s="256"/>
      <c r="BI430" s="256"/>
      <c r="BK430" s="256"/>
      <c r="BL430" s="256"/>
      <c r="BM430" s="256"/>
      <c r="BN430" s="256"/>
      <c r="BO430" s="256"/>
      <c r="BP430" s="256"/>
      <c r="BQ430" s="256"/>
      <c r="BR430" s="256"/>
      <c r="BS430" s="256"/>
      <c r="BT430" s="256"/>
      <c r="BU430" s="256"/>
      <c r="BV430" s="256"/>
      <c r="BX430" s="256"/>
      <c r="BY430" s="256"/>
      <c r="BZ430" s="256"/>
      <c r="CA430" s="256"/>
      <c r="CB430" s="256"/>
      <c r="CC430" s="256"/>
      <c r="CD430" s="256"/>
      <c r="CE430" s="256"/>
      <c r="CF430" s="256"/>
      <c r="CG430" s="256"/>
      <c r="CH430" s="256"/>
      <c r="CI430" s="256"/>
      <c r="CK430" s="256"/>
      <c r="CL430" s="256"/>
      <c r="CM430" s="256"/>
      <c r="CN430" s="256"/>
      <c r="CO430" s="256"/>
      <c r="CP430" s="256"/>
      <c r="CQ430" s="256"/>
      <c r="CR430" s="256"/>
      <c r="CS430" s="256"/>
      <c r="CT430" s="256"/>
      <c r="CU430" s="256"/>
      <c r="CV430" s="256"/>
      <c r="CX430" s="256"/>
      <c r="CY430" s="256"/>
      <c r="CZ430" s="256"/>
      <c r="DA430" s="256"/>
      <c r="DB430" s="256"/>
      <c r="DC430" s="256"/>
      <c r="DD430" s="256"/>
      <c r="DE430" s="256"/>
      <c r="DF430" s="256"/>
      <c r="DG430" s="256"/>
      <c r="DH430" s="256"/>
      <c r="DI430" s="256"/>
      <c r="DK430" s="256"/>
      <c r="DL430" s="256"/>
      <c r="DM430" s="256"/>
      <c r="DN430" s="256"/>
      <c r="DO430" s="256"/>
      <c r="DP430" s="256"/>
      <c r="DQ430" s="256"/>
      <c r="DR430" s="256"/>
      <c r="DS430" s="256"/>
      <c r="DT430" s="256"/>
      <c r="DU430" s="256"/>
      <c r="DV430" s="256"/>
      <c r="DX430" s="256"/>
      <c r="DY430" s="256"/>
      <c r="DZ430" s="256"/>
      <c r="EA430" s="256"/>
      <c r="EB430" s="256"/>
      <c r="EC430" s="256"/>
      <c r="ED430" s="256"/>
      <c r="EE430" s="256"/>
      <c r="EF430" s="256"/>
      <c r="EG430" s="256"/>
      <c r="EH430" s="256"/>
      <c r="EI430" s="256"/>
      <c r="EK430" s="256"/>
      <c r="EL430" s="256"/>
      <c r="EM430" s="256"/>
      <c r="EN430" s="256"/>
      <c r="EO430" s="256"/>
      <c r="EP430" s="256"/>
      <c r="EQ430" s="256"/>
      <c r="ER430" s="256"/>
      <c r="ES430" s="256"/>
      <c r="ET430" s="256"/>
      <c r="EU430" s="256"/>
      <c r="EV430" s="256"/>
      <c r="EX430" s="256"/>
      <c r="EY430" s="256"/>
      <c r="EZ430" s="256"/>
      <c r="FA430" s="256"/>
      <c r="FB430" s="256"/>
      <c r="FC430" s="256"/>
      <c r="FD430" s="256"/>
      <c r="FE430" s="256"/>
      <c r="FF430" s="256"/>
      <c r="FG430" s="256"/>
      <c r="FH430" s="256"/>
      <c r="FI430" s="256"/>
      <c r="FK430" s="256"/>
      <c r="FL430" s="256"/>
      <c r="FM430" s="256"/>
      <c r="FN430" s="256"/>
      <c r="FO430" s="256"/>
      <c r="FP430" s="256"/>
      <c r="FQ430" s="256"/>
      <c r="FR430" s="256"/>
      <c r="FS430" s="256"/>
      <c r="FT430" s="256"/>
      <c r="FU430" s="256"/>
      <c r="FV430" s="256"/>
      <c r="FX430" s="256"/>
      <c r="FY430" s="256"/>
      <c r="FZ430" s="256"/>
      <c r="GA430" s="256"/>
      <c r="GB430" s="256"/>
      <c r="GC430" s="256"/>
      <c r="GD430" s="256"/>
      <c r="GE430" s="256"/>
      <c r="GF430" s="256"/>
      <c r="GG430" s="256"/>
      <c r="GH430" s="256"/>
      <c r="GI430" s="256"/>
      <c r="GK430" s="256"/>
      <c r="GL430" s="256"/>
      <c r="GM430" s="256"/>
      <c r="GN430" s="256"/>
      <c r="GO430" s="256"/>
      <c r="GP430" s="256"/>
      <c r="GQ430" s="256"/>
      <c r="GR430" s="256"/>
      <c r="GS430" s="256"/>
      <c r="GT430" s="256"/>
      <c r="GU430" s="256"/>
      <c r="GV430" s="256"/>
      <c r="GX430" s="256"/>
      <c r="GY430" s="256"/>
      <c r="GZ430" s="256"/>
      <c r="HA430" s="256"/>
      <c r="HB430" s="256"/>
      <c r="HC430" s="256"/>
      <c r="HD430" s="256"/>
      <c r="HE430" s="256"/>
      <c r="HF430" s="256"/>
      <c r="HG430" s="256"/>
      <c r="HH430" s="256"/>
      <c r="HI430" s="256"/>
      <c r="HK430" s="256"/>
      <c r="HL430" s="256"/>
      <c r="HM430" s="256"/>
      <c r="HN430" s="256"/>
      <c r="HO430" s="256"/>
      <c r="HP430" s="256"/>
      <c r="HQ430" s="256"/>
      <c r="HR430" s="256"/>
      <c r="HS430" s="256"/>
      <c r="HT430" s="256"/>
      <c r="HU430" s="256"/>
      <c r="HV430" s="256"/>
      <c r="HX430" s="256"/>
      <c r="HY430" s="256"/>
      <c r="HZ430" s="256"/>
      <c r="IA430" s="256"/>
      <c r="IB430" s="256"/>
      <c r="IC430" s="256"/>
      <c r="ID430" s="256"/>
      <c r="IE430" s="256"/>
      <c r="IF430" s="256"/>
      <c r="IG430" s="256"/>
      <c r="IH430" s="256"/>
      <c r="II430" s="256"/>
      <c r="IK430" s="256"/>
      <c r="IL430" s="257"/>
      <c r="IM430" s="257"/>
      <c r="IN430" s="257"/>
      <c r="IO430" s="257"/>
      <c r="IP430" s="257"/>
      <c r="IQ430" s="257"/>
      <c r="IR430" s="257"/>
      <c r="IS430" s="257"/>
      <c r="IT430" s="257"/>
      <c r="IU430" s="257"/>
      <c r="IV430" s="257"/>
      <c r="IW430" s="257"/>
      <c r="IY430" s="256"/>
    </row>
    <row r="431" spans="16:259" ht="19.5" customHeight="1" x14ac:dyDescent="0.5">
      <c r="P431" s="400"/>
      <c r="Z431" s="256"/>
      <c r="AA431" s="256"/>
      <c r="AB431" s="256"/>
      <c r="AO431" s="400"/>
      <c r="AY431" s="256"/>
      <c r="AZ431" s="256"/>
      <c r="BA431" s="256"/>
      <c r="BB431" s="256"/>
      <c r="BC431" s="256"/>
      <c r="BD431" s="256"/>
      <c r="BE431" s="256"/>
      <c r="BF431" s="256"/>
      <c r="BG431" s="256"/>
      <c r="BH431" s="256"/>
      <c r="BI431" s="256"/>
      <c r="BK431" s="256"/>
      <c r="BL431" s="256"/>
      <c r="BM431" s="256"/>
      <c r="BN431" s="256"/>
      <c r="BO431" s="256"/>
      <c r="BP431" s="256"/>
      <c r="BQ431" s="256"/>
      <c r="BR431" s="256"/>
      <c r="BS431" s="256"/>
      <c r="BT431" s="256"/>
      <c r="BU431" s="256"/>
      <c r="BV431" s="256"/>
      <c r="BX431" s="256"/>
      <c r="BY431" s="256"/>
      <c r="BZ431" s="256"/>
      <c r="CA431" s="256"/>
      <c r="CB431" s="256"/>
      <c r="CC431" s="256"/>
      <c r="CD431" s="256"/>
      <c r="CE431" s="256"/>
      <c r="CF431" s="256"/>
      <c r="CG431" s="256"/>
      <c r="CH431" s="256"/>
      <c r="CI431" s="256"/>
      <c r="CK431" s="256"/>
      <c r="CL431" s="256"/>
      <c r="CM431" s="256"/>
      <c r="CN431" s="256"/>
      <c r="CO431" s="256"/>
      <c r="CP431" s="256"/>
      <c r="CQ431" s="256"/>
      <c r="CR431" s="256"/>
      <c r="CS431" s="256"/>
      <c r="CT431" s="256"/>
      <c r="CU431" s="256"/>
      <c r="CV431" s="256"/>
      <c r="CX431" s="256"/>
      <c r="CY431" s="256"/>
      <c r="CZ431" s="256"/>
      <c r="DA431" s="256"/>
      <c r="DB431" s="256"/>
      <c r="DC431" s="256"/>
      <c r="DD431" s="256"/>
      <c r="DE431" s="256"/>
      <c r="DF431" s="256"/>
      <c r="DG431" s="256"/>
      <c r="DH431" s="256"/>
      <c r="DI431" s="256"/>
      <c r="DK431" s="256"/>
      <c r="DL431" s="256"/>
      <c r="DM431" s="256"/>
      <c r="DN431" s="256"/>
      <c r="DO431" s="256"/>
      <c r="DP431" s="256"/>
      <c r="DQ431" s="256"/>
      <c r="DR431" s="256"/>
      <c r="DS431" s="256"/>
      <c r="DT431" s="256"/>
      <c r="DU431" s="256"/>
      <c r="DV431" s="256"/>
      <c r="DX431" s="256"/>
      <c r="DY431" s="256"/>
      <c r="DZ431" s="256"/>
      <c r="EA431" s="256"/>
      <c r="EB431" s="256"/>
      <c r="EC431" s="256"/>
      <c r="ED431" s="256"/>
      <c r="EE431" s="256"/>
      <c r="EF431" s="256"/>
      <c r="EG431" s="256"/>
      <c r="EH431" s="256"/>
      <c r="EI431" s="256"/>
      <c r="EK431" s="256"/>
      <c r="EL431" s="256"/>
      <c r="EM431" s="256"/>
      <c r="EN431" s="256"/>
      <c r="EO431" s="256"/>
      <c r="EP431" s="256"/>
      <c r="EQ431" s="256"/>
      <c r="ER431" s="256"/>
      <c r="ES431" s="256"/>
      <c r="ET431" s="256"/>
      <c r="EU431" s="256"/>
      <c r="EV431" s="256"/>
      <c r="EX431" s="256"/>
      <c r="EY431" s="256"/>
      <c r="EZ431" s="256"/>
      <c r="FA431" s="256"/>
      <c r="FB431" s="256"/>
      <c r="FC431" s="256"/>
      <c r="FD431" s="256"/>
      <c r="FE431" s="256"/>
      <c r="FF431" s="256"/>
      <c r="FG431" s="256"/>
      <c r="FH431" s="256"/>
      <c r="FI431" s="256"/>
      <c r="FK431" s="256"/>
      <c r="FL431" s="256"/>
      <c r="FM431" s="256"/>
      <c r="FN431" s="256"/>
      <c r="FO431" s="256"/>
      <c r="FP431" s="256"/>
      <c r="FQ431" s="256"/>
      <c r="FR431" s="256"/>
      <c r="FS431" s="256"/>
      <c r="FT431" s="256"/>
      <c r="FU431" s="256"/>
      <c r="FV431" s="256"/>
      <c r="FX431" s="256"/>
      <c r="FY431" s="256"/>
      <c r="FZ431" s="256"/>
      <c r="GA431" s="256"/>
      <c r="GB431" s="256"/>
      <c r="GC431" s="256"/>
      <c r="GD431" s="256"/>
      <c r="GE431" s="256"/>
      <c r="GF431" s="256"/>
      <c r="GG431" s="256"/>
      <c r="GH431" s="256"/>
      <c r="GI431" s="256"/>
      <c r="GK431" s="256"/>
      <c r="GL431" s="256"/>
      <c r="GM431" s="256"/>
      <c r="GN431" s="256"/>
      <c r="GO431" s="256"/>
      <c r="GP431" s="256"/>
      <c r="GQ431" s="256"/>
      <c r="GR431" s="256"/>
      <c r="GS431" s="256"/>
      <c r="GT431" s="256"/>
      <c r="GU431" s="256"/>
      <c r="GV431" s="256"/>
      <c r="GX431" s="256"/>
      <c r="GY431" s="256"/>
      <c r="GZ431" s="256"/>
      <c r="HA431" s="256"/>
      <c r="HB431" s="256"/>
      <c r="HC431" s="256"/>
      <c r="HD431" s="256"/>
      <c r="HE431" s="256"/>
      <c r="HF431" s="256"/>
      <c r="HG431" s="256"/>
      <c r="HH431" s="256"/>
      <c r="HI431" s="256"/>
      <c r="HK431" s="256"/>
      <c r="HL431" s="256"/>
      <c r="HM431" s="256"/>
      <c r="HN431" s="256"/>
      <c r="HO431" s="256"/>
      <c r="HP431" s="256"/>
      <c r="HQ431" s="256"/>
      <c r="HR431" s="256"/>
      <c r="HS431" s="256"/>
      <c r="HT431" s="256"/>
      <c r="HU431" s="256"/>
      <c r="HV431" s="256"/>
      <c r="HX431" s="256"/>
      <c r="HY431" s="256"/>
      <c r="HZ431" s="256"/>
      <c r="IA431" s="256"/>
      <c r="IB431" s="256"/>
      <c r="IC431" s="256"/>
      <c r="ID431" s="256"/>
      <c r="IE431" s="256"/>
      <c r="IF431" s="256"/>
      <c r="IG431" s="256"/>
      <c r="IH431" s="256"/>
      <c r="II431" s="256"/>
      <c r="IK431" s="256"/>
      <c r="IL431" s="257"/>
      <c r="IM431" s="257"/>
      <c r="IN431" s="257"/>
      <c r="IO431" s="257"/>
      <c r="IP431" s="257"/>
      <c r="IQ431" s="257"/>
      <c r="IR431" s="257"/>
      <c r="IS431" s="257"/>
      <c r="IT431" s="257"/>
      <c r="IU431" s="257"/>
      <c r="IV431" s="257"/>
      <c r="IW431" s="257"/>
      <c r="IY431" s="256"/>
    </row>
    <row r="432" spans="16:259" ht="19.5" customHeight="1" x14ac:dyDescent="0.5">
      <c r="P432" s="400"/>
      <c r="Z432" s="256"/>
      <c r="AA432" s="256"/>
      <c r="AB432" s="256"/>
      <c r="AO432" s="400"/>
      <c r="AY432" s="256"/>
      <c r="AZ432" s="256"/>
      <c r="BA432" s="256"/>
      <c r="BB432" s="256"/>
      <c r="BC432" s="256"/>
      <c r="BD432" s="256"/>
      <c r="BE432" s="256"/>
      <c r="BF432" s="256"/>
      <c r="BG432" s="256"/>
      <c r="BH432" s="256"/>
      <c r="BI432" s="256"/>
      <c r="BK432" s="256"/>
      <c r="BL432" s="256"/>
      <c r="BM432" s="256"/>
      <c r="BN432" s="256"/>
      <c r="BO432" s="256"/>
      <c r="BP432" s="256"/>
      <c r="BQ432" s="256"/>
      <c r="BR432" s="256"/>
      <c r="BS432" s="256"/>
      <c r="BT432" s="256"/>
      <c r="BU432" s="256"/>
      <c r="BV432" s="256"/>
      <c r="BX432" s="256"/>
      <c r="BY432" s="256"/>
      <c r="BZ432" s="256"/>
      <c r="CA432" s="256"/>
      <c r="CB432" s="256"/>
      <c r="CC432" s="256"/>
      <c r="CD432" s="256"/>
      <c r="CE432" s="256"/>
      <c r="CF432" s="256"/>
      <c r="CG432" s="256"/>
      <c r="CH432" s="256"/>
      <c r="CI432" s="256"/>
      <c r="CK432" s="256"/>
      <c r="CL432" s="256"/>
      <c r="CM432" s="256"/>
      <c r="CN432" s="256"/>
      <c r="CO432" s="256"/>
      <c r="CP432" s="256"/>
      <c r="CQ432" s="256"/>
      <c r="CR432" s="256"/>
      <c r="CS432" s="256"/>
      <c r="CT432" s="256"/>
      <c r="CU432" s="256"/>
      <c r="CV432" s="256"/>
      <c r="CX432" s="256"/>
      <c r="CY432" s="256"/>
      <c r="CZ432" s="256"/>
      <c r="DA432" s="256"/>
      <c r="DB432" s="256"/>
      <c r="DC432" s="256"/>
      <c r="DD432" s="256"/>
      <c r="DE432" s="256"/>
      <c r="DF432" s="256"/>
      <c r="DG432" s="256"/>
      <c r="DH432" s="256"/>
      <c r="DI432" s="256"/>
      <c r="DK432" s="256"/>
      <c r="DL432" s="256"/>
      <c r="DM432" s="256"/>
      <c r="DN432" s="256"/>
      <c r="DO432" s="256"/>
      <c r="DP432" s="256"/>
      <c r="DQ432" s="256"/>
      <c r="DR432" s="256"/>
      <c r="DS432" s="256"/>
      <c r="DT432" s="256"/>
      <c r="DU432" s="256"/>
      <c r="DV432" s="256"/>
      <c r="DX432" s="256"/>
      <c r="DY432" s="256"/>
      <c r="DZ432" s="256"/>
      <c r="EA432" s="256"/>
      <c r="EB432" s="256"/>
      <c r="EC432" s="256"/>
      <c r="ED432" s="256"/>
      <c r="EE432" s="256"/>
      <c r="EF432" s="256"/>
      <c r="EG432" s="256"/>
      <c r="EH432" s="256"/>
      <c r="EI432" s="256"/>
      <c r="EK432" s="256"/>
      <c r="EL432" s="256"/>
      <c r="EM432" s="256"/>
      <c r="EN432" s="256"/>
      <c r="EO432" s="256"/>
      <c r="EP432" s="256"/>
      <c r="EQ432" s="256"/>
      <c r="ER432" s="256"/>
      <c r="ES432" s="256"/>
      <c r="ET432" s="256"/>
      <c r="EU432" s="256"/>
      <c r="EV432" s="256"/>
      <c r="EX432" s="256"/>
      <c r="EY432" s="256"/>
      <c r="EZ432" s="256"/>
      <c r="FA432" s="256"/>
      <c r="FB432" s="256"/>
      <c r="FC432" s="256"/>
      <c r="FD432" s="256"/>
      <c r="FE432" s="256"/>
      <c r="FF432" s="256"/>
      <c r="FG432" s="256"/>
      <c r="FH432" s="256"/>
      <c r="FI432" s="256"/>
      <c r="FK432" s="256"/>
      <c r="FL432" s="256"/>
      <c r="FM432" s="256"/>
      <c r="FN432" s="256"/>
      <c r="FO432" s="256"/>
      <c r="FP432" s="256"/>
      <c r="FQ432" s="256"/>
      <c r="FR432" s="256"/>
      <c r="FS432" s="256"/>
      <c r="FT432" s="256"/>
      <c r="FU432" s="256"/>
      <c r="FV432" s="256"/>
      <c r="FX432" s="256"/>
      <c r="FY432" s="256"/>
      <c r="FZ432" s="256"/>
      <c r="GA432" s="256"/>
      <c r="GB432" s="256"/>
      <c r="GC432" s="256"/>
      <c r="GD432" s="256"/>
      <c r="GE432" s="256"/>
      <c r="GF432" s="256"/>
      <c r="GG432" s="256"/>
      <c r="GH432" s="256"/>
      <c r="GI432" s="256"/>
      <c r="GK432" s="256"/>
      <c r="GL432" s="256"/>
      <c r="GM432" s="256"/>
      <c r="GN432" s="256"/>
      <c r="GO432" s="256"/>
      <c r="GP432" s="256"/>
      <c r="GQ432" s="256"/>
      <c r="GR432" s="256"/>
      <c r="GS432" s="256"/>
      <c r="GT432" s="256"/>
      <c r="GU432" s="256"/>
      <c r="GV432" s="256"/>
      <c r="GX432" s="256"/>
      <c r="GY432" s="256"/>
      <c r="GZ432" s="256"/>
      <c r="HA432" s="256"/>
      <c r="HB432" s="256"/>
      <c r="HC432" s="256"/>
      <c r="HD432" s="256"/>
      <c r="HE432" s="256"/>
      <c r="HF432" s="256"/>
      <c r="HG432" s="256"/>
      <c r="HH432" s="256"/>
      <c r="HI432" s="256"/>
      <c r="HK432" s="256"/>
      <c r="HL432" s="256"/>
      <c r="HM432" s="256"/>
      <c r="HN432" s="256"/>
      <c r="HO432" s="256"/>
      <c r="HP432" s="256"/>
      <c r="HQ432" s="256"/>
      <c r="HR432" s="256"/>
      <c r="HS432" s="256"/>
      <c r="HT432" s="256"/>
      <c r="HU432" s="256"/>
      <c r="HV432" s="256"/>
      <c r="HX432" s="256"/>
      <c r="HY432" s="256"/>
      <c r="HZ432" s="256"/>
      <c r="IA432" s="256"/>
      <c r="IB432" s="256"/>
      <c r="IC432" s="256"/>
      <c r="ID432" s="256"/>
      <c r="IE432" s="256"/>
      <c r="IF432" s="256"/>
      <c r="IG432" s="256"/>
      <c r="IH432" s="256"/>
      <c r="II432" s="256"/>
      <c r="IK432" s="256"/>
      <c r="IL432" s="257"/>
      <c r="IM432" s="257"/>
      <c r="IN432" s="257"/>
      <c r="IO432" s="257"/>
      <c r="IP432" s="257"/>
      <c r="IQ432" s="257"/>
      <c r="IR432" s="257"/>
      <c r="IS432" s="257"/>
      <c r="IT432" s="257"/>
      <c r="IU432" s="257"/>
      <c r="IV432" s="257"/>
      <c r="IW432" s="257"/>
      <c r="IY432" s="256"/>
    </row>
    <row r="433" spans="16:259" ht="19.5" customHeight="1" x14ac:dyDescent="0.5">
      <c r="P433" s="400"/>
      <c r="Z433" s="256"/>
      <c r="AA433" s="256"/>
      <c r="AB433" s="256"/>
      <c r="AO433" s="400"/>
      <c r="AY433" s="256"/>
      <c r="AZ433" s="256"/>
      <c r="BA433" s="256"/>
      <c r="BB433" s="256"/>
      <c r="BC433" s="256"/>
      <c r="BD433" s="256"/>
      <c r="BE433" s="256"/>
      <c r="BF433" s="256"/>
      <c r="BG433" s="256"/>
      <c r="BH433" s="256"/>
      <c r="BI433" s="256"/>
      <c r="BK433" s="256"/>
      <c r="BL433" s="256"/>
      <c r="BM433" s="256"/>
      <c r="BN433" s="256"/>
      <c r="BO433" s="256"/>
      <c r="BP433" s="256"/>
      <c r="BQ433" s="256"/>
      <c r="BR433" s="256"/>
      <c r="BS433" s="256"/>
      <c r="BT433" s="256"/>
      <c r="BU433" s="256"/>
      <c r="BV433" s="256"/>
      <c r="BX433" s="256"/>
      <c r="BY433" s="256"/>
      <c r="BZ433" s="256"/>
      <c r="CA433" s="256"/>
      <c r="CB433" s="256"/>
      <c r="CC433" s="256"/>
      <c r="CD433" s="256"/>
      <c r="CE433" s="256"/>
      <c r="CF433" s="256"/>
      <c r="CG433" s="256"/>
      <c r="CH433" s="256"/>
      <c r="CI433" s="256"/>
      <c r="CK433" s="256"/>
      <c r="CL433" s="256"/>
      <c r="CM433" s="256"/>
      <c r="CN433" s="256"/>
      <c r="CO433" s="256"/>
      <c r="CP433" s="256"/>
      <c r="CQ433" s="256"/>
      <c r="CR433" s="256"/>
      <c r="CS433" s="256"/>
      <c r="CT433" s="256"/>
      <c r="CU433" s="256"/>
      <c r="CV433" s="256"/>
      <c r="CX433" s="256"/>
      <c r="CY433" s="256"/>
      <c r="CZ433" s="256"/>
      <c r="DA433" s="256"/>
      <c r="DB433" s="256"/>
      <c r="DC433" s="256"/>
      <c r="DD433" s="256"/>
      <c r="DE433" s="256"/>
      <c r="DF433" s="256"/>
      <c r="DG433" s="256"/>
      <c r="DH433" s="256"/>
      <c r="DI433" s="256"/>
      <c r="DK433" s="256"/>
      <c r="DL433" s="256"/>
      <c r="DM433" s="256"/>
      <c r="DN433" s="256"/>
      <c r="DO433" s="256"/>
      <c r="DP433" s="256"/>
      <c r="DQ433" s="256"/>
      <c r="DR433" s="256"/>
      <c r="DS433" s="256"/>
      <c r="DT433" s="256"/>
      <c r="DU433" s="256"/>
      <c r="DV433" s="256"/>
      <c r="DX433" s="256"/>
      <c r="DY433" s="256"/>
      <c r="DZ433" s="256"/>
      <c r="EA433" s="256"/>
      <c r="EB433" s="256"/>
      <c r="EC433" s="256"/>
      <c r="ED433" s="256"/>
      <c r="EE433" s="256"/>
      <c r="EF433" s="256"/>
      <c r="EG433" s="256"/>
      <c r="EH433" s="256"/>
      <c r="EI433" s="256"/>
      <c r="EK433" s="256"/>
      <c r="EL433" s="256"/>
      <c r="EM433" s="256"/>
      <c r="EN433" s="256"/>
      <c r="EO433" s="256"/>
      <c r="EP433" s="256"/>
      <c r="EQ433" s="256"/>
      <c r="ER433" s="256"/>
      <c r="ES433" s="256"/>
      <c r="ET433" s="256"/>
      <c r="EU433" s="256"/>
      <c r="EV433" s="256"/>
      <c r="EX433" s="256"/>
      <c r="EY433" s="256"/>
      <c r="EZ433" s="256"/>
      <c r="FA433" s="256"/>
      <c r="FB433" s="256"/>
      <c r="FC433" s="256"/>
      <c r="FD433" s="256"/>
      <c r="FE433" s="256"/>
      <c r="FF433" s="256"/>
      <c r="FG433" s="256"/>
      <c r="FH433" s="256"/>
      <c r="FI433" s="256"/>
      <c r="FK433" s="256"/>
      <c r="FL433" s="256"/>
      <c r="FM433" s="256"/>
      <c r="FN433" s="256"/>
      <c r="FO433" s="256"/>
      <c r="FP433" s="256"/>
      <c r="FQ433" s="256"/>
      <c r="FR433" s="256"/>
      <c r="FS433" s="256"/>
      <c r="FT433" s="256"/>
      <c r="FU433" s="256"/>
      <c r="FV433" s="256"/>
      <c r="FX433" s="256"/>
      <c r="FY433" s="256"/>
      <c r="FZ433" s="256"/>
      <c r="GA433" s="256"/>
      <c r="GB433" s="256"/>
      <c r="GC433" s="256"/>
      <c r="GD433" s="256"/>
      <c r="GE433" s="256"/>
      <c r="GF433" s="256"/>
      <c r="GG433" s="256"/>
      <c r="GH433" s="256"/>
      <c r="GI433" s="256"/>
      <c r="GK433" s="256"/>
      <c r="GL433" s="256"/>
      <c r="GM433" s="256"/>
      <c r="GN433" s="256"/>
      <c r="GO433" s="256"/>
      <c r="GP433" s="256"/>
      <c r="GQ433" s="256"/>
      <c r="GR433" s="256"/>
      <c r="GS433" s="256"/>
      <c r="GT433" s="256"/>
      <c r="GU433" s="256"/>
      <c r="GV433" s="256"/>
      <c r="GX433" s="256"/>
      <c r="GY433" s="256"/>
      <c r="GZ433" s="256"/>
      <c r="HA433" s="256"/>
      <c r="HB433" s="256"/>
      <c r="HC433" s="256"/>
      <c r="HD433" s="256"/>
      <c r="HE433" s="256"/>
      <c r="HF433" s="256"/>
      <c r="HG433" s="256"/>
      <c r="HH433" s="256"/>
      <c r="HI433" s="256"/>
      <c r="HK433" s="256"/>
      <c r="HL433" s="256"/>
      <c r="HM433" s="256"/>
      <c r="HN433" s="256"/>
      <c r="HO433" s="256"/>
      <c r="HP433" s="256"/>
      <c r="HQ433" s="256"/>
      <c r="HR433" s="256"/>
      <c r="HS433" s="256"/>
      <c r="HT433" s="256"/>
      <c r="HU433" s="256"/>
      <c r="HV433" s="256"/>
      <c r="HX433" s="256"/>
      <c r="HY433" s="256"/>
      <c r="HZ433" s="256"/>
      <c r="IA433" s="256"/>
      <c r="IB433" s="256"/>
      <c r="IC433" s="256"/>
      <c r="ID433" s="256"/>
      <c r="IE433" s="256"/>
      <c r="IF433" s="256"/>
      <c r="IG433" s="256"/>
      <c r="IH433" s="256"/>
      <c r="II433" s="256"/>
      <c r="IK433" s="256"/>
      <c r="IL433" s="257"/>
      <c r="IM433" s="257"/>
      <c r="IN433" s="257"/>
      <c r="IO433" s="257"/>
      <c r="IP433" s="257"/>
      <c r="IQ433" s="257"/>
      <c r="IR433" s="257"/>
      <c r="IS433" s="257"/>
      <c r="IT433" s="257"/>
      <c r="IU433" s="257"/>
      <c r="IV433" s="257"/>
      <c r="IW433" s="257"/>
      <c r="IY433" s="256"/>
    </row>
    <row r="434" spans="16:259" ht="19.5" customHeight="1" x14ac:dyDescent="0.5">
      <c r="P434" s="400"/>
      <c r="Z434" s="256"/>
      <c r="AA434" s="256"/>
      <c r="AB434" s="256"/>
      <c r="AO434" s="400"/>
      <c r="AY434" s="256"/>
      <c r="AZ434" s="256"/>
      <c r="BA434" s="256"/>
      <c r="BB434" s="256"/>
      <c r="BC434" s="256"/>
      <c r="BD434" s="256"/>
      <c r="BE434" s="256"/>
      <c r="BF434" s="256"/>
      <c r="BG434" s="256"/>
      <c r="BH434" s="256"/>
      <c r="BI434" s="256"/>
      <c r="BK434" s="256"/>
      <c r="BL434" s="256"/>
      <c r="BM434" s="256"/>
      <c r="BN434" s="256"/>
      <c r="BO434" s="256"/>
      <c r="BP434" s="256"/>
      <c r="BQ434" s="256"/>
      <c r="BR434" s="256"/>
      <c r="BS434" s="256"/>
      <c r="BT434" s="256"/>
      <c r="BU434" s="256"/>
      <c r="BV434" s="256"/>
      <c r="BX434" s="256"/>
      <c r="BY434" s="256"/>
      <c r="BZ434" s="256"/>
      <c r="CA434" s="256"/>
      <c r="CB434" s="256"/>
      <c r="CC434" s="256"/>
      <c r="CD434" s="256"/>
      <c r="CE434" s="256"/>
      <c r="CF434" s="256"/>
      <c r="CG434" s="256"/>
      <c r="CH434" s="256"/>
      <c r="CI434" s="256"/>
      <c r="CK434" s="256"/>
      <c r="CL434" s="256"/>
      <c r="CM434" s="256"/>
      <c r="CN434" s="256"/>
      <c r="CO434" s="256"/>
      <c r="CP434" s="256"/>
      <c r="CQ434" s="256"/>
      <c r="CR434" s="256"/>
      <c r="CS434" s="256"/>
      <c r="CT434" s="256"/>
      <c r="CU434" s="256"/>
      <c r="CV434" s="256"/>
      <c r="CX434" s="256"/>
      <c r="CY434" s="256"/>
      <c r="CZ434" s="256"/>
      <c r="DA434" s="256"/>
      <c r="DB434" s="256"/>
      <c r="DC434" s="256"/>
      <c r="DD434" s="256"/>
      <c r="DE434" s="256"/>
      <c r="DF434" s="256"/>
      <c r="DG434" s="256"/>
      <c r="DH434" s="256"/>
      <c r="DI434" s="256"/>
      <c r="DK434" s="256"/>
      <c r="DL434" s="256"/>
      <c r="DM434" s="256"/>
      <c r="DN434" s="256"/>
      <c r="DO434" s="256"/>
      <c r="DP434" s="256"/>
      <c r="DQ434" s="256"/>
      <c r="DR434" s="256"/>
      <c r="DS434" s="256"/>
      <c r="DT434" s="256"/>
      <c r="DU434" s="256"/>
      <c r="DV434" s="256"/>
      <c r="DX434" s="256"/>
      <c r="DY434" s="256"/>
      <c r="DZ434" s="256"/>
      <c r="EA434" s="256"/>
      <c r="EB434" s="256"/>
      <c r="EC434" s="256"/>
      <c r="ED434" s="256"/>
      <c r="EE434" s="256"/>
      <c r="EF434" s="256"/>
      <c r="EG434" s="256"/>
      <c r="EH434" s="256"/>
      <c r="EI434" s="256"/>
      <c r="EK434" s="256"/>
      <c r="EL434" s="256"/>
      <c r="EM434" s="256"/>
      <c r="EN434" s="256"/>
      <c r="EO434" s="256"/>
      <c r="EP434" s="256"/>
      <c r="EQ434" s="256"/>
      <c r="ER434" s="256"/>
      <c r="ES434" s="256"/>
      <c r="ET434" s="256"/>
      <c r="EU434" s="256"/>
      <c r="EV434" s="256"/>
      <c r="EX434" s="256"/>
      <c r="EY434" s="256"/>
      <c r="EZ434" s="256"/>
      <c r="FA434" s="256"/>
      <c r="FB434" s="256"/>
      <c r="FC434" s="256"/>
      <c r="FD434" s="256"/>
      <c r="FE434" s="256"/>
      <c r="FF434" s="256"/>
      <c r="FG434" s="256"/>
      <c r="FH434" s="256"/>
      <c r="FI434" s="256"/>
      <c r="FK434" s="256"/>
      <c r="FL434" s="256"/>
      <c r="FM434" s="256"/>
      <c r="FN434" s="256"/>
      <c r="FO434" s="256"/>
      <c r="FP434" s="256"/>
      <c r="FQ434" s="256"/>
      <c r="FR434" s="256"/>
      <c r="FS434" s="256"/>
      <c r="FT434" s="256"/>
      <c r="FU434" s="256"/>
      <c r="FV434" s="256"/>
      <c r="FX434" s="256"/>
      <c r="FY434" s="256"/>
      <c r="FZ434" s="256"/>
      <c r="GA434" s="256"/>
      <c r="GB434" s="256"/>
      <c r="GC434" s="256"/>
      <c r="GD434" s="256"/>
      <c r="GE434" s="256"/>
      <c r="GF434" s="256"/>
      <c r="GG434" s="256"/>
      <c r="GH434" s="256"/>
      <c r="GI434" s="256"/>
      <c r="GK434" s="256"/>
      <c r="GL434" s="256"/>
      <c r="GM434" s="256"/>
      <c r="GN434" s="256"/>
      <c r="GO434" s="256"/>
      <c r="GP434" s="256"/>
      <c r="GQ434" s="256"/>
      <c r="GR434" s="256"/>
      <c r="GS434" s="256"/>
      <c r="GT434" s="256"/>
      <c r="GU434" s="256"/>
      <c r="GV434" s="256"/>
      <c r="GX434" s="256"/>
      <c r="GY434" s="256"/>
      <c r="GZ434" s="256"/>
      <c r="HA434" s="256"/>
      <c r="HB434" s="256"/>
      <c r="HC434" s="256"/>
      <c r="HD434" s="256"/>
      <c r="HE434" s="256"/>
      <c r="HF434" s="256"/>
      <c r="HG434" s="256"/>
      <c r="HH434" s="256"/>
      <c r="HI434" s="256"/>
      <c r="HK434" s="256"/>
      <c r="HL434" s="256"/>
      <c r="HM434" s="256"/>
      <c r="HN434" s="256"/>
      <c r="HO434" s="256"/>
      <c r="HP434" s="256"/>
      <c r="HQ434" s="256"/>
      <c r="HR434" s="256"/>
      <c r="HS434" s="256"/>
      <c r="HT434" s="256"/>
      <c r="HU434" s="256"/>
      <c r="HV434" s="256"/>
      <c r="HX434" s="256"/>
      <c r="HY434" s="256"/>
      <c r="HZ434" s="256"/>
      <c r="IA434" s="256"/>
      <c r="IB434" s="256"/>
      <c r="IC434" s="256"/>
      <c r="ID434" s="256"/>
      <c r="IE434" s="256"/>
      <c r="IF434" s="256"/>
      <c r="IG434" s="256"/>
      <c r="IH434" s="256"/>
      <c r="II434" s="256"/>
      <c r="IK434" s="256"/>
      <c r="IL434" s="257"/>
      <c r="IM434" s="257"/>
      <c r="IN434" s="257"/>
      <c r="IO434" s="257"/>
      <c r="IP434" s="257"/>
      <c r="IQ434" s="257"/>
      <c r="IR434" s="257"/>
      <c r="IS434" s="257"/>
      <c r="IT434" s="257"/>
      <c r="IU434" s="257"/>
      <c r="IV434" s="257"/>
      <c r="IW434" s="257"/>
      <c r="IY434" s="256"/>
    </row>
    <row r="435" spans="16:259" ht="19.5" customHeight="1" x14ac:dyDescent="0.5">
      <c r="P435" s="400"/>
      <c r="Z435" s="256"/>
      <c r="AA435" s="256"/>
      <c r="AB435" s="256"/>
      <c r="AO435" s="400"/>
      <c r="AY435" s="256"/>
      <c r="AZ435" s="256"/>
      <c r="BA435" s="256"/>
      <c r="BB435" s="256"/>
      <c r="BC435" s="256"/>
      <c r="BD435" s="256"/>
      <c r="BE435" s="256"/>
      <c r="BF435" s="256"/>
      <c r="BG435" s="256"/>
      <c r="BH435" s="256"/>
      <c r="BI435" s="256"/>
      <c r="BK435" s="256"/>
      <c r="BL435" s="256"/>
      <c r="BM435" s="256"/>
      <c r="BN435" s="256"/>
      <c r="BO435" s="256"/>
      <c r="BP435" s="256"/>
      <c r="BQ435" s="256"/>
      <c r="BR435" s="256"/>
      <c r="BS435" s="256"/>
      <c r="BT435" s="256"/>
      <c r="BU435" s="256"/>
      <c r="BV435" s="256"/>
      <c r="BX435" s="256"/>
      <c r="BY435" s="256"/>
      <c r="BZ435" s="256"/>
      <c r="CA435" s="256"/>
      <c r="CB435" s="256"/>
      <c r="CC435" s="256"/>
      <c r="CD435" s="256"/>
      <c r="CE435" s="256"/>
      <c r="CF435" s="256"/>
      <c r="CG435" s="256"/>
      <c r="CH435" s="256"/>
      <c r="CI435" s="256"/>
      <c r="CK435" s="256"/>
      <c r="CL435" s="256"/>
      <c r="CM435" s="256"/>
      <c r="CN435" s="256"/>
      <c r="CO435" s="256"/>
      <c r="CP435" s="256"/>
      <c r="CQ435" s="256"/>
      <c r="CR435" s="256"/>
      <c r="CS435" s="256"/>
      <c r="CT435" s="256"/>
      <c r="CU435" s="256"/>
      <c r="CV435" s="256"/>
      <c r="CX435" s="256"/>
      <c r="CY435" s="256"/>
      <c r="CZ435" s="256"/>
      <c r="DA435" s="256"/>
      <c r="DB435" s="256"/>
      <c r="DC435" s="256"/>
      <c r="DD435" s="256"/>
      <c r="DE435" s="256"/>
      <c r="DF435" s="256"/>
      <c r="DG435" s="256"/>
      <c r="DH435" s="256"/>
      <c r="DI435" s="256"/>
      <c r="DK435" s="256"/>
      <c r="DL435" s="256"/>
      <c r="DM435" s="256"/>
      <c r="DN435" s="256"/>
      <c r="DO435" s="256"/>
      <c r="DP435" s="256"/>
      <c r="DQ435" s="256"/>
      <c r="DR435" s="256"/>
      <c r="DS435" s="256"/>
      <c r="DT435" s="256"/>
      <c r="DU435" s="256"/>
      <c r="DV435" s="256"/>
      <c r="DX435" s="256"/>
      <c r="DY435" s="256"/>
      <c r="DZ435" s="256"/>
      <c r="EA435" s="256"/>
      <c r="EB435" s="256"/>
      <c r="EC435" s="256"/>
      <c r="ED435" s="256"/>
      <c r="EE435" s="256"/>
      <c r="EF435" s="256"/>
      <c r="EG435" s="256"/>
      <c r="EH435" s="256"/>
      <c r="EI435" s="256"/>
      <c r="EK435" s="256"/>
      <c r="EL435" s="256"/>
      <c r="EM435" s="256"/>
      <c r="EN435" s="256"/>
      <c r="EO435" s="256"/>
      <c r="EP435" s="256"/>
      <c r="EQ435" s="256"/>
      <c r="ER435" s="256"/>
      <c r="ES435" s="256"/>
      <c r="ET435" s="256"/>
      <c r="EU435" s="256"/>
      <c r="EV435" s="256"/>
      <c r="EX435" s="256"/>
      <c r="EY435" s="256"/>
      <c r="EZ435" s="256"/>
      <c r="FA435" s="256"/>
      <c r="FB435" s="256"/>
      <c r="FC435" s="256"/>
      <c r="FD435" s="256"/>
      <c r="FE435" s="256"/>
      <c r="FF435" s="256"/>
      <c r="FG435" s="256"/>
      <c r="FH435" s="256"/>
      <c r="FI435" s="256"/>
      <c r="FK435" s="256"/>
      <c r="FL435" s="256"/>
      <c r="FM435" s="256"/>
      <c r="FN435" s="256"/>
      <c r="FO435" s="256"/>
      <c r="FP435" s="256"/>
      <c r="FQ435" s="256"/>
      <c r="FR435" s="256"/>
      <c r="FS435" s="256"/>
      <c r="FT435" s="256"/>
      <c r="FU435" s="256"/>
      <c r="FV435" s="256"/>
      <c r="FX435" s="256"/>
      <c r="FY435" s="256"/>
      <c r="FZ435" s="256"/>
      <c r="GA435" s="256"/>
      <c r="GB435" s="256"/>
      <c r="GC435" s="256"/>
      <c r="GD435" s="256"/>
      <c r="GE435" s="256"/>
      <c r="GF435" s="256"/>
      <c r="GG435" s="256"/>
      <c r="GH435" s="256"/>
      <c r="GI435" s="256"/>
      <c r="GK435" s="256"/>
      <c r="GL435" s="256"/>
      <c r="GM435" s="256"/>
      <c r="GN435" s="256"/>
      <c r="GO435" s="256"/>
      <c r="GP435" s="256"/>
      <c r="GQ435" s="256"/>
      <c r="GR435" s="256"/>
      <c r="GS435" s="256"/>
      <c r="GT435" s="256"/>
      <c r="GU435" s="256"/>
      <c r="GV435" s="256"/>
      <c r="GX435" s="256"/>
      <c r="GY435" s="256"/>
      <c r="GZ435" s="256"/>
      <c r="HA435" s="256"/>
      <c r="HB435" s="256"/>
      <c r="HC435" s="256"/>
      <c r="HD435" s="256"/>
      <c r="HE435" s="256"/>
      <c r="HF435" s="256"/>
      <c r="HG435" s="256"/>
      <c r="HH435" s="256"/>
      <c r="HI435" s="256"/>
      <c r="HK435" s="256"/>
      <c r="HL435" s="256"/>
      <c r="HM435" s="256"/>
      <c r="HN435" s="256"/>
      <c r="HO435" s="256"/>
      <c r="HP435" s="256"/>
      <c r="HQ435" s="256"/>
      <c r="HR435" s="256"/>
      <c r="HS435" s="256"/>
      <c r="HT435" s="256"/>
      <c r="HU435" s="256"/>
      <c r="HV435" s="256"/>
      <c r="HX435" s="256"/>
      <c r="HY435" s="256"/>
      <c r="HZ435" s="256"/>
      <c r="IA435" s="256"/>
      <c r="IB435" s="256"/>
      <c r="IC435" s="256"/>
      <c r="ID435" s="256"/>
      <c r="IE435" s="256"/>
      <c r="IF435" s="256"/>
      <c r="IG435" s="256"/>
      <c r="IH435" s="256"/>
      <c r="II435" s="256"/>
      <c r="IK435" s="256"/>
      <c r="IL435" s="257"/>
      <c r="IM435" s="257"/>
      <c r="IN435" s="257"/>
      <c r="IO435" s="257"/>
      <c r="IP435" s="257"/>
      <c r="IQ435" s="257"/>
      <c r="IR435" s="257"/>
      <c r="IS435" s="257"/>
      <c r="IT435" s="257"/>
      <c r="IU435" s="257"/>
      <c r="IV435" s="257"/>
      <c r="IW435" s="257"/>
      <c r="IY435" s="256"/>
    </row>
    <row r="436" spans="16:259" ht="19.5" customHeight="1" x14ac:dyDescent="0.5">
      <c r="P436" s="400"/>
      <c r="Z436" s="256"/>
      <c r="AA436" s="256"/>
      <c r="AB436" s="256"/>
      <c r="AO436" s="400"/>
      <c r="AY436" s="256"/>
      <c r="AZ436" s="256"/>
      <c r="BA436" s="256"/>
      <c r="BB436" s="256"/>
      <c r="BC436" s="256"/>
      <c r="BD436" s="256"/>
      <c r="BE436" s="256"/>
      <c r="BF436" s="256"/>
      <c r="BG436" s="256"/>
      <c r="BH436" s="256"/>
      <c r="BI436" s="256"/>
      <c r="BK436" s="256"/>
      <c r="BL436" s="256"/>
      <c r="BM436" s="256"/>
      <c r="BN436" s="256"/>
      <c r="BO436" s="256"/>
      <c r="BP436" s="256"/>
      <c r="BQ436" s="256"/>
      <c r="BR436" s="256"/>
      <c r="BS436" s="256"/>
      <c r="BT436" s="256"/>
      <c r="BU436" s="256"/>
      <c r="BV436" s="256"/>
      <c r="BX436" s="256"/>
      <c r="BY436" s="256"/>
      <c r="BZ436" s="256"/>
      <c r="CA436" s="256"/>
      <c r="CB436" s="256"/>
      <c r="CC436" s="256"/>
      <c r="CD436" s="256"/>
      <c r="CE436" s="256"/>
      <c r="CF436" s="256"/>
      <c r="CG436" s="256"/>
      <c r="CH436" s="256"/>
      <c r="CI436" s="256"/>
      <c r="CK436" s="256"/>
      <c r="CL436" s="256"/>
      <c r="CM436" s="256"/>
      <c r="CN436" s="256"/>
      <c r="CO436" s="256"/>
      <c r="CP436" s="256"/>
      <c r="CQ436" s="256"/>
      <c r="CR436" s="256"/>
      <c r="CS436" s="256"/>
      <c r="CT436" s="256"/>
      <c r="CU436" s="256"/>
      <c r="CV436" s="256"/>
      <c r="CX436" s="256"/>
      <c r="CY436" s="256"/>
      <c r="CZ436" s="256"/>
      <c r="DA436" s="256"/>
      <c r="DB436" s="256"/>
      <c r="DC436" s="256"/>
      <c r="DD436" s="256"/>
      <c r="DE436" s="256"/>
      <c r="DF436" s="256"/>
      <c r="DG436" s="256"/>
      <c r="DH436" s="256"/>
      <c r="DI436" s="256"/>
      <c r="DK436" s="256"/>
      <c r="DL436" s="256"/>
      <c r="DM436" s="256"/>
      <c r="DN436" s="256"/>
      <c r="DO436" s="256"/>
      <c r="DP436" s="256"/>
      <c r="DQ436" s="256"/>
      <c r="DR436" s="256"/>
      <c r="DS436" s="256"/>
      <c r="DT436" s="256"/>
      <c r="DU436" s="256"/>
      <c r="DV436" s="256"/>
      <c r="DX436" s="256"/>
      <c r="DY436" s="256"/>
      <c r="DZ436" s="256"/>
      <c r="EA436" s="256"/>
      <c r="EB436" s="256"/>
      <c r="EC436" s="256"/>
      <c r="ED436" s="256"/>
      <c r="EE436" s="256"/>
      <c r="EF436" s="256"/>
      <c r="EG436" s="256"/>
      <c r="EH436" s="256"/>
      <c r="EI436" s="256"/>
      <c r="EK436" s="256"/>
      <c r="EL436" s="256"/>
      <c r="EM436" s="256"/>
      <c r="EN436" s="256"/>
      <c r="EO436" s="256"/>
      <c r="EP436" s="256"/>
      <c r="EQ436" s="256"/>
      <c r="ER436" s="256"/>
      <c r="ES436" s="256"/>
      <c r="ET436" s="256"/>
      <c r="EU436" s="256"/>
      <c r="EV436" s="256"/>
      <c r="EX436" s="256"/>
      <c r="EY436" s="256"/>
      <c r="EZ436" s="256"/>
      <c r="FA436" s="256"/>
      <c r="FB436" s="256"/>
      <c r="FC436" s="256"/>
      <c r="FD436" s="256"/>
      <c r="FE436" s="256"/>
      <c r="FF436" s="256"/>
      <c r="FG436" s="256"/>
      <c r="FH436" s="256"/>
      <c r="FI436" s="256"/>
      <c r="FK436" s="256"/>
      <c r="FL436" s="256"/>
      <c r="FM436" s="256"/>
      <c r="FN436" s="256"/>
      <c r="FO436" s="256"/>
      <c r="FP436" s="256"/>
      <c r="FQ436" s="256"/>
      <c r="FR436" s="256"/>
      <c r="FS436" s="256"/>
      <c r="FT436" s="256"/>
      <c r="FU436" s="256"/>
      <c r="FV436" s="256"/>
      <c r="FX436" s="256"/>
      <c r="FY436" s="256"/>
      <c r="FZ436" s="256"/>
      <c r="GA436" s="256"/>
      <c r="GB436" s="256"/>
      <c r="GC436" s="256"/>
      <c r="GD436" s="256"/>
      <c r="GE436" s="256"/>
      <c r="GF436" s="256"/>
      <c r="GG436" s="256"/>
      <c r="GH436" s="256"/>
      <c r="GI436" s="256"/>
      <c r="GK436" s="256"/>
      <c r="GL436" s="256"/>
      <c r="GM436" s="256"/>
      <c r="GN436" s="256"/>
      <c r="GO436" s="256"/>
      <c r="GP436" s="256"/>
      <c r="GQ436" s="256"/>
      <c r="GR436" s="256"/>
      <c r="GS436" s="256"/>
      <c r="GT436" s="256"/>
      <c r="GU436" s="256"/>
      <c r="GV436" s="256"/>
      <c r="GX436" s="256"/>
      <c r="GY436" s="256"/>
      <c r="GZ436" s="256"/>
      <c r="HA436" s="256"/>
      <c r="HB436" s="256"/>
      <c r="HC436" s="256"/>
      <c r="HD436" s="256"/>
      <c r="HE436" s="256"/>
      <c r="HF436" s="256"/>
      <c r="HG436" s="256"/>
      <c r="HH436" s="256"/>
      <c r="HI436" s="256"/>
      <c r="HK436" s="256"/>
      <c r="HL436" s="256"/>
      <c r="HM436" s="256"/>
      <c r="HN436" s="256"/>
      <c r="HO436" s="256"/>
      <c r="HP436" s="256"/>
      <c r="HQ436" s="256"/>
      <c r="HR436" s="256"/>
      <c r="HS436" s="256"/>
      <c r="HT436" s="256"/>
      <c r="HU436" s="256"/>
      <c r="HV436" s="256"/>
      <c r="HX436" s="256"/>
      <c r="HY436" s="256"/>
      <c r="HZ436" s="256"/>
      <c r="IA436" s="256"/>
      <c r="IB436" s="256"/>
      <c r="IC436" s="256"/>
      <c r="ID436" s="256"/>
      <c r="IE436" s="256"/>
      <c r="IF436" s="256"/>
      <c r="IG436" s="256"/>
      <c r="IH436" s="256"/>
      <c r="II436" s="256"/>
      <c r="IK436" s="256"/>
      <c r="IL436" s="257"/>
      <c r="IM436" s="257"/>
      <c r="IN436" s="257"/>
      <c r="IO436" s="257"/>
      <c r="IP436" s="257"/>
      <c r="IQ436" s="257"/>
      <c r="IR436" s="257"/>
      <c r="IS436" s="257"/>
      <c r="IT436" s="257"/>
      <c r="IU436" s="257"/>
      <c r="IV436" s="257"/>
      <c r="IW436" s="257"/>
      <c r="IY436" s="256"/>
    </row>
    <row r="437" spans="16:259" ht="19.5" customHeight="1" x14ac:dyDescent="0.5">
      <c r="P437" s="400"/>
      <c r="Z437" s="256"/>
      <c r="AA437" s="256"/>
      <c r="AB437" s="256"/>
      <c r="AO437" s="400"/>
      <c r="AY437" s="256"/>
      <c r="AZ437" s="256"/>
      <c r="BA437" s="256"/>
      <c r="BB437" s="256"/>
      <c r="BC437" s="256"/>
      <c r="BD437" s="256"/>
      <c r="BE437" s="256"/>
      <c r="BF437" s="256"/>
      <c r="BG437" s="256"/>
      <c r="BH437" s="256"/>
      <c r="BI437" s="256"/>
      <c r="BK437" s="256"/>
      <c r="BL437" s="256"/>
      <c r="BM437" s="256"/>
      <c r="BN437" s="256"/>
      <c r="BO437" s="256"/>
      <c r="BP437" s="256"/>
      <c r="BQ437" s="256"/>
      <c r="BR437" s="256"/>
      <c r="BS437" s="256"/>
      <c r="BT437" s="256"/>
      <c r="BU437" s="256"/>
      <c r="BV437" s="256"/>
      <c r="BX437" s="256"/>
      <c r="BY437" s="256"/>
      <c r="BZ437" s="256"/>
      <c r="CA437" s="256"/>
      <c r="CB437" s="256"/>
      <c r="CC437" s="256"/>
      <c r="CD437" s="256"/>
      <c r="CE437" s="256"/>
      <c r="CF437" s="256"/>
      <c r="CG437" s="256"/>
      <c r="CH437" s="256"/>
      <c r="CI437" s="256"/>
      <c r="CK437" s="256"/>
      <c r="CL437" s="256"/>
      <c r="CM437" s="256"/>
      <c r="CN437" s="256"/>
      <c r="CO437" s="256"/>
      <c r="CP437" s="256"/>
      <c r="CQ437" s="256"/>
      <c r="CR437" s="256"/>
      <c r="CS437" s="256"/>
      <c r="CT437" s="256"/>
      <c r="CU437" s="256"/>
      <c r="CV437" s="256"/>
      <c r="CX437" s="256"/>
      <c r="CY437" s="256"/>
      <c r="CZ437" s="256"/>
      <c r="DA437" s="256"/>
      <c r="DB437" s="256"/>
      <c r="DC437" s="256"/>
      <c r="DD437" s="256"/>
      <c r="DE437" s="256"/>
      <c r="DF437" s="256"/>
      <c r="DG437" s="256"/>
      <c r="DH437" s="256"/>
      <c r="DI437" s="256"/>
      <c r="DK437" s="256"/>
      <c r="DL437" s="256"/>
      <c r="DM437" s="256"/>
      <c r="DN437" s="256"/>
      <c r="DO437" s="256"/>
      <c r="DP437" s="256"/>
      <c r="DQ437" s="256"/>
      <c r="DR437" s="256"/>
      <c r="DS437" s="256"/>
      <c r="DT437" s="256"/>
      <c r="DU437" s="256"/>
      <c r="DV437" s="256"/>
      <c r="DX437" s="256"/>
      <c r="DY437" s="256"/>
      <c r="DZ437" s="256"/>
      <c r="EA437" s="256"/>
      <c r="EB437" s="256"/>
      <c r="EC437" s="256"/>
      <c r="ED437" s="256"/>
      <c r="EE437" s="256"/>
      <c r="EF437" s="256"/>
      <c r="EG437" s="256"/>
      <c r="EH437" s="256"/>
      <c r="EI437" s="256"/>
      <c r="EK437" s="256"/>
      <c r="EL437" s="256"/>
      <c r="EM437" s="256"/>
      <c r="EN437" s="256"/>
      <c r="EO437" s="256"/>
      <c r="EP437" s="256"/>
      <c r="EQ437" s="256"/>
      <c r="ER437" s="256"/>
      <c r="ES437" s="256"/>
      <c r="ET437" s="256"/>
      <c r="EU437" s="256"/>
      <c r="EV437" s="256"/>
      <c r="EX437" s="256"/>
      <c r="EY437" s="256"/>
      <c r="EZ437" s="256"/>
      <c r="FA437" s="256"/>
      <c r="FB437" s="256"/>
      <c r="FC437" s="256"/>
      <c r="FD437" s="256"/>
      <c r="FE437" s="256"/>
      <c r="FF437" s="256"/>
      <c r="FG437" s="256"/>
      <c r="FH437" s="256"/>
      <c r="FI437" s="256"/>
      <c r="FK437" s="256"/>
      <c r="FL437" s="256"/>
      <c r="FM437" s="256"/>
      <c r="FN437" s="256"/>
      <c r="FO437" s="256"/>
      <c r="FP437" s="256"/>
      <c r="FQ437" s="256"/>
      <c r="FR437" s="256"/>
      <c r="FS437" s="256"/>
      <c r="FT437" s="256"/>
      <c r="FU437" s="256"/>
      <c r="FV437" s="256"/>
      <c r="FX437" s="256"/>
      <c r="FY437" s="256"/>
      <c r="FZ437" s="256"/>
      <c r="GA437" s="256"/>
      <c r="GB437" s="256"/>
      <c r="GC437" s="256"/>
      <c r="GD437" s="256"/>
      <c r="GE437" s="256"/>
      <c r="GF437" s="256"/>
      <c r="GG437" s="256"/>
      <c r="GH437" s="256"/>
      <c r="GI437" s="256"/>
      <c r="GK437" s="256"/>
      <c r="GL437" s="256"/>
      <c r="GM437" s="256"/>
      <c r="GN437" s="256"/>
      <c r="GO437" s="256"/>
      <c r="GP437" s="256"/>
      <c r="GQ437" s="256"/>
      <c r="GR437" s="256"/>
      <c r="GS437" s="256"/>
      <c r="GT437" s="256"/>
      <c r="GU437" s="256"/>
      <c r="GV437" s="256"/>
      <c r="GX437" s="256"/>
      <c r="GY437" s="256"/>
      <c r="GZ437" s="256"/>
      <c r="HA437" s="256"/>
      <c r="HB437" s="256"/>
      <c r="HC437" s="256"/>
      <c r="HD437" s="256"/>
      <c r="HE437" s="256"/>
      <c r="HF437" s="256"/>
      <c r="HG437" s="256"/>
      <c r="HH437" s="256"/>
      <c r="HI437" s="256"/>
      <c r="HK437" s="256"/>
      <c r="HL437" s="256"/>
      <c r="HM437" s="256"/>
      <c r="HN437" s="256"/>
      <c r="HO437" s="256"/>
      <c r="HP437" s="256"/>
      <c r="HQ437" s="256"/>
      <c r="HR437" s="256"/>
      <c r="HS437" s="256"/>
      <c r="HT437" s="256"/>
      <c r="HU437" s="256"/>
      <c r="HV437" s="256"/>
      <c r="HX437" s="256"/>
      <c r="HY437" s="256"/>
      <c r="HZ437" s="256"/>
      <c r="IA437" s="256"/>
      <c r="IB437" s="256"/>
      <c r="IC437" s="256"/>
      <c r="ID437" s="256"/>
      <c r="IE437" s="256"/>
      <c r="IF437" s="256"/>
      <c r="IG437" s="256"/>
      <c r="IH437" s="256"/>
      <c r="II437" s="256"/>
      <c r="IK437" s="256"/>
      <c r="IL437" s="257"/>
      <c r="IM437" s="257"/>
      <c r="IN437" s="257"/>
      <c r="IO437" s="257"/>
      <c r="IP437" s="257"/>
      <c r="IQ437" s="257"/>
      <c r="IR437" s="257"/>
      <c r="IS437" s="257"/>
      <c r="IT437" s="257"/>
      <c r="IU437" s="257"/>
      <c r="IV437" s="257"/>
      <c r="IW437" s="257"/>
      <c r="IY437" s="256"/>
    </row>
    <row r="438" spans="16:259" ht="19.5" customHeight="1" x14ac:dyDescent="0.5">
      <c r="P438" s="400"/>
      <c r="Z438" s="256"/>
      <c r="AA438" s="256"/>
      <c r="AB438" s="256"/>
      <c r="AO438" s="400"/>
      <c r="AY438" s="256"/>
      <c r="AZ438" s="256"/>
      <c r="BA438" s="256"/>
      <c r="BB438" s="256"/>
      <c r="BC438" s="256"/>
      <c r="BD438" s="256"/>
      <c r="BE438" s="256"/>
      <c r="BF438" s="256"/>
      <c r="BG438" s="256"/>
      <c r="BH438" s="256"/>
      <c r="BI438" s="256"/>
      <c r="BK438" s="256"/>
      <c r="BL438" s="256"/>
      <c r="BM438" s="256"/>
      <c r="BN438" s="256"/>
      <c r="BO438" s="256"/>
      <c r="BP438" s="256"/>
      <c r="BQ438" s="256"/>
      <c r="BR438" s="256"/>
      <c r="BS438" s="256"/>
      <c r="BT438" s="256"/>
      <c r="BU438" s="256"/>
      <c r="BV438" s="256"/>
      <c r="BX438" s="256"/>
      <c r="BY438" s="256"/>
      <c r="BZ438" s="256"/>
      <c r="CA438" s="256"/>
      <c r="CB438" s="256"/>
      <c r="CC438" s="256"/>
      <c r="CD438" s="256"/>
      <c r="CE438" s="256"/>
      <c r="CF438" s="256"/>
      <c r="CG438" s="256"/>
      <c r="CH438" s="256"/>
      <c r="CI438" s="256"/>
      <c r="CK438" s="256"/>
      <c r="CL438" s="256"/>
      <c r="CM438" s="256"/>
      <c r="CN438" s="256"/>
      <c r="CO438" s="256"/>
      <c r="CP438" s="256"/>
      <c r="CQ438" s="256"/>
      <c r="CR438" s="256"/>
      <c r="CS438" s="256"/>
      <c r="CT438" s="256"/>
      <c r="CU438" s="256"/>
      <c r="CV438" s="256"/>
      <c r="CX438" s="256"/>
      <c r="CY438" s="256"/>
      <c r="CZ438" s="256"/>
      <c r="DA438" s="256"/>
      <c r="DB438" s="256"/>
      <c r="DC438" s="256"/>
      <c r="DD438" s="256"/>
      <c r="DE438" s="256"/>
      <c r="DF438" s="256"/>
      <c r="DG438" s="256"/>
      <c r="DH438" s="256"/>
      <c r="DI438" s="256"/>
      <c r="DK438" s="256"/>
      <c r="DL438" s="256"/>
      <c r="DM438" s="256"/>
      <c r="DN438" s="256"/>
      <c r="DO438" s="256"/>
      <c r="DP438" s="256"/>
      <c r="DQ438" s="256"/>
      <c r="DR438" s="256"/>
      <c r="DS438" s="256"/>
      <c r="DT438" s="256"/>
      <c r="DU438" s="256"/>
      <c r="DV438" s="256"/>
      <c r="DX438" s="256"/>
      <c r="DY438" s="256"/>
      <c r="DZ438" s="256"/>
      <c r="EA438" s="256"/>
      <c r="EB438" s="256"/>
      <c r="EC438" s="256"/>
      <c r="ED438" s="256"/>
      <c r="EE438" s="256"/>
      <c r="EF438" s="256"/>
      <c r="EG438" s="256"/>
      <c r="EH438" s="256"/>
      <c r="EI438" s="256"/>
      <c r="EK438" s="256"/>
      <c r="EL438" s="256"/>
      <c r="EM438" s="256"/>
      <c r="EN438" s="256"/>
      <c r="EO438" s="256"/>
      <c r="EP438" s="256"/>
      <c r="EQ438" s="256"/>
      <c r="ER438" s="256"/>
      <c r="ES438" s="256"/>
      <c r="ET438" s="256"/>
      <c r="EU438" s="256"/>
      <c r="EV438" s="256"/>
      <c r="EX438" s="256"/>
      <c r="EY438" s="256"/>
      <c r="EZ438" s="256"/>
      <c r="FA438" s="256"/>
      <c r="FB438" s="256"/>
      <c r="FC438" s="256"/>
      <c r="FD438" s="256"/>
      <c r="FE438" s="256"/>
      <c r="FF438" s="256"/>
      <c r="FG438" s="256"/>
      <c r="FH438" s="256"/>
      <c r="FI438" s="256"/>
      <c r="FK438" s="256"/>
      <c r="FL438" s="256"/>
      <c r="FM438" s="256"/>
      <c r="FN438" s="256"/>
      <c r="FO438" s="256"/>
      <c r="FP438" s="256"/>
      <c r="FQ438" s="256"/>
      <c r="FR438" s="256"/>
      <c r="FS438" s="256"/>
      <c r="FT438" s="256"/>
      <c r="FU438" s="256"/>
      <c r="FV438" s="256"/>
      <c r="FX438" s="256"/>
      <c r="FY438" s="256"/>
      <c r="FZ438" s="256"/>
      <c r="GA438" s="256"/>
      <c r="GB438" s="256"/>
      <c r="GC438" s="256"/>
      <c r="GD438" s="256"/>
      <c r="GE438" s="256"/>
      <c r="GF438" s="256"/>
      <c r="GG438" s="256"/>
      <c r="GH438" s="256"/>
      <c r="GI438" s="256"/>
      <c r="GK438" s="256"/>
      <c r="GL438" s="256"/>
      <c r="GM438" s="256"/>
      <c r="GN438" s="256"/>
      <c r="GO438" s="256"/>
      <c r="GP438" s="256"/>
      <c r="GQ438" s="256"/>
      <c r="GR438" s="256"/>
      <c r="GS438" s="256"/>
      <c r="GT438" s="256"/>
      <c r="GU438" s="256"/>
      <c r="GV438" s="256"/>
      <c r="GX438" s="256"/>
      <c r="GY438" s="256"/>
      <c r="GZ438" s="256"/>
      <c r="HA438" s="256"/>
      <c r="HB438" s="256"/>
      <c r="HC438" s="256"/>
      <c r="HD438" s="256"/>
      <c r="HE438" s="256"/>
      <c r="HF438" s="256"/>
      <c r="HG438" s="256"/>
      <c r="HH438" s="256"/>
      <c r="HI438" s="256"/>
      <c r="HK438" s="256"/>
      <c r="HL438" s="256"/>
      <c r="HM438" s="256"/>
      <c r="HN438" s="256"/>
      <c r="HO438" s="256"/>
      <c r="HP438" s="256"/>
      <c r="HQ438" s="256"/>
      <c r="HR438" s="256"/>
      <c r="HS438" s="256"/>
      <c r="HT438" s="256"/>
      <c r="HU438" s="256"/>
      <c r="HV438" s="256"/>
      <c r="HX438" s="256"/>
      <c r="HY438" s="256"/>
      <c r="HZ438" s="256"/>
      <c r="IA438" s="256"/>
      <c r="IB438" s="256"/>
      <c r="IC438" s="256"/>
      <c r="ID438" s="256"/>
      <c r="IE438" s="256"/>
      <c r="IF438" s="256"/>
      <c r="IG438" s="256"/>
      <c r="IH438" s="256"/>
      <c r="II438" s="256"/>
      <c r="IK438" s="256"/>
      <c r="IL438" s="257"/>
      <c r="IM438" s="257"/>
      <c r="IN438" s="257"/>
      <c r="IO438" s="257"/>
      <c r="IP438" s="257"/>
      <c r="IQ438" s="257"/>
      <c r="IR438" s="257"/>
      <c r="IS438" s="257"/>
      <c r="IT438" s="257"/>
      <c r="IU438" s="257"/>
      <c r="IV438" s="257"/>
      <c r="IW438" s="257"/>
      <c r="IY438" s="256"/>
    </row>
    <row r="439" spans="16:259" ht="19.5" customHeight="1" x14ac:dyDescent="0.5">
      <c r="P439" s="400"/>
      <c r="Z439" s="256"/>
      <c r="AA439" s="256"/>
      <c r="AB439" s="256"/>
      <c r="AO439" s="400"/>
      <c r="AY439" s="256"/>
      <c r="AZ439" s="256"/>
      <c r="BA439" s="256"/>
      <c r="BB439" s="256"/>
      <c r="BC439" s="256"/>
      <c r="BD439" s="256"/>
      <c r="BE439" s="256"/>
      <c r="BF439" s="256"/>
      <c r="BG439" s="256"/>
      <c r="BH439" s="256"/>
      <c r="BI439" s="256"/>
      <c r="BK439" s="256"/>
      <c r="BL439" s="256"/>
      <c r="BM439" s="256"/>
      <c r="BN439" s="256"/>
      <c r="BO439" s="256"/>
      <c r="BP439" s="256"/>
      <c r="BQ439" s="256"/>
      <c r="BR439" s="256"/>
      <c r="BS439" s="256"/>
      <c r="BT439" s="256"/>
      <c r="BU439" s="256"/>
      <c r="BV439" s="256"/>
      <c r="BX439" s="256"/>
      <c r="BY439" s="256"/>
      <c r="BZ439" s="256"/>
      <c r="CA439" s="256"/>
      <c r="CB439" s="256"/>
      <c r="CC439" s="256"/>
      <c r="CD439" s="256"/>
      <c r="CE439" s="256"/>
      <c r="CF439" s="256"/>
      <c r="CG439" s="256"/>
      <c r="CH439" s="256"/>
      <c r="CI439" s="256"/>
      <c r="CK439" s="256"/>
      <c r="CL439" s="256"/>
      <c r="CM439" s="256"/>
      <c r="CN439" s="256"/>
      <c r="CO439" s="256"/>
      <c r="CP439" s="256"/>
      <c r="CQ439" s="256"/>
      <c r="CR439" s="256"/>
      <c r="CS439" s="256"/>
      <c r="CT439" s="256"/>
      <c r="CU439" s="256"/>
      <c r="CV439" s="256"/>
      <c r="CX439" s="256"/>
      <c r="CY439" s="256"/>
      <c r="CZ439" s="256"/>
      <c r="DA439" s="256"/>
      <c r="DB439" s="256"/>
      <c r="DC439" s="256"/>
      <c r="DD439" s="256"/>
      <c r="DE439" s="256"/>
      <c r="DF439" s="256"/>
      <c r="DG439" s="256"/>
      <c r="DH439" s="256"/>
      <c r="DI439" s="256"/>
      <c r="DK439" s="256"/>
      <c r="DL439" s="256"/>
      <c r="DM439" s="256"/>
      <c r="DN439" s="256"/>
      <c r="DO439" s="256"/>
      <c r="DP439" s="256"/>
      <c r="DQ439" s="256"/>
      <c r="DR439" s="256"/>
      <c r="DS439" s="256"/>
      <c r="DT439" s="256"/>
      <c r="DU439" s="256"/>
      <c r="DV439" s="256"/>
      <c r="DX439" s="256"/>
      <c r="DY439" s="256"/>
      <c r="DZ439" s="256"/>
      <c r="EA439" s="256"/>
      <c r="EB439" s="256"/>
      <c r="EC439" s="256"/>
      <c r="ED439" s="256"/>
      <c r="EE439" s="256"/>
      <c r="EF439" s="256"/>
      <c r="EG439" s="256"/>
      <c r="EH439" s="256"/>
      <c r="EI439" s="256"/>
      <c r="EK439" s="256"/>
      <c r="EL439" s="256"/>
      <c r="EM439" s="256"/>
      <c r="EN439" s="256"/>
      <c r="EO439" s="256"/>
      <c r="EP439" s="256"/>
      <c r="EQ439" s="256"/>
      <c r="ER439" s="256"/>
      <c r="ES439" s="256"/>
      <c r="ET439" s="256"/>
      <c r="EU439" s="256"/>
      <c r="EV439" s="256"/>
      <c r="EX439" s="256"/>
      <c r="EY439" s="256"/>
      <c r="EZ439" s="256"/>
      <c r="FA439" s="256"/>
      <c r="FB439" s="256"/>
      <c r="FC439" s="256"/>
      <c r="FD439" s="256"/>
      <c r="FE439" s="256"/>
      <c r="FF439" s="256"/>
      <c r="FG439" s="256"/>
      <c r="FH439" s="256"/>
      <c r="FI439" s="256"/>
      <c r="FK439" s="256"/>
      <c r="FL439" s="256"/>
      <c r="FM439" s="256"/>
      <c r="FN439" s="256"/>
      <c r="FO439" s="256"/>
      <c r="FP439" s="256"/>
      <c r="FQ439" s="256"/>
      <c r="FR439" s="256"/>
      <c r="FS439" s="256"/>
      <c r="FT439" s="256"/>
      <c r="FU439" s="256"/>
      <c r="FV439" s="256"/>
      <c r="FX439" s="256"/>
      <c r="FY439" s="256"/>
      <c r="FZ439" s="256"/>
      <c r="GA439" s="256"/>
      <c r="GB439" s="256"/>
      <c r="GC439" s="256"/>
      <c r="GD439" s="256"/>
      <c r="GE439" s="256"/>
      <c r="GF439" s="256"/>
      <c r="GG439" s="256"/>
      <c r="GH439" s="256"/>
      <c r="GI439" s="256"/>
      <c r="GK439" s="256"/>
      <c r="GL439" s="256"/>
      <c r="GM439" s="256"/>
      <c r="GN439" s="256"/>
      <c r="GO439" s="256"/>
      <c r="GP439" s="256"/>
      <c r="GQ439" s="256"/>
      <c r="GR439" s="256"/>
      <c r="GS439" s="256"/>
      <c r="GT439" s="256"/>
      <c r="GU439" s="256"/>
      <c r="GV439" s="256"/>
      <c r="GX439" s="256"/>
      <c r="GY439" s="256"/>
      <c r="GZ439" s="256"/>
      <c r="HA439" s="256"/>
      <c r="HB439" s="256"/>
      <c r="HC439" s="256"/>
      <c r="HD439" s="256"/>
      <c r="HE439" s="256"/>
      <c r="HF439" s="256"/>
      <c r="HG439" s="256"/>
      <c r="HH439" s="256"/>
      <c r="HI439" s="256"/>
      <c r="HK439" s="256"/>
      <c r="HL439" s="256"/>
      <c r="HM439" s="256"/>
      <c r="HN439" s="256"/>
      <c r="HO439" s="256"/>
      <c r="HP439" s="256"/>
      <c r="HQ439" s="256"/>
      <c r="HR439" s="256"/>
      <c r="HS439" s="256"/>
      <c r="HT439" s="256"/>
      <c r="HU439" s="256"/>
      <c r="HV439" s="256"/>
      <c r="HX439" s="256"/>
      <c r="HY439" s="256"/>
      <c r="HZ439" s="256"/>
      <c r="IA439" s="256"/>
      <c r="IB439" s="256"/>
      <c r="IC439" s="256"/>
      <c r="ID439" s="256"/>
      <c r="IE439" s="256"/>
      <c r="IF439" s="256"/>
      <c r="IG439" s="256"/>
      <c r="IH439" s="256"/>
      <c r="II439" s="256"/>
      <c r="IK439" s="256"/>
      <c r="IL439" s="257"/>
      <c r="IM439" s="257"/>
      <c r="IN439" s="257"/>
      <c r="IO439" s="257"/>
      <c r="IP439" s="257"/>
      <c r="IQ439" s="257"/>
      <c r="IR439" s="257"/>
      <c r="IS439" s="257"/>
      <c r="IT439" s="257"/>
      <c r="IU439" s="257"/>
      <c r="IV439" s="257"/>
      <c r="IW439" s="257"/>
      <c r="IY439" s="256"/>
    </row>
    <row r="440" spans="16:259" ht="19.5" customHeight="1" x14ac:dyDescent="0.5">
      <c r="P440" s="400"/>
      <c r="Z440" s="256"/>
      <c r="AA440" s="256"/>
      <c r="AB440" s="256"/>
      <c r="AO440" s="400"/>
      <c r="AY440" s="256"/>
      <c r="AZ440" s="256"/>
      <c r="BA440" s="256"/>
      <c r="BB440" s="256"/>
      <c r="BC440" s="256"/>
      <c r="BD440" s="256"/>
      <c r="BE440" s="256"/>
      <c r="BF440" s="256"/>
      <c r="BG440" s="256"/>
      <c r="BH440" s="256"/>
      <c r="BI440" s="256"/>
      <c r="BK440" s="256"/>
      <c r="BL440" s="256"/>
      <c r="BM440" s="256"/>
      <c r="BN440" s="256"/>
      <c r="BO440" s="256"/>
      <c r="BP440" s="256"/>
      <c r="BQ440" s="256"/>
      <c r="BR440" s="256"/>
      <c r="BS440" s="256"/>
      <c r="BT440" s="256"/>
      <c r="BU440" s="256"/>
      <c r="BV440" s="256"/>
      <c r="BX440" s="256"/>
      <c r="BY440" s="256"/>
      <c r="BZ440" s="256"/>
      <c r="CA440" s="256"/>
      <c r="CB440" s="256"/>
      <c r="CC440" s="256"/>
      <c r="CD440" s="256"/>
      <c r="CE440" s="256"/>
      <c r="CF440" s="256"/>
      <c r="CG440" s="256"/>
      <c r="CH440" s="256"/>
      <c r="CI440" s="256"/>
      <c r="CK440" s="256"/>
      <c r="CL440" s="256"/>
      <c r="CM440" s="256"/>
      <c r="CN440" s="256"/>
      <c r="CO440" s="256"/>
      <c r="CP440" s="256"/>
      <c r="CQ440" s="256"/>
      <c r="CR440" s="256"/>
      <c r="CS440" s="256"/>
      <c r="CT440" s="256"/>
      <c r="CU440" s="256"/>
      <c r="CV440" s="256"/>
      <c r="CX440" s="256"/>
      <c r="CY440" s="256"/>
      <c r="CZ440" s="256"/>
      <c r="DA440" s="256"/>
      <c r="DB440" s="256"/>
      <c r="DC440" s="256"/>
      <c r="DD440" s="256"/>
      <c r="DE440" s="256"/>
      <c r="DF440" s="256"/>
      <c r="DG440" s="256"/>
      <c r="DH440" s="256"/>
      <c r="DI440" s="256"/>
      <c r="DK440" s="256"/>
      <c r="DL440" s="256"/>
      <c r="DM440" s="256"/>
      <c r="DN440" s="256"/>
      <c r="DO440" s="256"/>
      <c r="DP440" s="256"/>
      <c r="DQ440" s="256"/>
      <c r="DR440" s="256"/>
      <c r="DS440" s="256"/>
      <c r="DT440" s="256"/>
      <c r="DU440" s="256"/>
      <c r="DV440" s="256"/>
      <c r="DX440" s="256"/>
      <c r="DY440" s="256"/>
      <c r="DZ440" s="256"/>
      <c r="EA440" s="256"/>
      <c r="EB440" s="256"/>
      <c r="EC440" s="256"/>
      <c r="ED440" s="256"/>
      <c r="EE440" s="256"/>
      <c r="EF440" s="256"/>
      <c r="EG440" s="256"/>
      <c r="EH440" s="256"/>
      <c r="EI440" s="256"/>
      <c r="EK440" s="256"/>
      <c r="EL440" s="256"/>
      <c r="EM440" s="256"/>
      <c r="EN440" s="256"/>
      <c r="EO440" s="256"/>
      <c r="EP440" s="256"/>
      <c r="EQ440" s="256"/>
      <c r="ER440" s="256"/>
      <c r="ES440" s="256"/>
      <c r="ET440" s="256"/>
      <c r="EU440" s="256"/>
      <c r="EV440" s="256"/>
      <c r="EX440" s="256"/>
      <c r="EY440" s="256"/>
      <c r="EZ440" s="256"/>
      <c r="FA440" s="256"/>
      <c r="FB440" s="256"/>
      <c r="FC440" s="256"/>
      <c r="FD440" s="256"/>
      <c r="FE440" s="256"/>
      <c r="FF440" s="256"/>
      <c r="FG440" s="256"/>
      <c r="FH440" s="256"/>
      <c r="FI440" s="256"/>
      <c r="FK440" s="256"/>
      <c r="FL440" s="256"/>
      <c r="FM440" s="256"/>
      <c r="FN440" s="256"/>
      <c r="FO440" s="256"/>
      <c r="FP440" s="256"/>
      <c r="FQ440" s="256"/>
      <c r="FR440" s="256"/>
      <c r="FS440" s="256"/>
      <c r="FT440" s="256"/>
      <c r="FU440" s="256"/>
      <c r="FV440" s="256"/>
      <c r="FX440" s="256"/>
      <c r="FY440" s="256"/>
      <c r="FZ440" s="256"/>
      <c r="GA440" s="256"/>
      <c r="GB440" s="256"/>
      <c r="GC440" s="256"/>
      <c r="GD440" s="256"/>
      <c r="GE440" s="256"/>
      <c r="GF440" s="256"/>
      <c r="GG440" s="256"/>
      <c r="GH440" s="256"/>
      <c r="GI440" s="256"/>
      <c r="GK440" s="256"/>
      <c r="GL440" s="256"/>
      <c r="GM440" s="256"/>
      <c r="GN440" s="256"/>
      <c r="GO440" s="256"/>
      <c r="GP440" s="256"/>
      <c r="GQ440" s="256"/>
      <c r="GR440" s="256"/>
      <c r="GS440" s="256"/>
      <c r="GT440" s="256"/>
      <c r="GU440" s="256"/>
      <c r="GV440" s="256"/>
      <c r="GX440" s="256"/>
      <c r="GY440" s="256"/>
      <c r="GZ440" s="256"/>
      <c r="HA440" s="256"/>
      <c r="HB440" s="256"/>
      <c r="HC440" s="256"/>
      <c r="HD440" s="256"/>
      <c r="HE440" s="256"/>
      <c r="HF440" s="256"/>
      <c r="HG440" s="256"/>
      <c r="HH440" s="256"/>
      <c r="HI440" s="256"/>
      <c r="HK440" s="256"/>
      <c r="HL440" s="256"/>
      <c r="HM440" s="256"/>
      <c r="HN440" s="256"/>
      <c r="HO440" s="256"/>
      <c r="HP440" s="256"/>
      <c r="HQ440" s="256"/>
      <c r="HR440" s="256"/>
      <c r="HS440" s="256"/>
      <c r="HT440" s="256"/>
      <c r="HU440" s="256"/>
      <c r="HV440" s="256"/>
      <c r="HX440" s="256"/>
      <c r="HY440" s="256"/>
      <c r="HZ440" s="256"/>
      <c r="IA440" s="256"/>
      <c r="IB440" s="256"/>
      <c r="IC440" s="256"/>
      <c r="ID440" s="256"/>
      <c r="IE440" s="256"/>
      <c r="IF440" s="256"/>
      <c r="IG440" s="256"/>
      <c r="IH440" s="256"/>
      <c r="II440" s="256"/>
      <c r="IK440" s="256"/>
      <c r="IL440" s="257"/>
      <c r="IM440" s="257"/>
      <c r="IN440" s="257"/>
      <c r="IO440" s="257"/>
      <c r="IP440" s="257"/>
      <c r="IQ440" s="257"/>
      <c r="IR440" s="257"/>
      <c r="IS440" s="257"/>
      <c r="IT440" s="257"/>
      <c r="IU440" s="257"/>
      <c r="IV440" s="257"/>
      <c r="IW440" s="257"/>
      <c r="IY440" s="256"/>
    </row>
    <row r="441" spans="16:259" ht="19.5" customHeight="1" x14ac:dyDescent="0.5">
      <c r="P441" s="400"/>
      <c r="Z441" s="256"/>
      <c r="AA441" s="256"/>
      <c r="AB441" s="256"/>
      <c r="AO441" s="400"/>
      <c r="AY441" s="256"/>
      <c r="AZ441" s="256"/>
      <c r="BA441" s="256"/>
      <c r="BB441" s="256"/>
      <c r="BC441" s="256"/>
      <c r="BD441" s="256"/>
      <c r="BE441" s="256"/>
      <c r="BF441" s="256"/>
      <c r="BG441" s="256"/>
      <c r="BH441" s="256"/>
      <c r="BI441" s="256"/>
      <c r="BK441" s="256"/>
      <c r="BL441" s="256"/>
      <c r="BM441" s="256"/>
      <c r="BN441" s="256"/>
      <c r="BO441" s="256"/>
      <c r="BP441" s="256"/>
      <c r="BQ441" s="256"/>
      <c r="BR441" s="256"/>
      <c r="BS441" s="256"/>
      <c r="BT441" s="256"/>
      <c r="BU441" s="256"/>
      <c r="BV441" s="256"/>
      <c r="BX441" s="256"/>
      <c r="BY441" s="256"/>
      <c r="BZ441" s="256"/>
      <c r="CA441" s="256"/>
      <c r="CB441" s="256"/>
      <c r="CC441" s="256"/>
      <c r="CD441" s="256"/>
      <c r="CE441" s="256"/>
      <c r="CF441" s="256"/>
      <c r="CG441" s="256"/>
      <c r="CH441" s="256"/>
      <c r="CI441" s="256"/>
      <c r="CK441" s="256"/>
      <c r="CL441" s="256"/>
      <c r="CM441" s="256"/>
      <c r="CN441" s="256"/>
      <c r="CO441" s="256"/>
      <c r="CP441" s="256"/>
      <c r="CQ441" s="256"/>
      <c r="CR441" s="256"/>
      <c r="CS441" s="256"/>
      <c r="CT441" s="256"/>
      <c r="CU441" s="256"/>
      <c r="CV441" s="256"/>
      <c r="CX441" s="256"/>
      <c r="CY441" s="256"/>
      <c r="CZ441" s="256"/>
      <c r="DA441" s="256"/>
      <c r="DB441" s="256"/>
      <c r="DC441" s="256"/>
      <c r="DD441" s="256"/>
      <c r="DE441" s="256"/>
      <c r="DF441" s="256"/>
      <c r="DG441" s="256"/>
      <c r="DH441" s="256"/>
      <c r="DI441" s="256"/>
      <c r="DK441" s="256"/>
      <c r="DL441" s="256"/>
      <c r="DM441" s="256"/>
      <c r="DN441" s="256"/>
      <c r="DO441" s="256"/>
      <c r="DP441" s="256"/>
      <c r="DQ441" s="256"/>
      <c r="DR441" s="256"/>
      <c r="DS441" s="256"/>
      <c r="DT441" s="256"/>
      <c r="DU441" s="256"/>
      <c r="DV441" s="256"/>
      <c r="DX441" s="256"/>
      <c r="DY441" s="256"/>
      <c r="DZ441" s="256"/>
      <c r="EA441" s="256"/>
      <c r="EB441" s="256"/>
      <c r="EC441" s="256"/>
      <c r="ED441" s="256"/>
      <c r="EE441" s="256"/>
      <c r="EF441" s="256"/>
      <c r="EG441" s="256"/>
      <c r="EH441" s="256"/>
      <c r="EI441" s="256"/>
      <c r="EK441" s="256"/>
      <c r="EL441" s="256"/>
      <c r="EM441" s="256"/>
      <c r="EN441" s="256"/>
      <c r="EO441" s="256"/>
      <c r="EP441" s="256"/>
      <c r="EQ441" s="256"/>
      <c r="ER441" s="256"/>
      <c r="ES441" s="256"/>
      <c r="ET441" s="256"/>
      <c r="EU441" s="256"/>
      <c r="EV441" s="256"/>
      <c r="EX441" s="256"/>
      <c r="EY441" s="256"/>
      <c r="EZ441" s="256"/>
      <c r="FA441" s="256"/>
      <c r="FB441" s="256"/>
      <c r="FC441" s="256"/>
      <c r="FD441" s="256"/>
      <c r="FE441" s="256"/>
      <c r="FF441" s="256"/>
      <c r="FG441" s="256"/>
      <c r="FH441" s="256"/>
      <c r="FI441" s="256"/>
      <c r="FK441" s="256"/>
      <c r="FL441" s="256"/>
      <c r="FM441" s="256"/>
      <c r="FN441" s="256"/>
      <c r="FO441" s="256"/>
      <c r="FP441" s="256"/>
      <c r="FQ441" s="256"/>
      <c r="FR441" s="256"/>
      <c r="FS441" s="256"/>
      <c r="FT441" s="256"/>
      <c r="FU441" s="256"/>
      <c r="FV441" s="256"/>
      <c r="FX441" s="256"/>
      <c r="FY441" s="256"/>
      <c r="FZ441" s="256"/>
      <c r="GA441" s="256"/>
      <c r="GB441" s="256"/>
      <c r="GC441" s="256"/>
      <c r="GD441" s="256"/>
      <c r="GE441" s="256"/>
      <c r="GF441" s="256"/>
      <c r="GG441" s="256"/>
      <c r="GH441" s="256"/>
      <c r="GI441" s="256"/>
      <c r="GK441" s="256"/>
      <c r="GL441" s="256"/>
      <c r="GM441" s="256"/>
      <c r="GN441" s="256"/>
      <c r="GO441" s="256"/>
      <c r="GP441" s="256"/>
      <c r="GQ441" s="256"/>
      <c r="GR441" s="256"/>
      <c r="GS441" s="256"/>
      <c r="GT441" s="256"/>
      <c r="GU441" s="256"/>
      <c r="GV441" s="256"/>
      <c r="GX441" s="256"/>
      <c r="GY441" s="256"/>
      <c r="GZ441" s="256"/>
      <c r="HA441" s="256"/>
      <c r="HB441" s="256"/>
      <c r="HC441" s="256"/>
      <c r="HD441" s="256"/>
      <c r="HE441" s="256"/>
      <c r="HF441" s="256"/>
      <c r="HG441" s="256"/>
      <c r="HH441" s="256"/>
      <c r="HI441" s="256"/>
      <c r="HK441" s="256"/>
      <c r="HL441" s="256"/>
      <c r="HM441" s="256"/>
      <c r="HN441" s="256"/>
      <c r="HO441" s="256"/>
      <c r="HP441" s="256"/>
      <c r="HQ441" s="256"/>
      <c r="HR441" s="256"/>
      <c r="HS441" s="256"/>
      <c r="HT441" s="256"/>
      <c r="HU441" s="256"/>
      <c r="HV441" s="256"/>
      <c r="HX441" s="256"/>
      <c r="HY441" s="256"/>
      <c r="HZ441" s="256"/>
      <c r="IA441" s="256"/>
      <c r="IB441" s="256"/>
      <c r="IC441" s="256"/>
      <c r="ID441" s="256"/>
      <c r="IE441" s="256"/>
      <c r="IF441" s="256"/>
      <c r="IG441" s="256"/>
      <c r="IH441" s="256"/>
      <c r="II441" s="256"/>
      <c r="IK441" s="256"/>
      <c r="IL441" s="257"/>
      <c r="IM441" s="257"/>
      <c r="IN441" s="257"/>
      <c r="IO441" s="257"/>
      <c r="IP441" s="257"/>
      <c r="IQ441" s="257"/>
      <c r="IR441" s="257"/>
      <c r="IS441" s="257"/>
      <c r="IT441" s="257"/>
      <c r="IU441" s="257"/>
      <c r="IV441" s="257"/>
      <c r="IW441" s="257"/>
      <c r="IY441" s="256"/>
    </row>
    <row r="442" spans="16:259" ht="19.5" customHeight="1" x14ac:dyDescent="0.5">
      <c r="P442" s="400"/>
      <c r="Z442" s="256"/>
      <c r="AA442" s="256"/>
      <c r="AB442" s="256"/>
      <c r="AO442" s="400"/>
      <c r="AY442" s="256"/>
      <c r="AZ442" s="256"/>
      <c r="BA442" s="256"/>
      <c r="BB442" s="256"/>
      <c r="BC442" s="256"/>
      <c r="BD442" s="256"/>
      <c r="BE442" s="256"/>
      <c r="BF442" s="256"/>
      <c r="BG442" s="256"/>
      <c r="BH442" s="256"/>
      <c r="BI442" s="256"/>
      <c r="BK442" s="256"/>
      <c r="BL442" s="256"/>
      <c r="BM442" s="256"/>
      <c r="BN442" s="256"/>
      <c r="BO442" s="256"/>
      <c r="BP442" s="256"/>
      <c r="BQ442" s="256"/>
      <c r="BR442" s="256"/>
      <c r="BS442" s="256"/>
      <c r="BT442" s="256"/>
      <c r="BU442" s="256"/>
      <c r="BV442" s="256"/>
      <c r="BX442" s="256"/>
      <c r="BY442" s="256"/>
      <c r="BZ442" s="256"/>
      <c r="CA442" s="256"/>
      <c r="CB442" s="256"/>
      <c r="CC442" s="256"/>
      <c r="CD442" s="256"/>
      <c r="CE442" s="256"/>
      <c r="CF442" s="256"/>
      <c r="CG442" s="256"/>
      <c r="CH442" s="256"/>
      <c r="CI442" s="256"/>
      <c r="CK442" s="256"/>
      <c r="CL442" s="256"/>
      <c r="CM442" s="256"/>
      <c r="CN442" s="256"/>
      <c r="CO442" s="256"/>
      <c r="CP442" s="256"/>
      <c r="CQ442" s="256"/>
      <c r="CR442" s="256"/>
      <c r="CS442" s="256"/>
      <c r="CT442" s="256"/>
      <c r="CU442" s="256"/>
      <c r="CV442" s="256"/>
      <c r="CX442" s="256"/>
      <c r="CY442" s="256"/>
      <c r="CZ442" s="256"/>
      <c r="DA442" s="256"/>
      <c r="DB442" s="256"/>
      <c r="DC442" s="256"/>
      <c r="DD442" s="256"/>
      <c r="DE442" s="256"/>
      <c r="DF442" s="256"/>
      <c r="DG442" s="256"/>
      <c r="DH442" s="256"/>
      <c r="DI442" s="256"/>
      <c r="DK442" s="256"/>
      <c r="DL442" s="256"/>
      <c r="DM442" s="256"/>
      <c r="DN442" s="256"/>
      <c r="DO442" s="256"/>
      <c r="DP442" s="256"/>
      <c r="DQ442" s="256"/>
      <c r="DR442" s="256"/>
      <c r="DS442" s="256"/>
      <c r="DT442" s="256"/>
      <c r="DU442" s="256"/>
      <c r="DV442" s="256"/>
      <c r="DX442" s="256"/>
      <c r="DY442" s="256"/>
      <c r="DZ442" s="256"/>
      <c r="EA442" s="256"/>
      <c r="EB442" s="256"/>
      <c r="EC442" s="256"/>
      <c r="ED442" s="256"/>
      <c r="EE442" s="256"/>
      <c r="EF442" s="256"/>
      <c r="EG442" s="256"/>
      <c r="EH442" s="256"/>
      <c r="EI442" s="256"/>
      <c r="EK442" s="256"/>
      <c r="EL442" s="256"/>
      <c r="EM442" s="256"/>
      <c r="EN442" s="256"/>
      <c r="EO442" s="256"/>
      <c r="EP442" s="256"/>
      <c r="EQ442" s="256"/>
      <c r="ER442" s="256"/>
      <c r="ES442" s="256"/>
      <c r="ET442" s="256"/>
      <c r="EU442" s="256"/>
      <c r="EV442" s="256"/>
      <c r="EX442" s="256"/>
      <c r="EY442" s="256"/>
      <c r="EZ442" s="256"/>
      <c r="FA442" s="256"/>
      <c r="FB442" s="256"/>
      <c r="FC442" s="256"/>
      <c r="FD442" s="256"/>
      <c r="FE442" s="256"/>
      <c r="FF442" s="256"/>
      <c r="FG442" s="256"/>
      <c r="FH442" s="256"/>
      <c r="FI442" s="256"/>
      <c r="FK442" s="256"/>
      <c r="FL442" s="256"/>
      <c r="FM442" s="256"/>
      <c r="FN442" s="256"/>
      <c r="FO442" s="256"/>
      <c r="FP442" s="256"/>
      <c r="FQ442" s="256"/>
      <c r="FR442" s="256"/>
      <c r="FS442" s="256"/>
      <c r="FT442" s="256"/>
      <c r="FU442" s="256"/>
      <c r="FV442" s="256"/>
      <c r="FX442" s="256"/>
      <c r="FY442" s="256"/>
      <c r="FZ442" s="256"/>
      <c r="GA442" s="256"/>
      <c r="GB442" s="256"/>
      <c r="GC442" s="256"/>
      <c r="GD442" s="256"/>
      <c r="GE442" s="256"/>
      <c r="GF442" s="256"/>
      <c r="GG442" s="256"/>
      <c r="GH442" s="256"/>
      <c r="GI442" s="256"/>
      <c r="GK442" s="256"/>
      <c r="GL442" s="256"/>
      <c r="GM442" s="256"/>
      <c r="GN442" s="256"/>
      <c r="GO442" s="256"/>
      <c r="GP442" s="256"/>
      <c r="GQ442" s="256"/>
      <c r="GR442" s="256"/>
      <c r="GS442" s="256"/>
      <c r="GT442" s="256"/>
      <c r="GU442" s="256"/>
      <c r="GV442" s="256"/>
      <c r="GX442" s="256"/>
      <c r="GY442" s="256"/>
      <c r="GZ442" s="256"/>
      <c r="HA442" s="256"/>
      <c r="HB442" s="256"/>
      <c r="HC442" s="256"/>
      <c r="HD442" s="256"/>
      <c r="HE442" s="256"/>
      <c r="HF442" s="256"/>
      <c r="HG442" s="256"/>
      <c r="HH442" s="256"/>
      <c r="HI442" s="256"/>
      <c r="HK442" s="256"/>
      <c r="HL442" s="256"/>
      <c r="HM442" s="256"/>
      <c r="HN442" s="256"/>
      <c r="HO442" s="256"/>
      <c r="HP442" s="256"/>
      <c r="HQ442" s="256"/>
      <c r="HR442" s="256"/>
      <c r="HS442" s="256"/>
      <c r="HT442" s="256"/>
      <c r="HU442" s="256"/>
      <c r="HV442" s="256"/>
      <c r="HX442" s="256"/>
      <c r="HY442" s="256"/>
      <c r="HZ442" s="256"/>
      <c r="IA442" s="256"/>
      <c r="IB442" s="256"/>
      <c r="IC442" s="256"/>
      <c r="ID442" s="256"/>
      <c r="IE442" s="256"/>
      <c r="IF442" s="256"/>
      <c r="IG442" s="256"/>
      <c r="IH442" s="256"/>
      <c r="II442" s="256"/>
      <c r="IK442" s="256"/>
      <c r="IL442" s="257"/>
      <c r="IM442" s="257"/>
      <c r="IN442" s="257"/>
      <c r="IO442" s="257"/>
      <c r="IP442" s="257"/>
      <c r="IQ442" s="257"/>
      <c r="IR442" s="257"/>
      <c r="IS442" s="257"/>
      <c r="IT442" s="257"/>
      <c r="IU442" s="257"/>
      <c r="IV442" s="257"/>
      <c r="IW442" s="257"/>
      <c r="IY442" s="256"/>
    </row>
    <row r="443" spans="16:259" ht="19.5" customHeight="1" x14ac:dyDescent="0.5">
      <c r="P443" s="400"/>
      <c r="Z443" s="256"/>
      <c r="AA443" s="256"/>
      <c r="AB443" s="256"/>
      <c r="AO443" s="400"/>
      <c r="AY443" s="256"/>
      <c r="AZ443" s="256"/>
      <c r="BA443" s="256"/>
      <c r="BB443" s="256"/>
      <c r="BC443" s="256"/>
      <c r="BD443" s="256"/>
      <c r="BE443" s="256"/>
      <c r="BF443" s="256"/>
      <c r="BG443" s="256"/>
      <c r="BH443" s="256"/>
      <c r="BI443" s="256"/>
      <c r="BK443" s="256"/>
      <c r="BL443" s="256"/>
      <c r="BM443" s="256"/>
      <c r="BN443" s="256"/>
      <c r="BO443" s="256"/>
      <c r="BP443" s="256"/>
      <c r="BQ443" s="256"/>
      <c r="BR443" s="256"/>
      <c r="BS443" s="256"/>
      <c r="BT443" s="256"/>
      <c r="BU443" s="256"/>
      <c r="BV443" s="256"/>
      <c r="BX443" s="256"/>
      <c r="BY443" s="256"/>
      <c r="BZ443" s="256"/>
      <c r="CA443" s="256"/>
      <c r="CB443" s="256"/>
      <c r="CC443" s="256"/>
      <c r="CD443" s="256"/>
      <c r="CE443" s="256"/>
      <c r="CF443" s="256"/>
      <c r="CG443" s="256"/>
      <c r="CH443" s="256"/>
      <c r="CI443" s="256"/>
      <c r="CK443" s="256"/>
      <c r="CL443" s="256"/>
      <c r="CM443" s="256"/>
      <c r="CN443" s="256"/>
      <c r="CO443" s="256"/>
      <c r="CP443" s="256"/>
      <c r="CQ443" s="256"/>
      <c r="CR443" s="256"/>
      <c r="CS443" s="256"/>
      <c r="CT443" s="256"/>
      <c r="CU443" s="256"/>
      <c r="CV443" s="256"/>
      <c r="CX443" s="256"/>
      <c r="CY443" s="256"/>
      <c r="CZ443" s="256"/>
      <c r="DA443" s="256"/>
      <c r="DB443" s="256"/>
      <c r="DC443" s="256"/>
      <c r="DD443" s="256"/>
      <c r="DE443" s="256"/>
      <c r="DF443" s="256"/>
      <c r="DG443" s="256"/>
      <c r="DH443" s="256"/>
      <c r="DI443" s="256"/>
      <c r="DK443" s="256"/>
      <c r="DL443" s="256"/>
      <c r="DM443" s="256"/>
      <c r="DN443" s="256"/>
      <c r="DO443" s="256"/>
      <c r="DP443" s="256"/>
      <c r="DQ443" s="256"/>
      <c r="DR443" s="256"/>
      <c r="DS443" s="256"/>
      <c r="DT443" s="256"/>
      <c r="DU443" s="256"/>
      <c r="DV443" s="256"/>
      <c r="DX443" s="256"/>
      <c r="DY443" s="256"/>
      <c r="DZ443" s="256"/>
      <c r="EA443" s="256"/>
      <c r="EB443" s="256"/>
      <c r="EC443" s="256"/>
      <c r="ED443" s="256"/>
      <c r="EE443" s="256"/>
      <c r="EF443" s="256"/>
      <c r="EG443" s="256"/>
      <c r="EH443" s="256"/>
      <c r="EI443" s="256"/>
      <c r="EK443" s="256"/>
      <c r="EL443" s="256"/>
      <c r="EM443" s="256"/>
      <c r="EN443" s="256"/>
      <c r="EO443" s="256"/>
      <c r="EP443" s="256"/>
      <c r="EQ443" s="256"/>
      <c r="ER443" s="256"/>
      <c r="ES443" s="256"/>
      <c r="ET443" s="256"/>
      <c r="EU443" s="256"/>
      <c r="EV443" s="256"/>
      <c r="EX443" s="256"/>
      <c r="EY443" s="256"/>
      <c r="EZ443" s="256"/>
      <c r="FA443" s="256"/>
      <c r="FB443" s="256"/>
      <c r="FC443" s="256"/>
      <c r="FD443" s="256"/>
      <c r="FE443" s="256"/>
      <c r="FF443" s="256"/>
      <c r="FG443" s="256"/>
      <c r="FH443" s="256"/>
      <c r="FI443" s="256"/>
      <c r="FK443" s="256"/>
      <c r="FL443" s="256"/>
      <c r="FM443" s="256"/>
      <c r="FN443" s="256"/>
      <c r="FO443" s="256"/>
      <c r="FP443" s="256"/>
      <c r="FQ443" s="256"/>
      <c r="FR443" s="256"/>
      <c r="FS443" s="256"/>
      <c r="FT443" s="256"/>
      <c r="FU443" s="256"/>
      <c r="FV443" s="256"/>
      <c r="FX443" s="256"/>
      <c r="FY443" s="256"/>
      <c r="FZ443" s="256"/>
      <c r="GA443" s="256"/>
      <c r="GB443" s="256"/>
      <c r="GC443" s="256"/>
      <c r="GD443" s="256"/>
      <c r="GE443" s="256"/>
      <c r="GF443" s="256"/>
      <c r="GG443" s="256"/>
      <c r="GH443" s="256"/>
      <c r="GI443" s="256"/>
      <c r="GK443" s="256"/>
      <c r="GL443" s="256"/>
      <c r="GM443" s="256"/>
      <c r="GN443" s="256"/>
      <c r="GO443" s="256"/>
      <c r="GP443" s="256"/>
      <c r="GQ443" s="256"/>
      <c r="GR443" s="256"/>
      <c r="GS443" s="256"/>
      <c r="GT443" s="256"/>
      <c r="GU443" s="256"/>
      <c r="GV443" s="256"/>
      <c r="GX443" s="256"/>
      <c r="GY443" s="256"/>
      <c r="GZ443" s="256"/>
      <c r="HA443" s="256"/>
      <c r="HB443" s="256"/>
      <c r="HC443" s="256"/>
      <c r="HD443" s="256"/>
      <c r="HE443" s="256"/>
      <c r="HF443" s="256"/>
      <c r="HG443" s="256"/>
      <c r="HH443" s="256"/>
      <c r="HI443" s="256"/>
      <c r="HK443" s="256"/>
      <c r="HL443" s="256"/>
      <c r="HM443" s="256"/>
      <c r="HN443" s="256"/>
      <c r="HO443" s="256"/>
      <c r="HP443" s="256"/>
      <c r="HQ443" s="256"/>
      <c r="HR443" s="256"/>
      <c r="HS443" s="256"/>
      <c r="HT443" s="256"/>
      <c r="HU443" s="256"/>
      <c r="HV443" s="256"/>
      <c r="HX443" s="256"/>
      <c r="HY443" s="256"/>
      <c r="HZ443" s="256"/>
      <c r="IA443" s="256"/>
      <c r="IB443" s="256"/>
      <c r="IC443" s="256"/>
      <c r="ID443" s="256"/>
      <c r="IE443" s="256"/>
      <c r="IF443" s="256"/>
      <c r="IG443" s="256"/>
      <c r="IH443" s="256"/>
      <c r="II443" s="256"/>
      <c r="IK443" s="256"/>
      <c r="IL443" s="257"/>
      <c r="IM443" s="257"/>
      <c r="IN443" s="257"/>
      <c r="IO443" s="257"/>
      <c r="IP443" s="257"/>
      <c r="IQ443" s="257"/>
      <c r="IR443" s="257"/>
      <c r="IS443" s="257"/>
      <c r="IT443" s="257"/>
      <c r="IU443" s="257"/>
      <c r="IV443" s="257"/>
      <c r="IW443" s="257"/>
      <c r="IY443" s="256"/>
    </row>
    <row r="444" spans="16:259" ht="19.5" customHeight="1" x14ac:dyDescent="0.5">
      <c r="P444" s="400"/>
      <c r="Z444" s="256"/>
      <c r="AA444" s="256"/>
      <c r="AB444" s="256"/>
      <c r="AO444" s="400"/>
      <c r="AY444" s="256"/>
      <c r="AZ444" s="256"/>
      <c r="BA444" s="256"/>
      <c r="BB444" s="256"/>
      <c r="BC444" s="256"/>
      <c r="BD444" s="256"/>
      <c r="BE444" s="256"/>
      <c r="BF444" s="256"/>
      <c r="BG444" s="256"/>
      <c r="BH444" s="256"/>
      <c r="BI444" s="256"/>
      <c r="BK444" s="256"/>
      <c r="BL444" s="256"/>
      <c r="BM444" s="256"/>
      <c r="BN444" s="256"/>
      <c r="BO444" s="256"/>
      <c r="BP444" s="256"/>
      <c r="BQ444" s="256"/>
      <c r="BR444" s="256"/>
      <c r="BS444" s="256"/>
      <c r="BT444" s="256"/>
      <c r="BU444" s="256"/>
      <c r="BV444" s="256"/>
      <c r="BX444" s="256"/>
      <c r="BY444" s="256"/>
      <c r="BZ444" s="256"/>
      <c r="CA444" s="256"/>
      <c r="CB444" s="256"/>
      <c r="CC444" s="256"/>
      <c r="CD444" s="256"/>
      <c r="CE444" s="256"/>
      <c r="CF444" s="256"/>
      <c r="CG444" s="256"/>
      <c r="CH444" s="256"/>
      <c r="CI444" s="256"/>
      <c r="CK444" s="256"/>
      <c r="CL444" s="256"/>
      <c r="CM444" s="256"/>
      <c r="CN444" s="256"/>
      <c r="CO444" s="256"/>
      <c r="CP444" s="256"/>
      <c r="CQ444" s="256"/>
      <c r="CR444" s="256"/>
      <c r="CS444" s="256"/>
      <c r="CT444" s="256"/>
      <c r="CU444" s="256"/>
      <c r="CV444" s="256"/>
      <c r="CX444" s="256"/>
      <c r="CY444" s="256"/>
      <c r="CZ444" s="256"/>
      <c r="DA444" s="256"/>
      <c r="DB444" s="256"/>
      <c r="DC444" s="256"/>
      <c r="DD444" s="256"/>
      <c r="DE444" s="256"/>
      <c r="DF444" s="256"/>
      <c r="DG444" s="256"/>
      <c r="DH444" s="256"/>
      <c r="DI444" s="256"/>
      <c r="DK444" s="256"/>
      <c r="DL444" s="256"/>
      <c r="DM444" s="256"/>
      <c r="DN444" s="256"/>
      <c r="DO444" s="256"/>
      <c r="DP444" s="256"/>
      <c r="DQ444" s="256"/>
      <c r="DR444" s="256"/>
      <c r="DS444" s="256"/>
      <c r="DT444" s="256"/>
      <c r="DU444" s="256"/>
      <c r="DV444" s="256"/>
      <c r="DX444" s="256"/>
      <c r="DY444" s="256"/>
      <c r="DZ444" s="256"/>
      <c r="EA444" s="256"/>
      <c r="EB444" s="256"/>
      <c r="EC444" s="256"/>
      <c r="ED444" s="256"/>
      <c r="EE444" s="256"/>
      <c r="EF444" s="256"/>
      <c r="EG444" s="256"/>
      <c r="EH444" s="256"/>
      <c r="EI444" s="256"/>
      <c r="EK444" s="256"/>
      <c r="EL444" s="256"/>
      <c r="EM444" s="256"/>
      <c r="EN444" s="256"/>
      <c r="EO444" s="256"/>
      <c r="EP444" s="256"/>
      <c r="EQ444" s="256"/>
      <c r="ER444" s="256"/>
      <c r="ES444" s="256"/>
      <c r="ET444" s="256"/>
      <c r="EU444" s="256"/>
      <c r="EV444" s="256"/>
      <c r="EX444" s="256"/>
      <c r="EY444" s="256"/>
      <c r="EZ444" s="256"/>
      <c r="FA444" s="256"/>
      <c r="FB444" s="256"/>
      <c r="FC444" s="256"/>
      <c r="FD444" s="256"/>
      <c r="FE444" s="256"/>
      <c r="FF444" s="256"/>
      <c r="FG444" s="256"/>
      <c r="FH444" s="256"/>
      <c r="FI444" s="256"/>
      <c r="FK444" s="256"/>
      <c r="FL444" s="256"/>
      <c r="FM444" s="256"/>
      <c r="FN444" s="256"/>
      <c r="FO444" s="256"/>
      <c r="FP444" s="256"/>
      <c r="FQ444" s="256"/>
      <c r="FR444" s="256"/>
      <c r="FS444" s="256"/>
      <c r="FT444" s="256"/>
      <c r="FU444" s="256"/>
      <c r="FV444" s="256"/>
      <c r="FX444" s="256"/>
      <c r="FY444" s="256"/>
      <c r="FZ444" s="256"/>
      <c r="GA444" s="256"/>
      <c r="GB444" s="256"/>
      <c r="GC444" s="256"/>
      <c r="GD444" s="256"/>
      <c r="GE444" s="256"/>
      <c r="GF444" s="256"/>
      <c r="GG444" s="256"/>
      <c r="GH444" s="256"/>
      <c r="GI444" s="256"/>
      <c r="GK444" s="256"/>
      <c r="GL444" s="256"/>
      <c r="GM444" s="256"/>
      <c r="GN444" s="256"/>
      <c r="GO444" s="256"/>
      <c r="GP444" s="256"/>
      <c r="GQ444" s="256"/>
      <c r="GR444" s="256"/>
      <c r="GS444" s="256"/>
      <c r="GT444" s="256"/>
      <c r="GU444" s="256"/>
      <c r="GV444" s="256"/>
      <c r="GX444" s="256"/>
      <c r="GY444" s="256"/>
      <c r="GZ444" s="256"/>
      <c r="HA444" s="256"/>
      <c r="HB444" s="256"/>
      <c r="HC444" s="256"/>
      <c r="HD444" s="256"/>
      <c r="HE444" s="256"/>
      <c r="HF444" s="256"/>
      <c r="HG444" s="256"/>
      <c r="HH444" s="256"/>
      <c r="HI444" s="256"/>
      <c r="HK444" s="256"/>
      <c r="HL444" s="256"/>
      <c r="HM444" s="256"/>
      <c r="HN444" s="256"/>
      <c r="HO444" s="256"/>
      <c r="HP444" s="256"/>
      <c r="HQ444" s="256"/>
      <c r="HR444" s="256"/>
      <c r="HS444" s="256"/>
      <c r="HT444" s="256"/>
      <c r="HU444" s="256"/>
      <c r="HV444" s="256"/>
      <c r="HX444" s="256"/>
      <c r="HY444" s="256"/>
      <c r="HZ444" s="256"/>
      <c r="IA444" s="256"/>
      <c r="IB444" s="256"/>
      <c r="IC444" s="256"/>
      <c r="ID444" s="256"/>
      <c r="IE444" s="256"/>
      <c r="IF444" s="256"/>
      <c r="IG444" s="256"/>
      <c r="IH444" s="256"/>
      <c r="II444" s="256"/>
      <c r="IK444" s="256"/>
      <c r="IL444" s="257"/>
      <c r="IM444" s="257"/>
      <c r="IN444" s="257"/>
      <c r="IO444" s="257"/>
      <c r="IP444" s="257"/>
      <c r="IQ444" s="257"/>
      <c r="IR444" s="257"/>
      <c r="IS444" s="257"/>
      <c r="IT444" s="257"/>
      <c r="IU444" s="257"/>
      <c r="IV444" s="257"/>
      <c r="IW444" s="257"/>
      <c r="IY444" s="256"/>
    </row>
    <row r="445" spans="16:259" ht="19.5" customHeight="1" x14ac:dyDescent="0.5">
      <c r="P445" s="400"/>
      <c r="Z445" s="256"/>
      <c r="AA445" s="256"/>
      <c r="AB445" s="256"/>
      <c r="AO445" s="400"/>
      <c r="AY445" s="256"/>
      <c r="AZ445" s="256"/>
      <c r="BA445" s="256"/>
      <c r="BB445" s="256"/>
      <c r="BC445" s="256"/>
      <c r="BD445" s="256"/>
      <c r="BE445" s="256"/>
      <c r="BF445" s="256"/>
      <c r="BG445" s="256"/>
      <c r="BH445" s="256"/>
      <c r="BI445" s="256"/>
      <c r="BK445" s="256"/>
      <c r="BL445" s="256"/>
      <c r="BM445" s="256"/>
      <c r="BN445" s="256"/>
      <c r="BO445" s="256"/>
      <c r="BP445" s="256"/>
      <c r="BQ445" s="256"/>
      <c r="BR445" s="256"/>
      <c r="BS445" s="256"/>
      <c r="BT445" s="256"/>
      <c r="BU445" s="256"/>
      <c r="BV445" s="256"/>
      <c r="BX445" s="256"/>
      <c r="BY445" s="256"/>
      <c r="BZ445" s="256"/>
      <c r="CA445" s="256"/>
      <c r="CB445" s="256"/>
      <c r="CC445" s="256"/>
      <c r="CD445" s="256"/>
      <c r="CE445" s="256"/>
      <c r="CF445" s="256"/>
      <c r="CG445" s="256"/>
      <c r="CH445" s="256"/>
      <c r="CI445" s="256"/>
      <c r="CK445" s="256"/>
      <c r="CL445" s="256"/>
      <c r="CM445" s="256"/>
      <c r="CN445" s="256"/>
      <c r="CO445" s="256"/>
      <c r="CP445" s="256"/>
      <c r="CQ445" s="256"/>
      <c r="CR445" s="256"/>
      <c r="CS445" s="256"/>
      <c r="CT445" s="256"/>
      <c r="CU445" s="256"/>
      <c r="CV445" s="256"/>
      <c r="CX445" s="256"/>
      <c r="CY445" s="256"/>
      <c r="CZ445" s="256"/>
      <c r="DA445" s="256"/>
      <c r="DB445" s="256"/>
      <c r="DC445" s="256"/>
      <c r="DD445" s="256"/>
      <c r="DE445" s="256"/>
      <c r="DF445" s="256"/>
      <c r="DG445" s="256"/>
      <c r="DH445" s="256"/>
      <c r="DI445" s="256"/>
      <c r="DK445" s="256"/>
      <c r="DL445" s="256"/>
      <c r="DM445" s="256"/>
      <c r="DN445" s="256"/>
      <c r="DO445" s="256"/>
      <c r="DP445" s="256"/>
      <c r="DQ445" s="256"/>
      <c r="DR445" s="256"/>
      <c r="DS445" s="256"/>
      <c r="DT445" s="256"/>
      <c r="DU445" s="256"/>
      <c r="DV445" s="256"/>
      <c r="DX445" s="256"/>
      <c r="DY445" s="256"/>
      <c r="DZ445" s="256"/>
      <c r="EA445" s="256"/>
      <c r="EB445" s="256"/>
      <c r="EC445" s="256"/>
      <c r="ED445" s="256"/>
      <c r="EE445" s="256"/>
      <c r="EF445" s="256"/>
      <c r="EG445" s="256"/>
      <c r="EH445" s="256"/>
      <c r="EI445" s="256"/>
      <c r="EK445" s="256"/>
      <c r="EL445" s="256"/>
      <c r="EM445" s="256"/>
      <c r="EN445" s="256"/>
      <c r="EO445" s="256"/>
      <c r="EP445" s="256"/>
      <c r="EQ445" s="256"/>
      <c r="ER445" s="256"/>
      <c r="ES445" s="256"/>
      <c r="ET445" s="256"/>
      <c r="EU445" s="256"/>
      <c r="EV445" s="256"/>
      <c r="EX445" s="256"/>
      <c r="EY445" s="256"/>
      <c r="EZ445" s="256"/>
      <c r="FA445" s="256"/>
      <c r="FB445" s="256"/>
      <c r="FC445" s="256"/>
      <c r="FD445" s="256"/>
      <c r="FE445" s="256"/>
      <c r="FF445" s="256"/>
      <c r="FG445" s="256"/>
      <c r="FH445" s="256"/>
      <c r="FI445" s="256"/>
      <c r="FK445" s="256"/>
      <c r="FL445" s="256"/>
      <c r="FM445" s="256"/>
      <c r="FN445" s="256"/>
      <c r="FO445" s="256"/>
      <c r="FP445" s="256"/>
      <c r="FQ445" s="256"/>
      <c r="FR445" s="256"/>
      <c r="FS445" s="256"/>
      <c r="FT445" s="256"/>
      <c r="FU445" s="256"/>
      <c r="FV445" s="256"/>
      <c r="FX445" s="256"/>
      <c r="FY445" s="256"/>
      <c r="FZ445" s="256"/>
      <c r="GA445" s="256"/>
      <c r="GB445" s="256"/>
      <c r="GC445" s="256"/>
      <c r="GD445" s="256"/>
      <c r="GE445" s="256"/>
      <c r="GF445" s="256"/>
      <c r="GG445" s="256"/>
      <c r="GH445" s="256"/>
      <c r="GI445" s="256"/>
      <c r="GK445" s="256"/>
      <c r="GL445" s="256"/>
      <c r="GM445" s="256"/>
      <c r="GN445" s="256"/>
      <c r="GO445" s="256"/>
      <c r="GP445" s="256"/>
      <c r="GQ445" s="256"/>
      <c r="GR445" s="256"/>
      <c r="GS445" s="256"/>
      <c r="GT445" s="256"/>
      <c r="GU445" s="256"/>
      <c r="GV445" s="256"/>
      <c r="GX445" s="256"/>
      <c r="GY445" s="256"/>
      <c r="GZ445" s="256"/>
      <c r="HA445" s="256"/>
      <c r="HB445" s="256"/>
      <c r="HC445" s="256"/>
      <c r="HD445" s="256"/>
      <c r="HE445" s="256"/>
      <c r="HF445" s="256"/>
      <c r="HG445" s="256"/>
      <c r="HH445" s="256"/>
      <c r="HI445" s="256"/>
      <c r="HK445" s="256"/>
      <c r="HL445" s="256"/>
      <c r="HM445" s="256"/>
      <c r="HN445" s="256"/>
      <c r="HO445" s="256"/>
      <c r="HP445" s="256"/>
      <c r="HQ445" s="256"/>
      <c r="HR445" s="256"/>
      <c r="HS445" s="256"/>
      <c r="HT445" s="256"/>
      <c r="HU445" s="256"/>
      <c r="HV445" s="256"/>
      <c r="HX445" s="256"/>
      <c r="HY445" s="256"/>
      <c r="HZ445" s="256"/>
      <c r="IA445" s="256"/>
      <c r="IB445" s="256"/>
      <c r="IC445" s="256"/>
      <c r="ID445" s="256"/>
      <c r="IE445" s="256"/>
      <c r="IF445" s="256"/>
      <c r="IG445" s="256"/>
      <c r="IH445" s="256"/>
      <c r="II445" s="256"/>
      <c r="IK445" s="256"/>
      <c r="IL445" s="257"/>
      <c r="IM445" s="257"/>
      <c r="IN445" s="257"/>
      <c r="IO445" s="257"/>
      <c r="IP445" s="257"/>
      <c r="IQ445" s="257"/>
      <c r="IR445" s="257"/>
      <c r="IS445" s="257"/>
      <c r="IT445" s="257"/>
      <c r="IU445" s="257"/>
      <c r="IV445" s="257"/>
      <c r="IW445" s="257"/>
      <c r="IY445" s="256"/>
    </row>
    <row r="446" spans="16:259" ht="19.5" customHeight="1" x14ac:dyDescent="0.5">
      <c r="P446" s="400"/>
      <c r="Z446" s="256"/>
      <c r="AA446" s="256"/>
      <c r="AB446" s="256"/>
      <c r="AO446" s="400"/>
      <c r="AY446" s="256"/>
      <c r="AZ446" s="256"/>
      <c r="BA446" s="256"/>
      <c r="BB446" s="256"/>
      <c r="BC446" s="256"/>
      <c r="BD446" s="256"/>
      <c r="BE446" s="256"/>
      <c r="BF446" s="256"/>
      <c r="BG446" s="256"/>
      <c r="BH446" s="256"/>
      <c r="BI446" s="256"/>
      <c r="BK446" s="256"/>
      <c r="BL446" s="256"/>
      <c r="BM446" s="256"/>
      <c r="BN446" s="256"/>
      <c r="BO446" s="256"/>
      <c r="BP446" s="256"/>
      <c r="BQ446" s="256"/>
      <c r="BR446" s="256"/>
      <c r="BS446" s="256"/>
      <c r="BT446" s="256"/>
      <c r="BU446" s="256"/>
      <c r="BV446" s="256"/>
      <c r="BX446" s="256"/>
      <c r="BY446" s="256"/>
      <c r="BZ446" s="256"/>
      <c r="CA446" s="256"/>
      <c r="CB446" s="256"/>
      <c r="CC446" s="256"/>
      <c r="CD446" s="256"/>
      <c r="CE446" s="256"/>
      <c r="CF446" s="256"/>
      <c r="CG446" s="256"/>
      <c r="CH446" s="256"/>
      <c r="CI446" s="256"/>
      <c r="CK446" s="256"/>
      <c r="CL446" s="256"/>
      <c r="CM446" s="256"/>
      <c r="CN446" s="256"/>
      <c r="CO446" s="256"/>
      <c r="CP446" s="256"/>
      <c r="CQ446" s="256"/>
      <c r="CR446" s="256"/>
      <c r="CS446" s="256"/>
      <c r="CT446" s="256"/>
      <c r="CU446" s="256"/>
      <c r="CV446" s="256"/>
      <c r="CX446" s="256"/>
      <c r="CY446" s="256"/>
      <c r="CZ446" s="256"/>
      <c r="DA446" s="256"/>
      <c r="DB446" s="256"/>
      <c r="DC446" s="256"/>
      <c r="DD446" s="256"/>
      <c r="DE446" s="256"/>
      <c r="DF446" s="256"/>
      <c r="DG446" s="256"/>
      <c r="DH446" s="256"/>
      <c r="DI446" s="256"/>
      <c r="DK446" s="256"/>
      <c r="DL446" s="256"/>
      <c r="DM446" s="256"/>
      <c r="DN446" s="256"/>
      <c r="DO446" s="256"/>
      <c r="DP446" s="256"/>
      <c r="DQ446" s="256"/>
      <c r="DR446" s="256"/>
      <c r="DS446" s="256"/>
      <c r="DT446" s="256"/>
      <c r="DU446" s="256"/>
      <c r="DV446" s="256"/>
      <c r="DX446" s="256"/>
      <c r="DY446" s="256"/>
      <c r="DZ446" s="256"/>
      <c r="EA446" s="256"/>
      <c r="EB446" s="256"/>
      <c r="EC446" s="256"/>
      <c r="ED446" s="256"/>
      <c r="EE446" s="256"/>
      <c r="EF446" s="256"/>
      <c r="EG446" s="256"/>
      <c r="EH446" s="256"/>
      <c r="EI446" s="256"/>
      <c r="EK446" s="256"/>
      <c r="EL446" s="256"/>
      <c r="EM446" s="256"/>
      <c r="EN446" s="256"/>
      <c r="EO446" s="256"/>
      <c r="EP446" s="256"/>
      <c r="EQ446" s="256"/>
      <c r="ER446" s="256"/>
      <c r="ES446" s="256"/>
      <c r="ET446" s="256"/>
      <c r="EU446" s="256"/>
      <c r="EV446" s="256"/>
      <c r="EX446" s="256"/>
      <c r="EY446" s="256"/>
      <c r="EZ446" s="256"/>
      <c r="FA446" s="256"/>
      <c r="FB446" s="256"/>
      <c r="FC446" s="256"/>
      <c r="FD446" s="256"/>
      <c r="FE446" s="256"/>
      <c r="FF446" s="256"/>
      <c r="FG446" s="256"/>
      <c r="FH446" s="256"/>
      <c r="FI446" s="256"/>
      <c r="FK446" s="256"/>
      <c r="FL446" s="256"/>
      <c r="FM446" s="256"/>
      <c r="FN446" s="256"/>
      <c r="FO446" s="256"/>
      <c r="FP446" s="256"/>
      <c r="FQ446" s="256"/>
      <c r="FR446" s="256"/>
      <c r="FS446" s="256"/>
      <c r="FT446" s="256"/>
      <c r="FU446" s="256"/>
      <c r="FV446" s="256"/>
      <c r="FX446" s="256"/>
      <c r="FY446" s="256"/>
      <c r="FZ446" s="256"/>
      <c r="GA446" s="256"/>
      <c r="GB446" s="256"/>
      <c r="GC446" s="256"/>
      <c r="GD446" s="256"/>
      <c r="GE446" s="256"/>
      <c r="GF446" s="256"/>
      <c r="GG446" s="256"/>
      <c r="GH446" s="256"/>
      <c r="GI446" s="256"/>
      <c r="GK446" s="256"/>
      <c r="GL446" s="256"/>
      <c r="GM446" s="256"/>
      <c r="GN446" s="256"/>
      <c r="GO446" s="256"/>
      <c r="GP446" s="256"/>
      <c r="GQ446" s="256"/>
      <c r="GR446" s="256"/>
      <c r="GS446" s="256"/>
      <c r="GT446" s="256"/>
      <c r="GU446" s="256"/>
      <c r="GV446" s="256"/>
      <c r="GX446" s="256"/>
      <c r="GY446" s="256"/>
      <c r="GZ446" s="256"/>
      <c r="HA446" s="256"/>
      <c r="HB446" s="256"/>
      <c r="HC446" s="256"/>
      <c r="HD446" s="256"/>
      <c r="HE446" s="256"/>
      <c r="HF446" s="256"/>
      <c r="HG446" s="256"/>
      <c r="HH446" s="256"/>
      <c r="HI446" s="256"/>
      <c r="HK446" s="256"/>
      <c r="HL446" s="256"/>
      <c r="HM446" s="256"/>
      <c r="HN446" s="256"/>
      <c r="HO446" s="256"/>
      <c r="HP446" s="256"/>
      <c r="HQ446" s="256"/>
      <c r="HR446" s="256"/>
      <c r="HS446" s="256"/>
      <c r="HT446" s="256"/>
      <c r="HU446" s="256"/>
      <c r="HV446" s="256"/>
      <c r="HX446" s="256"/>
      <c r="HY446" s="256"/>
      <c r="HZ446" s="256"/>
      <c r="IA446" s="256"/>
      <c r="IB446" s="256"/>
      <c r="IC446" s="256"/>
      <c r="ID446" s="256"/>
      <c r="IE446" s="256"/>
      <c r="IF446" s="256"/>
      <c r="IG446" s="256"/>
      <c r="IH446" s="256"/>
      <c r="II446" s="256"/>
      <c r="IK446" s="256"/>
      <c r="IL446" s="257"/>
      <c r="IM446" s="257"/>
      <c r="IN446" s="257"/>
      <c r="IO446" s="257"/>
      <c r="IP446" s="257"/>
      <c r="IQ446" s="257"/>
      <c r="IR446" s="257"/>
      <c r="IS446" s="257"/>
      <c r="IT446" s="257"/>
      <c r="IU446" s="257"/>
      <c r="IV446" s="257"/>
      <c r="IW446" s="257"/>
      <c r="IY446" s="256"/>
    </row>
    <row r="447" spans="16:259" ht="19.5" customHeight="1" x14ac:dyDescent="0.5">
      <c r="P447" s="400"/>
      <c r="Z447" s="256"/>
      <c r="AA447" s="256"/>
      <c r="AB447" s="256"/>
      <c r="AO447" s="400"/>
      <c r="AY447" s="256"/>
      <c r="AZ447" s="256"/>
      <c r="BA447" s="256"/>
      <c r="BB447" s="256"/>
      <c r="BC447" s="256"/>
      <c r="BD447" s="256"/>
      <c r="BE447" s="256"/>
      <c r="BF447" s="256"/>
      <c r="BG447" s="256"/>
      <c r="BH447" s="256"/>
      <c r="BI447" s="256"/>
      <c r="BK447" s="256"/>
      <c r="BL447" s="256"/>
      <c r="BM447" s="256"/>
      <c r="BN447" s="256"/>
      <c r="BO447" s="256"/>
      <c r="BP447" s="256"/>
      <c r="BQ447" s="256"/>
      <c r="BR447" s="256"/>
      <c r="BS447" s="256"/>
      <c r="BT447" s="256"/>
      <c r="BU447" s="256"/>
      <c r="BV447" s="256"/>
      <c r="BX447" s="256"/>
      <c r="BY447" s="256"/>
      <c r="BZ447" s="256"/>
      <c r="CA447" s="256"/>
      <c r="CB447" s="256"/>
      <c r="CC447" s="256"/>
      <c r="CD447" s="256"/>
      <c r="CE447" s="256"/>
      <c r="CF447" s="256"/>
      <c r="CG447" s="256"/>
      <c r="CH447" s="256"/>
      <c r="CI447" s="256"/>
      <c r="CK447" s="256"/>
      <c r="CL447" s="256"/>
      <c r="CM447" s="256"/>
      <c r="CN447" s="256"/>
      <c r="CO447" s="256"/>
      <c r="CP447" s="256"/>
      <c r="CQ447" s="256"/>
      <c r="CR447" s="256"/>
      <c r="CS447" s="256"/>
      <c r="CT447" s="256"/>
      <c r="CU447" s="256"/>
      <c r="CV447" s="256"/>
      <c r="CX447" s="256"/>
      <c r="CY447" s="256"/>
      <c r="CZ447" s="256"/>
      <c r="DA447" s="256"/>
      <c r="DB447" s="256"/>
      <c r="DC447" s="256"/>
      <c r="DD447" s="256"/>
      <c r="DE447" s="256"/>
      <c r="DF447" s="256"/>
      <c r="DG447" s="256"/>
      <c r="DH447" s="256"/>
      <c r="DI447" s="256"/>
      <c r="DK447" s="256"/>
      <c r="DL447" s="256"/>
      <c r="DM447" s="256"/>
      <c r="DN447" s="256"/>
      <c r="DO447" s="256"/>
      <c r="DP447" s="256"/>
      <c r="DQ447" s="256"/>
      <c r="DR447" s="256"/>
      <c r="DS447" s="256"/>
      <c r="DT447" s="256"/>
      <c r="DU447" s="256"/>
      <c r="DV447" s="256"/>
      <c r="DX447" s="256"/>
      <c r="DY447" s="256"/>
      <c r="DZ447" s="256"/>
      <c r="EA447" s="256"/>
      <c r="EB447" s="256"/>
      <c r="EC447" s="256"/>
      <c r="ED447" s="256"/>
      <c r="EE447" s="256"/>
      <c r="EF447" s="256"/>
      <c r="EG447" s="256"/>
      <c r="EH447" s="256"/>
      <c r="EI447" s="256"/>
      <c r="EK447" s="256"/>
      <c r="EL447" s="256"/>
      <c r="EM447" s="256"/>
      <c r="EN447" s="256"/>
      <c r="EO447" s="256"/>
      <c r="EP447" s="256"/>
      <c r="EQ447" s="256"/>
      <c r="ER447" s="256"/>
      <c r="ES447" s="256"/>
      <c r="ET447" s="256"/>
      <c r="EU447" s="256"/>
      <c r="EV447" s="256"/>
      <c r="EX447" s="256"/>
      <c r="EY447" s="256"/>
      <c r="EZ447" s="256"/>
      <c r="FA447" s="256"/>
      <c r="FB447" s="256"/>
      <c r="FC447" s="256"/>
      <c r="FD447" s="256"/>
      <c r="FE447" s="256"/>
      <c r="FF447" s="256"/>
      <c r="FG447" s="256"/>
      <c r="FH447" s="256"/>
      <c r="FI447" s="256"/>
      <c r="FK447" s="256"/>
      <c r="FL447" s="256"/>
      <c r="FM447" s="256"/>
      <c r="FN447" s="256"/>
      <c r="FO447" s="256"/>
      <c r="FP447" s="256"/>
      <c r="FQ447" s="256"/>
      <c r="FR447" s="256"/>
      <c r="FS447" s="256"/>
      <c r="FT447" s="256"/>
      <c r="FU447" s="256"/>
      <c r="FV447" s="256"/>
      <c r="FX447" s="256"/>
      <c r="FY447" s="256"/>
      <c r="FZ447" s="256"/>
      <c r="GA447" s="256"/>
      <c r="GB447" s="256"/>
      <c r="GC447" s="256"/>
      <c r="GD447" s="256"/>
      <c r="GE447" s="256"/>
      <c r="GF447" s="256"/>
      <c r="GG447" s="256"/>
      <c r="GH447" s="256"/>
      <c r="GI447" s="256"/>
      <c r="GK447" s="256"/>
      <c r="GL447" s="256"/>
      <c r="GM447" s="256"/>
      <c r="GN447" s="256"/>
      <c r="GO447" s="256"/>
      <c r="GP447" s="256"/>
      <c r="GQ447" s="256"/>
      <c r="GR447" s="256"/>
      <c r="GS447" s="256"/>
      <c r="GT447" s="256"/>
      <c r="GU447" s="256"/>
      <c r="GV447" s="256"/>
      <c r="GX447" s="256"/>
      <c r="GY447" s="256"/>
      <c r="GZ447" s="256"/>
      <c r="HA447" s="256"/>
      <c r="HB447" s="256"/>
      <c r="HC447" s="256"/>
      <c r="HD447" s="256"/>
      <c r="HE447" s="256"/>
      <c r="HF447" s="256"/>
      <c r="HG447" s="256"/>
      <c r="HH447" s="256"/>
      <c r="HI447" s="256"/>
      <c r="HK447" s="256"/>
      <c r="HL447" s="256"/>
      <c r="HM447" s="256"/>
      <c r="HN447" s="256"/>
      <c r="HO447" s="256"/>
      <c r="HP447" s="256"/>
      <c r="HQ447" s="256"/>
      <c r="HR447" s="256"/>
      <c r="HS447" s="256"/>
      <c r="HT447" s="256"/>
      <c r="HU447" s="256"/>
      <c r="HV447" s="256"/>
      <c r="HX447" s="256"/>
      <c r="HY447" s="256"/>
      <c r="HZ447" s="256"/>
      <c r="IA447" s="256"/>
      <c r="IB447" s="256"/>
      <c r="IC447" s="256"/>
      <c r="ID447" s="256"/>
      <c r="IE447" s="256"/>
      <c r="IF447" s="256"/>
      <c r="IG447" s="256"/>
      <c r="IH447" s="256"/>
      <c r="II447" s="256"/>
      <c r="IK447" s="256"/>
      <c r="IL447" s="257"/>
      <c r="IM447" s="257"/>
      <c r="IN447" s="257"/>
      <c r="IO447" s="257"/>
      <c r="IP447" s="257"/>
      <c r="IQ447" s="257"/>
      <c r="IR447" s="257"/>
      <c r="IS447" s="257"/>
      <c r="IT447" s="257"/>
      <c r="IU447" s="257"/>
      <c r="IV447" s="257"/>
      <c r="IW447" s="257"/>
      <c r="IY447" s="256"/>
    </row>
    <row r="448" spans="16:259" ht="19.5" customHeight="1" x14ac:dyDescent="0.5">
      <c r="P448" s="400"/>
      <c r="Z448" s="256"/>
      <c r="AA448" s="256"/>
      <c r="AB448" s="256"/>
      <c r="AO448" s="400"/>
      <c r="AY448" s="256"/>
      <c r="AZ448" s="256"/>
      <c r="BA448" s="256"/>
      <c r="BB448" s="256"/>
      <c r="BC448" s="256"/>
      <c r="BD448" s="256"/>
      <c r="BE448" s="256"/>
      <c r="BF448" s="256"/>
      <c r="BG448" s="256"/>
      <c r="BH448" s="256"/>
      <c r="BI448" s="256"/>
      <c r="BK448" s="256"/>
      <c r="BL448" s="256"/>
      <c r="BM448" s="256"/>
      <c r="BN448" s="256"/>
      <c r="BO448" s="256"/>
      <c r="BP448" s="256"/>
      <c r="BQ448" s="256"/>
      <c r="BR448" s="256"/>
      <c r="BS448" s="256"/>
      <c r="BT448" s="256"/>
      <c r="BU448" s="256"/>
      <c r="BV448" s="256"/>
      <c r="BX448" s="256"/>
      <c r="BY448" s="256"/>
      <c r="BZ448" s="256"/>
      <c r="CA448" s="256"/>
      <c r="CB448" s="256"/>
      <c r="CC448" s="256"/>
      <c r="CD448" s="256"/>
      <c r="CE448" s="256"/>
      <c r="CF448" s="256"/>
      <c r="CG448" s="256"/>
      <c r="CH448" s="256"/>
      <c r="CI448" s="256"/>
      <c r="CK448" s="256"/>
      <c r="CL448" s="256"/>
      <c r="CM448" s="256"/>
      <c r="CN448" s="256"/>
      <c r="CO448" s="256"/>
      <c r="CP448" s="256"/>
      <c r="CQ448" s="256"/>
      <c r="CR448" s="256"/>
      <c r="CS448" s="256"/>
      <c r="CT448" s="256"/>
      <c r="CU448" s="256"/>
      <c r="CV448" s="256"/>
      <c r="CX448" s="256"/>
      <c r="CY448" s="256"/>
      <c r="CZ448" s="256"/>
      <c r="DA448" s="256"/>
      <c r="DB448" s="256"/>
      <c r="DC448" s="256"/>
      <c r="DD448" s="256"/>
      <c r="DE448" s="256"/>
      <c r="DF448" s="256"/>
      <c r="DG448" s="256"/>
      <c r="DH448" s="256"/>
      <c r="DI448" s="256"/>
      <c r="DK448" s="256"/>
      <c r="DL448" s="256"/>
      <c r="DM448" s="256"/>
      <c r="DN448" s="256"/>
      <c r="DO448" s="256"/>
      <c r="DP448" s="256"/>
      <c r="DQ448" s="256"/>
      <c r="DR448" s="256"/>
      <c r="DS448" s="256"/>
      <c r="DT448" s="256"/>
      <c r="DU448" s="256"/>
      <c r="DV448" s="256"/>
      <c r="DX448" s="256"/>
      <c r="DY448" s="256"/>
      <c r="DZ448" s="256"/>
      <c r="EA448" s="256"/>
      <c r="EB448" s="256"/>
      <c r="EC448" s="256"/>
      <c r="ED448" s="256"/>
      <c r="EE448" s="256"/>
      <c r="EF448" s="256"/>
      <c r="EG448" s="256"/>
      <c r="EH448" s="256"/>
      <c r="EI448" s="256"/>
      <c r="EK448" s="256"/>
      <c r="EL448" s="256"/>
      <c r="EM448" s="256"/>
      <c r="EN448" s="256"/>
      <c r="EO448" s="256"/>
      <c r="EP448" s="256"/>
      <c r="EQ448" s="256"/>
      <c r="ER448" s="256"/>
      <c r="ES448" s="256"/>
      <c r="ET448" s="256"/>
      <c r="EU448" s="256"/>
      <c r="EV448" s="256"/>
      <c r="EX448" s="256"/>
      <c r="EY448" s="256"/>
      <c r="EZ448" s="256"/>
      <c r="FA448" s="256"/>
      <c r="FB448" s="256"/>
      <c r="FC448" s="256"/>
      <c r="FD448" s="256"/>
      <c r="FE448" s="256"/>
      <c r="FF448" s="256"/>
      <c r="FG448" s="256"/>
      <c r="FH448" s="256"/>
      <c r="FI448" s="256"/>
      <c r="FK448" s="256"/>
      <c r="FL448" s="256"/>
      <c r="FM448" s="256"/>
      <c r="FN448" s="256"/>
      <c r="FO448" s="256"/>
      <c r="FP448" s="256"/>
      <c r="FQ448" s="256"/>
      <c r="FR448" s="256"/>
      <c r="FS448" s="256"/>
      <c r="FT448" s="256"/>
      <c r="FU448" s="256"/>
      <c r="FV448" s="256"/>
      <c r="FX448" s="256"/>
      <c r="FY448" s="256"/>
      <c r="FZ448" s="256"/>
      <c r="GA448" s="256"/>
      <c r="GB448" s="256"/>
      <c r="GC448" s="256"/>
      <c r="GD448" s="256"/>
      <c r="GE448" s="256"/>
      <c r="GF448" s="256"/>
      <c r="GG448" s="256"/>
      <c r="GH448" s="256"/>
      <c r="GI448" s="256"/>
      <c r="GK448" s="256"/>
      <c r="GL448" s="256"/>
      <c r="GM448" s="256"/>
      <c r="GN448" s="256"/>
      <c r="GO448" s="256"/>
      <c r="GP448" s="256"/>
      <c r="GQ448" s="256"/>
      <c r="GR448" s="256"/>
      <c r="GS448" s="256"/>
      <c r="GT448" s="256"/>
      <c r="GU448" s="256"/>
      <c r="GV448" s="256"/>
      <c r="GX448" s="256"/>
      <c r="GY448" s="256"/>
      <c r="GZ448" s="256"/>
      <c r="HA448" s="256"/>
      <c r="HB448" s="256"/>
      <c r="HC448" s="256"/>
      <c r="HD448" s="256"/>
      <c r="HE448" s="256"/>
      <c r="HF448" s="256"/>
      <c r="HG448" s="256"/>
      <c r="HH448" s="256"/>
      <c r="HI448" s="256"/>
      <c r="HK448" s="256"/>
      <c r="HL448" s="256"/>
      <c r="HM448" s="256"/>
      <c r="HN448" s="256"/>
      <c r="HO448" s="256"/>
      <c r="HP448" s="256"/>
      <c r="HQ448" s="256"/>
      <c r="HR448" s="256"/>
      <c r="HS448" s="256"/>
      <c r="HT448" s="256"/>
      <c r="HU448" s="256"/>
      <c r="HV448" s="256"/>
      <c r="HX448" s="256"/>
      <c r="HY448" s="256"/>
      <c r="HZ448" s="256"/>
      <c r="IA448" s="256"/>
      <c r="IB448" s="256"/>
      <c r="IC448" s="256"/>
      <c r="ID448" s="256"/>
      <c r="IE448" s="256"/>
      <c r="IF448" s="256"/>
      <c r="IG448" s="256"/>
      <c r="IH448" s="256"/>
      <c r="II448" s="256"/>
      <c r="IK448" s="256"/>
      <c r="IL448" s="257"/>
      <c r="IM448" s="257"/>
      <c r="IN448" s="257"/>
      <c r="IO448" s="257"/>
      <c r="IP448" s="257"/>
      <c r="IQ448" s="257"/>
      <c r="IR448" s="257"/>
      <c r="IS448" s="257"/>
      <c r="IT448" s="257"/>
      <c r="IU448" s="257"/>
      <c r="IV448" s="257"/>
      <c r="IW448" s="257"/>
      <c r="IY448" s="256"/>
    </row>
    <row r="449" spans="16:259" ht="19.5" customHeight="1" x14ac:dyDescent="0.5">
      <c r="P449" s="400"/>
      <c r="Z449" s="256"/>
      <c r="AA449" s="256"/>
      <c r="AB449" s="256"/>
      <c r="AO449" s="400"/>
      <c r="AY449" s="256"/>
      <c r="AZ449" s="256"/>
      <c r="BA449" s="256"/>
      <c r="BB449" s="256"/>
      <c r="BC449" s="256"/>
      <c r="BD449" s="256"/>
      <c r="BE449" s="256"/>
      <c r="BF449" s="256"/>
      <c r="BG449" s="256"/>
      <c r="BH449" s="256"/>
      <c r="BI449" s="256"/>
      <c r="BK449" s="256"/>
      <c r="BL449" s="256"/>
      <c r="BM449" s="256"/>
      <c r="BN449" s="256"/>
      <c r="BO449" s="256"/>
      <c r="BP449" s="256"/>
      <c r="BQ449" s="256"/>
      <c r="BR449" s="256"/>
      <c r="BS449" s="256"/>
      <c r="BT449" s="256"/>
      <c r="BU449" s="256"/>
      <c r="BV449" s="256"/>
      <c r="BX449" s="256"/>
      <c r="BY449" s="256"/>
      <c r="BZ449" s="256"/>
      <c r="CA449" s="256"/>
      <c r="CB449" s="256"/>
      <c r="CC449" s="256"/>
      <c r="CD449" s="256"/>
      <c r="CE449" s="256"/>
      <c r="CF449" s="256"/>
      <c r="CG449" s="256"/>
      <c r="CH449" s="256"/>
      <c r="CI449" s="256"/>
      <c r="CK449" s="256"/>
      <c r="CL449" s="256"/>
      <c r="CM449" s="256"/>
      <c r="CN449" s="256"/>
      <c r="CO449" s="256"/>
      <c r="CP449" s="256"/>
      <c r="CQ449" s="256"/>
      <c r="CR449" s="256"/>
      <c r="CS449" s="256"/>
      <c r="CT449" s="256"/>
      <c r="CU449" s="256"/>
      <c r="CV449" s="256"/>
      <c r="CX449" s="256"/>
      <c r="CY449" s="256"/>
      <c r="CZ449" s="256"/>
      <c r="DA449" s="256"/>
      <c r="DB449" s="256"/>
      <c r="DC449" s="256"/>
      <c r="DD449" s="256"/>
      <c r="DE449" s="256"/>
      <c r="DF449" s="256"/>
      <c r="DG449" s="256"/>
      <c r="DH449" s="256"/>
      <c r="DI449" s="256"/>
      <c r="DK449" s="256"/>
      <c r="DL449" s="256"/>
      <c r="DM449" s="256"/>
      <c r="DN449" s="256"/>
      <c r="DO449" s="256"/>
      <c r="DP449" s="256"/>
      <c r="DQ449" s="256"/>
      <c r="DR449" s="256"/>
      <c r="DS449" s="256"/>
      <c r="DT449" s="256"/>
      <c r="DU449" s="256"/>
      <c r="DV449" s="256"/>
      <c r="DX449" s="256"/>
      <c r="DY449" s="256"/>
      <c r="DZ449" s="256"/>
      <c r="EA449" s="256"/>
      <c r="EB449" s="256"/>
      <c r="EC449" s="256"/>
      <c r="ED449" s="256"/>
      <c r="EE449" s="256"/>
      <c r="EF449" s="256"/>
      <c r="EG449" s="256"/>
      <c r="EH449" s="256"/>
      <c r="EI449" s="256"/>
      <c r="EK449" s="256"/>
      <c r="EL449" s="256"/>
      <c r="EM449" s="256"/>
      <c r="EN449" s="256"/>
      <c r="EO449" s="256"/>
      <c r="EP449" s="256"/>
      <c r="EQ449" s="256"/>
      <c r="ER449" s="256"/>
      <c r="ES449" s="256"/>
      <c r="ET449" s="256"/>
      <c r="EU449" s="256"/>
      <c r="EV449" s="256"/>
      <c r="EX449" s="256"/>
      <c r="EY449" s="256"/>
      <c r="EZ449" s="256"/>
      <c r="FA449" s="256"/>
      <c r="FB449" s="256"/>
      <c r="FC449" s="256"/>
      <c r="FD449" s="256"/>
      <c r="FE449" s="256"/>
      <c r="FF449" s="256"/>
      <c r="FG449" s="256"/>
      <c r="FH449" s="256"/>
      <c r="FI449" s="256"/>
      <c r="FK449" s="256"/>
      <c r="FL449" s="256"/>
      <c r="FM449" s="256"/>
      <c r="FN449" s="256"/>
      <c r="FO449" s="256"/>
      <c r="FP449" s="256"/>
      <c r="FQ449" s="256"/>
      <c r="FR449" s="256"/>
      <c r="FS449" s="256"/>
      <c r="FT449" s="256"/>
      <c r="FU449" s="256"/>
      <c r="FV449" s="256"/>
      <c r="FX449" s="256"/>
      <c r="FY449" s="256"/>
      <c r="FZ449" s="256"/>
      <c r="GA449" s="256"/>
      <c r="GB449" s="256"/>
      <c r="GC449" s="256"/>
      <c r="GD449" s="256"/>
      <c r="GE449" s="256"/>
      <c r="GF449" s="256"/>
      <c r="GG449" s="256"/>
      <c r="GH449" s="256"/>
      <c r="GI449" s="256"/>
      <c r="GK449" s="256"/>
      <c r="GL449" s="256"/>
      <c r="GM449" s="256"/>
      <c r="GN449" s="256"/>
      <c r="GO449" s="256"/>
      <c r="GP449" s="256"/>
      <c r="GQ449" s="256"/>
      <c r="GR449" s="256"/>
      <c r="GS449" s="256"/>
      <c r="GT449" s="256"/>
      <c r="GU449" s="256"/>
      <c r="GV449" s="256"/>
      <c r="GX449" s="256"/>
      <c r="GY449" s="256"/>
      <c r="GZ449" s="256"/>
      <c r="HA449" s="256"/>
      <c r="HB449" s="256"/>
      <c r="HC449" s="256"/>
      <c r="HD449" s="256"/>
      <c r="HE449" s="256"/>
      <c r="HF449" s="256"/>
      <c r="HG449" s="256"/>
      <c r="HH449" s="256"/>
      <c r="HI449" s="256"/>
      <c r="HK449" s="256"/>
      <c r="HL449" s="256"/>
      <c r="HM449" s="256"/>
      <c r="HN449" s="256"/>
      <c r="HO449" s="256"/>
      <c r="HP449" s="256"/>
      <c r="HQ449" s="256"/>
      <c r="HR449" s="256"/>
      <c r="HS449" s="256"/>
      <c r="HT449" s="256"/>
      <c r="HU449" s="256"/>
      <c r="HV449" s="256"/>
      <c r="HX449" s="256"/>
      <c r="HY449" s="256"/>
      <c r="HZ449" s="256"/>
      <c r="IA449" s="256"/>
      <c r="IB449" s="256"/>
      <c r="IC449" s="256"/>
      <c r="ID449" s="256"/>
      <c r="IE449" s="256"/>
      <c r="IF449" s="256"/>
      <c r="IG449" s="256"/>
      <c r="IH449" s="256"/>
      <c r="II449" s="256"/>
      <c r="IK449" s="256"/>
      <c r="IL449" s="257"/>
      <c r="IM449" s="257"/>
      <c r="IN449" s="257"/>
      <c r="IO449" s="257"/>
      <c r="IP449" s="257"/>
      <c r="IQ449" s="257"/>
      <c r="IR449" s="257"/>
      <c r="IS449" s="257"/>
      <c r="IT449" s="257"/>
      <c r="IU449" s="257"/>
      <c r="IV449" s="257"/>
      <c r="IW449" s="257"/>
      <c r="IY449" s="256"/>
    </row>
    <row r="450" spans="16:259" ht="19.5" customHeight="1" x14ac:dyDescent="0.5">
      <c r="P450" s="400"/>
      <c r="Z450" s="256"/>
      <c r="AA450" s="256"/>
      <c r="AB450" s="256"/>
      <c r="AO450" s="400"/>
      <c r="AY450" s="256"/>
      <c r="AZ450" s="256"/>
      <c r="BA450" s="256"/>
      <c r="BB450" s="256"/>
      <c r="BC450" s="256"/>
      <c r="BD450" s="256"/>
      <c r="BE450" s="256"/>
      <c r="BF450" s="256"/>
      <c r="BG450" s="256"/>
      <c r="BH450" s="256"/>
      <c r="BI450" s="256"/>
      <c r="BK450" s="256"/>
      <c r="BL450" s="256"/>
      <c r="BM450" s="256"/>
      <c r="BN450" s="256"/>
      <c r="BO450" s="256"/>
      <c r="BP450" s="256"/>
      <c r="BQ450" s="256"/>
      <c r="BR450" s="256"/>
      <c r="BS450" s="256"/>
      <c r="BT450" s="256"/>
      <c r="BU450" s="256"/>
      <c r="BV450" s="256"/>
      <c r="BX450" s="256"/>
      <c r="BY450" s="256"/>
      <c r="BZ450" s="256"/>
      <c r="CA450" s="256"/>
      <c r="CB450" s="256"/>
      <c r="CC450" s="256"/>
      <c r="CD450" s="256"/>
      <c r="CE450" s="256"/>
      <c r="CF450" s="256"/>
      <c r="CG450" s="256"/>
      <c r="CH450" s="256"/>
      <c r="CI450" s="256"/>
      <c r="CK450" s="256"/>
      <c r="CL450" s="256"/>
      <c r="CM450" s="256"/>
      <c r="CN450" s="256"/>
      <c r="CO450" s="256"/>
      <c r="CP450" s="256"/>
      <c r="CQ450" s="256"/>
      <c r="CR450" s="256"/>
      <c r="CS450" s="256"/>
      <c r="CT450" s="256"/>
      <c r="CU450" s="256"/>
      <c r="CV450" s="256"/>
      <c r="CX450" s="256"/>
      <c r="CY450" s="256"/>
      <c r="CZ450" s="256"/>
      <c r="DA450" s="256"/>
      <c r="DB450" s="256"/>
      <c r="DC450" s="256"/>
      <c r="DD450" s="256"/>
      <c r="DE450" s="256"/>
      <c r="DF450" s="256"/>
      <c r="DG450" s="256"/>
      <c r="DH450" s="256"/>
      <c r="DI450" s="256"/>
      <c r="DK450" s="256"/>
      <c r="DL450" s="256"/>
      <c r="DM450" s="256"/>
      <c r="DN450" s="256"/>
      <c r="DO450" s="256"/>
      <c r="DP450" s="256"/>
      <c r="DQ450" s="256"/>
      <c r="DR450" s="256"/>
      <c r="DS450" s="256"/>
      <c r="DT450" s="256"/>
      <c r="DU450" s="256"/>
      <c r="DV450" s="256"/>
      <c r="DX450" s="256"/>
      <c r="DY450" s="256"/>
      <c r="DZ450" s="256"/>
      <c r="EA450" s="256"/>
      <c r="EB450" s="256"/>
      <c r="EC450" s="256"/>
      <c r="ED450" s="256"/>
      <c r="EE450" s="256"/>
      <c r="EF450" s="256"/>
      <c r="EG450" s="256"/>
      <c r="EH450" s="256"/>
      <c r="EI450" s="256"/>
      <c r="EK450" s="256"/>
      <c r="EL450" s="256"/>
      <c r="EM450" s="256"/>
      <c r="EN450" s="256"/>
      <c r="EO450" s="256"/>
      <c r="EP450" s="256"/>
      <c r="EQ450" s="256"/>
      <c r="ER450" s="256"/>
      <c r="ES450" s="256"/>
      <c r="ET450" s="256"/>
      <c r="EU450" s="256"/>
      <c r="EV450" s="256"/>
      <c r="EX450" s="256"/>
      <c r="EY450" s="256"/>
      <c r="EZ450" s="256"/>
      <c r="FA450" s="256"/>
      <c r="FB450" s="256"/>
      <c r="FC450" s="256"/>
      <c r="FD450" s="256"/>
      <c r="FE450" s="256"/>
      <c r="FF450" s="256"/>
      <c r="FG450" s="256"/>
      <c r="FH450" s="256"/>
      <c r="FI450" s="256"/>
      <c r="FK450" s="256"/>
      <c r="FL450" s="256"/>
      <c r="FM450" s="256"/>
      <c r="FN450" s="256"/>
      <c r="FO450" s="256"/>
      <c r="FP450" s="256"/>
      <c r="FQ450" s="256"/>
      <c r="FR450" s="256"/>
      <c r="FS450" s="256"/>
      <c r="FT450" s="256"/>
      <c r="FU450" s="256"/>
      <c r="FV450" s="256"/>
      <c r="FX450" s="256"/>
      <c r="FY450" s="256"/>
      <c r="FZ450" s="256"/>
      <c r="GA450" s="256"/>
      <c r="GB450" s="256"/>
      <c r="GC450" s="256"/>
      <c r="GD450" s="256"/>
      <c r="GE450" s="256"/>
      <c r="GF450" s="256"/>
      <c r="GG450" s="256"/>
      <c r="GH450" s="256"/>
      <c r="GI450" s="256"/>
      <c r="GK450" s="256"/>
      <c r="GL450" s="256"/>
      <c r="GM450" s="256"/>
      <c r="GN450" s="256"/>
      <c r="GO450" s="256"/>
      <c r="GP450" s="256"/>
      <c r="GQ450" s="256"/>
      <c r="GR450" s="256"/>
      <c r="GS450" s="256"/>
      <c r="GT450" s="256"/>
      <c r="GU450" s="256"/>
      <c r="GV450" s="256"/>
      <c r="GX450" s="256"/>
      <c r="GY450" s="256"/>
      <c r="GZ450" s="256"/>
      <c r="HA450" s="256"/>
      <c r="HB450" s="256"/>
      <c r="HC450" s="256"/>
      <c r="HD450" s="256"/>
      <c r="HE450" s="256"/>
      <c r="HF450" s="256"/>
      <c r="HG450" s="256"/>
      <c r="HH450" s="256"/>
      <c r="HI450" s="256"/>
      <c r="HK450" s="256"/>
      <c r="HL450" s="256"/>
      <c r="HM450" s="256"/>
      <c r="HN450" s="256"/>
      <c r="HO450" s="256"/>
      <c r="HP450" s="256"/>
      <c r="HQ450" s="256"/>
      <c r="HR450" s="256"/>
      <c r="HS450" s="256"/>
      <c r="HT450" s="256"/>
      <c r="HU450" s="256"/>
      <c r="HV450" s="256"/>
      <c r="HX450" s="256"/>
      <c r="HY450" s="256"/>
      <c r="HZ450" s="256"/>
      <c r="IA450" s="256"/>
      <c r="IB450" s="256"/>
      <c r="IC450" s="256"/>
      <c r="ID450" s="256"/>
      <c r="IE450" s="256"/>
      <c r="IF450" s="256"/>
      <c r="IG450" s="256"/>
      <c r="IH450" s="256"/>
      <c r="II450" s="256"/>
      <c r="IK450" s="256"/>
      <c r="IL450" s="257"/>
      <c r="IM450" s="257"/>
      <c r="IN450" s="257"/>
      <c r="IO450" s="257"/>
      <c r="IP450" s="257"/>
      <c r="IQ450" s="257"/>
      <c r="IR450" s="257"/>
      <c r="IS450" s="257"/>
      <c r="IT450" s="257"/>
      <c r="IU450" s="257"/>
      <c r="IV450" s="257"/>
      <c r="IW450" s="257"/>
      <c r="IY450" s="256"/>
    </row>
    <row r="451" spans="16:259" ht="19.5" customHeight="1" x14ac:dyDescent="0.5">
      <c r="P451" s="400"/>
      <c r="Z451" s="256"/>
      <c r="AA451" s="256"/>
      <c r="AB451" s="256"/>
      <c r="AO451" s="400"/>
      <c r="AY451" s="256"/>
      <c r="AZ451" s="256"/>
      <c r="BA451" s="256"/>
      <c r="BB451" s="256"/>
      <c r="BC451" s="256"/>
      <c r="BD451" s="256"/>
      <c r="BE451" s="256"/>
      <c r="BF451" s="256"/>
      <c r="BG451" s="256"/>
      <c r="BH451" s="256"/>
      <c r="BI451" s="256"/>
      <c r="BK451" s="256"/>
      <c r="BL451" s="256"/>
      <c r="BM451" s="256"/>
      <c r="BN451" s="256"/>
      <c r="BO451" s="256"/>
      <c r="BP451" s="256"/>
      <c r="BQ451" s="256"/>
      <c r="BR451" s="256"/>
      <c r="BS451" s="256"/>
      <c r="BT451" s="256"/>
      <c r="BU451" s="256"/>
      <c r="BV451" s="256"/>
      <c r="BX451" s="256"/>
      <c r="BY451" s="256"/>
      <c r="BZ451" s="256"/>
      <c r="CA451" s="256"/>
      <c r="CB451" s="256"/>
      <c r="CC451" s="256"/>
      <c r="CD451" s="256"/>
      <c r="CE451" s="256"/>
      <c r="CF451" s="256"/>
      <c r="CG451" s="256"/>
      <c r="CH451" s="256"/>
      <c r="CI451" s="256"/>
      <c r="CK451" s="256"/>
      <c r="CL451" s="256"/>
      <c r="CM451" s="256"/>
      <c r="CN451" s="256"/>
      <c r="CO451" s="256"/>
      <c r="CP451" s="256"/>
      <c r="CQ451" s="256"/>
      <c r="CR451" s="256"/>
      <c r="CS451" s="256"/>
      <c r="CT451" s="256"/>
      <c r="CU451" s="256"/>
      <c r="CV451" s="256"/>
      <c r="CX451" s="256"/>
      <c r="CY451" s="256"/>
      <c r="CZ451" s="256"/>
      <c r="DA451" s="256"/>
      <c r="DB451" s="256"/>
      <c r="DC451" s="256"/>
      <c r="DD451" s="256"/>
      <c r="DE451" s="256"/>
      <c r="DF451" s="256"/>
      <c r="DG451" s="256"/>
      <c r="DH451" s="256"/>
      <c r="DI451" s="256"/>
      <c r="DK451" s="256"/>
      <c r="DL451" s="256"/>
      <c r="DM451" s="256"/>
      <c r="DN451" s="256"/>
      <c r="DO451" s="256"/>
      <c r="DP451" s="256"/>
      <c r="DQ451" s="256"/>
      <c r="DR451" s="256"/>
      <c r="DS451" s="256"/>
      <c r="DT451" s="256"/>
      <c r="DU451" s="256"/>
      <c r="DV451" s="256"/>
      <c r="DX451" s="256"/>
      <c r="DY451" s="256"/>
      <c r="DZ451" s="256"/>
      <c r="EA451" s="256"/>
      <c r="EB451" s="256"/>
      <c r="EC451" s="256"/>
      <c r="ED451" s="256"/>
      <c r="EE451" s="256"/>
      <c r="EF451" s="256"/>
      <c r="EG451" s="256"/>
      <c r="EH451" s="256"/>
      <c r="EI451" s="256"/>
      <c r="EK451" s="256"/>
      <c r="EL451" s="256"/>
      <c r="EM451" s="256"/>
      <c r="EN451" s="256"/>
      <c r="EO451" s="256"/>
      <c r="EP451" s="256"/>
      <c r="EQ451" s="256"/>
      <c r="ER451" s="256"/>
      <c r="ES451" s="256"/>
      <c r="ET451" s="256"/>
      <c r="EU451" s="256"/>
      <c r="EV451" s="256"/>
      <c r="EX451" s="256"/>
      <c r="EY451" s="256"/>
      <c r="EZ451" s="256"/>
      <c r="FA451" s="256"/>
      <c r="FB451" s="256"/>
      <c r="FC451" s="256"/>
      <c r="FD451" s="256"/>
      <c r="FE451" s="256"/>
      <c r="FF451" s="256"/>
      <c r="FG451" s="256"/>
      <c r="FH451" s="256"/>
      <c r="FI451" s="256"/>
      <c r="FK451" s="256"/>
      <c r="FL451" s="256"/>
      <c r="FM451" s="256"/>
      <c r="FN451" s="256"/>
      <c r="FO451" s="256"/>
      <c r="FP451" s="256"/>
      <c r="FQ451" s="256"/>
      <c r="FR451" s="256"/>
      <c r="FS451" s="256"/>
      <c r="FT451" s="256"/>
      <c r="FU451" s="256"/>
      <c r="FV451" s="256"/>
      <c r="FX451" s="256"/>
      <c r="FY451" s="256"/>
      <c r="FZ451" s="256"/>
      <c r="GA451" s="256"/>
      <c r="GB451" s="256"/>
      <c r="GC451" s="256"/>
      <c r="GD451" s="256"/>
      <c r="GE451" s="256"/>
      <c r="GF451" s="256"/>
      <c r="GG451" s="256"/>
      <c r="GH451" s="256"/>
      <c r="GI451" s="256"/>
      <c r="GK451" s="256"/>
      <c r="GL451" s="256"/>
      <c r="GM451" s="256"/>
      <c r="GN451" s="256"/>
      <c r="GO451" s="256"/>
      <c r="GP451" s="256"/>
      <c r="GQ451" s="256"/>
      <c r="GR451" s="256"/>
      <c r="GS451" s="256"/>
      <c r="GT451" s="256"/>
      <c r="GU451" s="256"/>
      <c r="GV451" s="256"/>
      <c r="GX451" s="256"/>
      <c r="GY451" s="256"/>
      <c r="GZ451" s="256"/>
      <c r="HA451" s="256"/>
      <c r="HB451" s="256"/>
      <c r="HC451" s="256"/>
      <c r="HD451" s="256"/>
      <c r="HE451" s="256"/>
      <c r="HF451" s="256"/>
      <c r="HG451" s="256"/>
      <c r="HH451" s="256"/>
      <c r="HI451" s="256"/>
      <c r="HK451" s="256"/>
      <c r="HL451" s="256"/>
      <c r="HM451" s="256"/>
      <c r="HN451" s="256"/>
      <c r="HO451" s="256"/>
      <c r="HP451" s="256"/>
      <c r="HQ451" s="256"/>
      <c r="HR451" s="256"/>
      <c r="HS451" s="256"/>
      <c r="HT451" s="256"/>
      <c r="HU451" s="256"/>
      <c r="HV451" s="256"/>
      <c r="HX451" s="256"/>
      <c r="HY451" s="256"/>
      <c r="HZ451" s="256"/>
      <c r="IA451" s="256"/>
      <c r="IB451" s="256"/>
      <c r="IC451" s="256"/>
      <c r="ID451" s="256"/>
      <c r="IE451" s="256"/>
      <c r="IF451" s="256"/>
      <c r="IG451" s="256"/>
      <c r="IH451" s="256"/>
      <c r="II451" s="256"/>
      <c r="IK451" s="256"/>
      <c r="IL451" s="257"/>
      <c r="IM451" s="257"/>
      <c r="IN451" s="257"/>
      <c r="IO451" s="257"/>
      <c r="IP451" s="257"/>
      <c r="IQ451" s="257"/>
      <c r="IR451" s="257"/>
      <c r="IS451" s="257"/>
      <c r="IT451" s="257"/>
      <c r="IU451" s="257"/>
      <c r="IV451" s="257"/>
      <c r="IW451" s="257"/>
      <c r="IY451" s="256"/>
    </row>
    <row r="452" spans="16:259" ht="19.5" customHeight="1" x14ac:dyDescent="0.5">
      <c r="P452" s="400"/>
      <c r="Z452" s="256"/>
      <c r="AA452" s="256"/>
      <c r="AB452" s="256"/>
      <c r="AO452" s="400"/>
      <c r="AY452" s="256"/>
      <c r="AZ452" s="256"/>
      <c r="BA452" s="256"/>
      <c r="BB452" s="256"/>
      <c r="BC452" s="256"/>
      <c r="BD452" s="256"/>
      <c r="BE452" s="256"/>
      <c r="BF452" s="256"/>
      <c r="BG452" s="256"/>
      <c r="BH452" s="256"/>
      <c r="BI452" s="256"/>
      <c r="BK452" s="256"/>
      <c r="BL452" s="256"/>
      <c r="BM452" s="256"/>
      <c r="BN452" s="256"/>
      <c r="BO452" s="256"/>
      <c r="BP452" s="256"/>
      <c r="BQ452" s="256"/>
      <c r="BR452" s="256"/>
      <c r="BS452" s="256"/>
      <c r="BT452" s="256"/>
      <c r="BU452" s="256"/>
      <c r="BV452" s="256"/>
      <c r="BX452" s="256"/>
      <c r="BY452" s="256"/>
      <c r="BZ452" s="256"/>
      <c r="CA452" s="256"/>
      <c r="CB452" s="256"/>
      <c r="CC452" s="256"/>
      <c r="CD452" s="256"/>
      <c r="CE452" s="256"/>
      <c r="CF452" s="256"/>
      <c r="CG452" s="256"/>
      <c r="CH452" s="256"/>
      <c r="CI452" s="256"/>
      <c r="CK452" s="256"/>
      <c r="CL452" s="256"/>
      <c r="CM452" s="256"/>
      <c r="CN452" s="256"/>
      <c r="CO452" s="256"/>
      <c r="CP452" s="256"/>
      <c r="CQ452" s="256"/>
      <c r="CR452" s="256"/>
      <c r="CS452" s="256"/>
      <c r="CT452" s="256"/>
      <c r="CU452" s="256"/>
      <c r="CV452" s="256"/>
      <c r="CX452" s="256"/>
      <c r="CY452" s="256"/>
      <c r="CZ452" s="256"/>
      <c r="DA452" s="256"/>
      <c r="DB452" s="256"/>
      <c r="DC452" s="256"/>
      <c r="DD452" s="256"/>
      <c r="DE452" s="256"/>
      <c r="DF452" s="256"/>
      <c r="DG452" s="256"/>
      <c r="DH452" s="256"/>
      <c r="DI452" s="256"/>
      <c r="DK452" s="256"/>
      <c r="DL452" s="256"/>
      <c r="DM452" s="256"/>
      <c r="DN452" s="256"/>
      <c r="DO452" s="256"/>
      <c r="DP452" s="256"/>
      <c r="DQ452" s="256"/>
      <c r="DR452" s="256"/>
      <c r="DS452" s="256"/>
      <c r="DT452" s="256"/>
      <c r="DU452" s="256"/>
      <c r="DV452" s="256"/>
      <c r="DX452" s="256"/>
      <c r="DY452" s="256"/>
      <c r="DZ452" s="256"/>
      <c r="EA452" s="256"/>
      <c r="EB452" s="256"/>
      <c r="EC452" s="256"/>
      <c r="ED452" s="256"/>
      <c r="EE452" s="256"/>
      <c r="EF452" s="256"/>
      <c r="EG452" s="256"/>
      <c r="EH452" s="256"/>
      <c r="EI452" s="256"/>
      <c r="EK452" s="256"/>
      <c r="EL452" s="256"/>
      <c r="EM452" s="256"/>
      <c r="EN452" s="256"/>
      <c r="EO452" s="256"/>
      <c r="EP452" s="256"/>
      <c r="EQ452" s="256"/>
      <c r="ER452" s="256"/>
      <c r="ES452" s="256"/>
      <c r="ET452" s="256"/>
      <c r="EU452" s="256"/>
      <c r="EV452" s="256"/>
      <c r="EX452" s="256"/>
      <c r="EY452" s="256"/>
      <c r="EZ452" s="256"/>
      <c r="FA452" s="256"/>
      <c r="FB452" s="256"/>
      <c r="FC452" s="256"/>
      <c r="FD452" s="256"/>
      <c r="FE452" s="256"/>
      <c r="FF452" s="256"/>
      <c r="FG452" s="256"/>
      <c r="FH452" s="256"/>
      <c r="FI452" s="256"/>
      <c r="FK452" s="256"/>
      <c r="FL452" s="256"/>
      <c r="FM452" s="256"/>
      <c r="FN452" s="256"/>
      <c r="FO452" s="256"/>
      <c r="FP452" s="256"/>
      <c r="FQ452" s="256"/>
      <c r="FR452" s="256"/>
      <c r="FS452" s="256"/>
      <c r="FT452" s="256"/>
      <c r="FU452" s="256"/>
      <c r="FV452" s="256"/>
      <c r="FX452" s="256"/>
      <c r="FY452" s="256"/>
      <c r="FZ452" s="256"/>
      <c r="GA452" s="256"/>
      <c r="GB452" s="256"/>
      <c r="GC452" s="256"/>
      <c r="GD452" s="256"/>
      <c r="GE452" s="256"/>
      <c r="GF452" s="256"/>
      <c r="GG452" s="256"/>
      <c r="GH452" s="256"/>
      <c r="GI452" s="256"/>
      <c r="GK452" s="256"/>
      <c r="GL452" s="256"/>
      <c r="GM452" s="256"/>
      <c r="GN452" s="256"/>
      <c r="GO452" s="256"/>
      <c r="GP452" s="256"/>
      <c r="GQ452" s="256"/>
      <c r="GR452" s="256"/>
      <c r="GS452" s="256"/>
      <c r="GT452" s="256"/>
      <c r="GU452" s="256"/>
      <c r="GV452" s="256"/>
      <c r="GX452" s="256"/>
      <c r="GY452" s="256"/>
      <c r="GZ452" s="256"/>
      <c r="HA452" s="256"/>
      <c r="HB452" s="256"/>
      <c r="HC452" s="256"/>
      <c r="HD452" s="256"/>
      <c r="HE452" s="256"/>
      <c r="HF452" s="256"/>
      <c r="HG452" s="256"/>
      <c r="HH452" s="256"/>
      <c r="HI452" s="256"/>
      <c r="HK452" s="256"/>
      <c r="HL452" s="256"/>
      <c r="HM452" s="256"/>
      <c r="HN452" s="256"/>
      <c r="HO452" s="256"/>
      <c r="HP452" s="256"/>
      <c r="HQ452" s="256"/>
      <c r="HR452" s="256"/>
      <c r="HS452" s="256"/>
      <c r="HT452" s="256"/>
      <c r="HU452" s="256"/>
      <c r="HV452" s="256"/>
      <c r="HX452" s="256"/>
      <c r="HY452" s="256"/>
      <c r="HZ452" s="256"/>
      <c r="IA452" s="256"/>
      <c r="IB452" s="256"/>
      <c r="IC452" s="256"/>
      <c r="ID452" s="256"/>
      <c r="IE452" s="256"/>
      <c r="IF452" s="256"/>
      <c r="IG452" s="256"/>
      <c r="IH452" s="256"/>
      <c r="II452" s="256"/>
      <c r="IK452" s="256"/>
      <c r="IL452" s="257"/>
      <c r="IM452" s="257"/>
      <c r="IN452" s="257"/>
      <c r="IO452" s="257"/>
      <c r="IP452" s="257"/>
      <c r="IQ452" s="257"/>
      <c r="IR452" s="257"/>
      <c r="IS452" s="257"/>
      <c r="IT452" s="257"/>
      <c r="IU452" s="257"/>
      <c r="IV452" s="257"/>
      <c r="IW452" s="257"/>
      <c r="IY452" s="256"/>
    </row>
    <row r="453" spans="16:259" ht="19.5" customHeight="1" x14ac:dyDescent="0.5">
      <c r="P453" s="400"/>
      <c r="Z453" s="256"/>
      <c r="AA453" s="256"/>
      <c r="AB453" s="256"/>
      <c r="AO453" s="400"/>
      <c r="AY453" s="256"/>
      <c r="AZ453" s="256"/>
      <c r="BA453" s="256"/>
      <c r="BB453" s="256"/>
      <c r="BC453" s="256"/>
      <c r="BD453" s="256"/>
      <c r="BE453" s="256"/>
      <c r="BF453" s="256"/>
      <c r="BG453" s="256"/>
      <c r="BH453" s="256"/>
      <c r="BI453" s="256"/>
      <c r="BK453" s="256"/>
      <c r="BL453" s="256"/>
      <c r="BM453" s="256"/>
      <c r="BN453" s="256"/>
      <c r="BO453" s="256"/>
      <c r="BP453" s="256"/>
      <c r="BQ453" s="256"/>
      <c r="BR453" s="256"/>
      <c r="BS453" s="256"/>
      <c r="BT453" s="256"/>
      <c r="BU453" s="256"/>
      <c r="BV453" s="256"/>
      <c r="BX453" s="256"/>
      <c r="BY453" s="256"/>
      <c r="BZ453" s="256"/>
      <c r="CA453" s="256"/>
      <c r="CB453" s="256"/>
      <c r="CC453" s="256"/>
      <c r="CD453" s="256"/>
      <c r="CE453" s="256"/>
      <c r="CF453" s="256"/>
      <c r="CG453" s="256"/>
      <c r="CH453" s="256"/>
      <c r="CI453" s="256"/>
      <c r="CK453" s="256"/>
      <c r="CL453" s="256"/>
      <c r="CM453" s="256"/>
      <c r="CN453" s="256"/>
      <c r="CO453" s="256"/>
      <c r="CP453" s="256"/>
      <c r="CQ453" s="256"/>
      <c r="CR453" s="256"/>
      <c r="CS453" s="256"/>
      <c r="CT453" s="256"/>
      <c r="CU453" s="256"/>
      <c r="CV453" s="256"/>
      <c r="CX453" s="256"/>
      <c r="CY453" s="256"/>
      <c r="CZ453" s="256"/>
      <c r="DA453" s="256"/>
      <c r="DB453" s="256"/>
      <c r="DC453" s="256"/>
      <c r="DD453" s="256"/>
      <c r="DE453" s="256"/>
      <c r="DF453" s="256"/>
      <c r="DG453" s="256"/>
      <c r="DH453" s="256"/>
      <c r="DI453" s="256"/>
      <c r="DK453" s="256"/>
      <c r="DL453" s="256"/>
      <c r="DM453" s="256"/>
      <c r="DN453" s="256"/>
      <c r="DO453" s="256"/>
      <c r="DP453" s="256"/>
      <c r="DQ453" s="256"/>
      <c r="DR453" s="256"/>
      <c r="DS453" s="256"/>
      <c r="DT453" s="256"/>
      <c r="DU453" s="256"/>
      <c r="DV453" s="256"/>
      <c r="DX453" s="256"/>
      <c r="DY453" s="256"/>
      <c r="DZ453" s="256"/>
      <c r="EA453" s="256"/>
      <c r="EB453" s="256"/>
      <c r="EC453" s="256"/>
      <c r="ED453" s="256"/>
      <c r="EE453" s="256"/>
      <c r="EF453" s="256"/>
      <c r="EG453" s="256"/>
      <c r="EH453" s="256"/>
      <c r="EI453" s="256"/>
      <c r="EK453" s="256"/>
      <c r="EL453" s="256"/>
      <c r="EM453" s="256"/>
      <c r="EN453" s="256"/>
      <c r="EO453" s="256"/>
      <c r="EP453" s="256"/>
      <c r="EQ453" s="256"/>
      <c r="ER453" s="256"/>
      <c r="ES453" s="256"/>
      <c r="ET453" s="256"/>
      <c r="EU453" s="256"/>
      <c r="EV453" s="256"/>
      <c r="EX453" s="256"/>
      <c r="EY453" s="256"/>
      <c r="EZ453" s="256"/>
      <c r="FA453" s="256"/>
      <c r="FB453" s="256"/>
      <c r="FC453" s="256"/>
      <c r="FD453" s="256"/>
      <c r="FE453" s="256"/>
      <c r="FF453" s="256"/>
      <c r="FG453" s="256"/>
      <c r="FH453" s="256"/>
      <c r="FI453" s="256"/>
      <c r="FK453" s="256"/>
      <c r="FL453" s="256"/>
      <c r="FM453" s="256"/>
      <c r="FN453" s="256"/>
      <c r="FO453" s="256"/>
      <c r="FP453" s="256"/>
      <c r="FQ453" s="256"/>
      <c r="FR453" s="256"/>
      <c r="FS453" s="256"/>
      <c r="FT453" s="256"/>
      <c r="FU453" s="256"/>
      <c r="FV453" s="256"/>
      <c r="FX453" s="256"/>
      <c r="FY453" s="256"/>
      <c r="FZ453" s="256"/>
      <c r="GA453" s="256"/>
      <c r="GB453" s="256"/>
      <c r="GC453" s="256"/>
      <c r="GD453" s="256"/>
      <c r="GE453" s="256"/>
      <c r="GF453" s="256"/>
      <c r="GG453" s="256"/>
      <c r="GH453" s="256"/>
      <c r="GI453" s="256"/>
      <c r="GK453" s="256"/>
      <c r="GL453" s="256"/>
      <c r="GM453" s="256"/>
      <c r="GN453" s="256"/>
      <c r="GO453" s="256"/>
      <c r="GP453" s="256"/>
      <c r="GQ453" s="256"/>
      <c r="GR453" s="256"/>
      <c r="GS453" s="256"/>
      <c r="GT453" s="256"/>
      <c r="GU453" s="256"/>
      <c r="GV453" s="256"/>
      <c r="GX453" s="256"/>
      <c r="GY453" s="256"/>
      <c r="GZ453" s="256"/>
      <c r="HA453" s="256"/>
      <c r="HB453" s="256"/>
      <c r="HC453" s="256"/>
      <c r="HD453" s="256"/>
      <c r="HE453" s="256"/>
      <c r="HF453" s="256"/>
      <c r="HG453" s="256"/>
      <c r="HH453" s="256"/>
      <c r="HI453" s="256"/>
      <c r="HK453" s="256"/>
      <c r="HL453" s="256"/>
      <c r="HM453" s="256"/>
      <c r="HN453" s="256"/>
      <c r="HO453" s="256"/>
      <c r="HP453" s="256"/>
      <c r="HQ453" s="256"/>
      <c r="HR453" s="256"/>
      <c r="HS453" s="256"/>
      <c r="HT453" s="256"/>
      <c r="HU453" s="256"/>
      <c r="HV453" s="256"/>
      <c r="HX453" s="256"/>
      <c r="HY453" s="256"/>
      <c r="HZ453" s="256"/>
      <c r="IA453" s="256"/>
      <c r="IB453" s="256"/>
      <c r="IC453" s="256"/>
      <c r="ID453" s="256"/>
      <c r="IE453" s="256"/>
      <c r="IF453" s="256"/>
      <c r="IG453" s="256"/>
      <c r="IH453" s="256"/>
      <c r="II453" s="256"/>
      <c r="IK453" s="256"/>
      <c r="IL453" s="257"/>
      <c r="IM453" s="257"/>
      <c r="IN453" s="257"/>
      <c r="IO453" s="257"/>
      <c r="IP453" s="257"/>
      <c r="IQ453" s="257"/>
      <c r="IR453" s="257"/>
      <c r="IS453" s="257"/>
      <c r="IT453" s="257"/>
      <c r="IU453" s="257"/>
      <c r="IV453" s="257"/>
      <c r="IW453" s="257"/>
      <c r="IY453" s="256"/>
    </row>
    <row r="454" spans="16:259" ht="19.5" customHeight="1" x14ac:dyDescent="0.5">
      <c r="P454" s="400"/>
      <c r="Z454" s="256"/>
      <c r="AA454" s="256"/>
      <c r="AB454" s="256"/>
      <c r="AO454" s="400"/>
      <c r="AY454" s="256"/>
      <c r="AZ454" s="256"/>
      <c r="BA454" s="256"/>
      <c r="BB454" s="256"/>
      <c r="BC454" s="256"/>
      <c r="BD454" s="256"/>
      <c r="BE454" s="256"/>
      <c r="BF454" s="256"/>
      <c r="BG454" s="256"/>
      <c r="BH454" s="256"/>
      <c r="BI454" s="256"/>
      <c r="BK454" s="256"/>
      <c r="BL454" s="256"/>
      <c r="BM454" s="256"/>
      <c r="BN454" s="256"/>
      <c r="BO454" s="256"/>
      <c r="BP454" s="256"/>
      <c r="BQ454" s="256"/>
      <c r="BR454" s="256"/>
      <c r="BS454" s="256"/>
      <c r="BT454" s="256"/>
      <c r="BU454" s="256"/>
      <c r="BV454" s="256"/>
      <c r="BX454" s="256"/>
      <c r="BY454" s="256"/>
      <c r="BZ454" s="256"/>
      <c r="CA454" s="256"/>
      <c r="CB454" s="256"/>
      <c r="CC454" s="256"/>
      <c r="CD454" s="256"/>
      <c r="CE454" s="256"/>
      <c r="CF454" s="256"/>
      <c r="CG454" s="256"/>
      <c r="CH454" s="256"/>
      <c r="CI454" s="256"/>
      <c r="CK454" s="256"/>
      <c r="CL454" s="256"/>
      <c r="CM454" s="256"/>
      <c r="CN454" s="256"/>
      <c r="CO454" s="256"/>
      <c r="CP454" s="256"/>
      <c r="CQ454" s="256"/>
      <c r="CR454" s="256"/>
      <c r="CS454" s="256"/>
      <c r="CT454" s="256"/>
      <c r="CU454" s="256"/>
      <c r="CV454" s="256"/>
      <c r="CX454" s="256"/>
      <c r="CY454" s="256"/>
      <c r="CZ454" s="256"/>
      <c r="DA454" s="256"/>
      <c r="DB454" s="256"/>
      <c r="DC454" s="256"/>
      <c r="DD454" s="256"/>
      <c r="DE454" s="256"/>
      <c r="DF454" s="256"/>
      <c r="DG454" s="256"/>
      <c r="DH454" s="256"/>
      <c r="DI454" s="256"/>
      <c r="DK454" s="256"/>
      <c r="DL454" s="256"/>
      <c r="DM454" s="256"/>
      <c r="DN454" s="256"/>
      <c r="DO454" s="256"/>
      <c r="DP454" s="256"/>
      <c r="DQ454" s="256"/>
      <c r="DR454" s="256"/>
      <c r="DS454" s="256"/>
      <c r="DT454" s="256"/>
      <c r="DU454" s="256"/>
      <c r="DV454" s="256"/>
      <c r="DX454" s="256"/>
      <c r="DY454" s="256"/>
      <c r="DZ454" s="256"/>
      <c r="EA454" s="256"/>
      <c r="EB454" s="256"/>
      <c r="EC454" s="256"/>
      <c r="ED454" s="256"/>
      <c r="EE454" s="256"/>
      <c r="EF454" s="256"/>
      <c r="EG454" s="256"/>
      <c r="EH454" s="256"/>
      <c r="EI454" s="256"/>
      <c r="EK454" s="256"/>
      <c r="EL454" s="256"/>
      <c r="EM454" s="256"/>
      <c r="EN454" s="256"/>
      <c r="EO454" s="256"/>
      <c r="EP454" s="256"/>
      <c r="EQ454" s="256"/>
      <c r="ER454" s="256"/>
      <c r="ES454" s="256"/>
      <c r="ET454" s="256"/>
      <c r="EU454" s="256"/>
      <c r="EV454" s="256"/>
      <c r="EX454" s="256"/>
      <c r="EY454" s="256"/>
      <c r="EZ454" s="256"/>
      <c r="FA454" s="256"/>
      <c r="FB454" s="256"/>
      <c r="FC454" s="256"/>
      <c r="FD454" s="256"/>
      <c r="FE454" s="256"/>
      <c r="FF454" s="256"/>
      <c r="FG454" s="256"/>
      <c r="FH454" s="256"/>
      <c r="FI454" s="256"/>
      <c r="FK454" s="256"/>
      <c r="FL454" s="256"/>
      <c r="FM454" s="256"/>
      <c r="FN454" s="256"/>
      <c r="FO454" s="256"/>
      <c r="FP454" s="256"/>
      <c r="FQ454" s="256"/>
      <c r="FR454" s="256"/>
      <c r="FS454" s="256"/>
      <c r="FT454" s="256"/>
      <c r="FU454" s="256"/>
      <c r="FV454" s="256"/>
      <c r="FX454" s="256"/>
      <c r="FY454" s="256"/>
      <c r="FZ454" s="256"/>
      <c r="GA454" s="256"/>
      <c r="GB454" s="256"/>
      <c r="GC454" s="256"/>
      <c r="GD454" s="256"/>
      <c r="GE454" s="256"/>
      <c r="GF454" s="256"/>
      <c r="GG454" s="256"/>
      <c r="GH454" s="256"/>
      <c r="GI454" s="256"/>
      <c r="GK454" s="256"/>
      <c r="GL454" s="256"/>
      <c r="GM454" s="256"/>
      <c r="GN454" s="256"/>
      <c r="GO454" s="256"/>
      <c r="GP454" s="256"/>
      <c r="GQ454" s="256"/>
      <c r="GR454" s="256"/>
      <c r="GS454" s="256"/>
      <c r="GT454" s="256"/>
      <c r="GU454" s="256"/>
      <c r="GV454" s="256"/>
      <c r="GX454" s="256"/>
      <c r="GY454" s="256"/>
      <c r="GZ454" s="256"/>
      <c r="HA454" s="256"/>
      <c r="HB454" s="256"/>
      <c r="HC454" s="256"/>
      <c r="HD454" s="256"/>
      <c r="HE454" s="256"/>
      <c r="HF454" s="256"/>
      <c r="HG454" s="256"/>
      <c r="HH454" s="256"/>
      <c r="HI454" s="256"/>
      <c r="HK454" s="256"/>
      <c r="HL454" s="256"/>
      <c r="HM454" s="256"/>
      <c r="HN454" s="256"/>
      <c r="HO454" s="256"/>
      <c r="HP454" s="256"/>
      <c r="HQ454" s="256"/>
      <c r="HR454" s="256"/>
      <c r="HS454" s="256"/>
      <c r="HT454" s="256"/>
      <c r="HU454" s="256"/>
      <c r="HV454" s="256"/>
      <c r="HX454" s="256"/>
      <c r="HY454" s="256"/>
      <c r="HZ454" s="256"/>
      <c r="IA454" s="256"/>
      <c r="IB454" s="256"/>
      <c r="IC454" s="256"/>
      <c r="ID454" s="256"/>
      <c r="IE454" s="256"/>
      <c r="IF454" s="256"/>
      <c r="IG454" s="256"/>
      <c r="IH454" s="256"/>
      <c r="II454" s="256"/>
      <c r="IK454" s="256"/>
      <c r="IL454" s="257"/>
      <c r="IM454" s="257"/>
      <c r="IN454" s="257"/>
      <c r="IO454" s="257"/>
      <c r="IP454" s="257"/>
      <c r="IQ454" s="257"/>
      <c r="IR454" s="257"/>
      <c r="IS454" s="257"/>
      <c r="IT454" s="257"/>
      <c r="IU454" s="257"/>
      <c r="IV454" s="257"/>
      <c r="IW454" s="257"/>
      <c r="IY454" s="256"/>
    </row>
    <row r="455" spans="16:259" ht="19.5" customHeight="1" x14ac:dyDescent="0.5">
      <c r="P455" s="400"/>
      <c r="Z455" s="256"/>
      <c r="AA455" s="256"/>
      <c r="AB455" s="256"/>
      <c r="AO455" s="400"/>
      <c r="AY455" s="256"/>
      <c r="AZ455" s="256"/>
      <c r="BA455" s="256"/>
      <c r="BB455" s="256"/>
      <c r="BC455" s="256"/>
      <c r="BD455" s="256"/>
      <c r="BE455" s="256"/>
      <c r="BF455" s="256"/>
      <c r="BG455" s="256"/>
      <c r="BH455" s="256"/>
      <c r="BI455" s="256"/>
      <c r="BK455" s="256"/>
      <c r="BL455" s="256"/>
      <c r="BM455" s="256"/>
      <c r="BN455" s="256"/>
      <c r="BO455" s="256"/>
      <c r="BP455" s="256"/>
      <c r="BQ455" s="256"/>
      <c r="BR455" s="256"/>
      <c r="BS455" s="256"/>
      <c r="BT455" s="256"/>
      <c r="BU455" s="256"/>
      <c r="BV455" s="256"/>
      <c r="BX455" s="256"/>
      <c r="BY455" s="256"/>
      <c r="BZ455" s="256"/>
      <c r="CA455" s="256"/>
      <c r="CB455" s="256"/>
      <c r="CC455" s="256"/>
      <c r="CD455" s="256"/>
      <c r="CE455" s="256"/>
      <c r="CF455" s="256"/>
      <c r="CG455" s="256"/>
      <c r="CH455" s="256"/>
      <c r="CI455" s="256"/>
      <c r="CK455" s="256"/>
      <c r="CL455" s="256"/>
      <c r="CM455" s="256"/>
      <c r="CN455" s="256"/>
      <c r="CO455" s="256"/>
      <c r="CP455" s="256"/>
      <c r="CQ455" s="256"/>
      <c r="CR455" s="256"/>
      <c r="CS455" s="256"/>
      <c r="CT455" s="256"/>
      <c r="CU455" s="256"/>
      <c r="CV455" s="256"/>
      <c r="CX455" s="256"/>
      <c r="CY455" s="256"/>
      <c r="CZ455" s="256"/>
      <c r="DA455" s="256"/>
      <c r="DB455" s="256"/>
      <c r="DC455" s="256"/>
      <c r="DD455" s="256"/>
      <c r="DE455" s="256"/>
      <c r="DF455" s="256"/>
      <c r="DG455" s="256"/>
      <c r="DH455" s="256"/>
      <c r="DI455" s="256"/>
      <c r="DK455" s="256"/>
      <c r="DL455" s="256"/>
      <c r="DM455" s="256"/>
      <c r="DN455" s="256"/>
      <c r="DO455" s="256"/>
      <c r="DP455" s="256"/>
      <c r="DQ455" s="256"/>
      <c r="DR455" s="256"/>
      <c r="DS455" s="256"/>
      <c r="DT455" s="256"/>
      <c r="DU455" s="256"/>
      <c r="DV455" s="256"/>
      <c r="DX455" s="256"/>
      <c r="DY455" s="256"/>
      <c r="DZ455" s="256"/>
      <c r="EA455" s="256"/>
      <c r="EB455" s="256"/>
      <c r="EC455" s="256"/>
      <c r="ED455" s="256"/>
      <c r="EE455" s="256"/>
      <c r="EF455" s="256"/>
      <c r="EG455" s="256"/>
      <c r="EH455" s="256"/>
      <c r="EI455" s="256"/>
      <c r="EK455" s="256"/>
      <c r="EL455" s="256"/>
      <c r="EM455" s="256"/>
      <c r="EN455" s="256"/>
      <c r="EO455" s="256"/>
      <c r="EP455" s="256"/>
      <c r="EQ455" s="256"/>
      <c r="ER455" s="256"/>
      <c r="ES455" s="256"/>
      <c r="ET455" s="256"/>
      <c r="EU455" s="256"/>
      <c r="EV455" s="256"/>
      <c r="EX455" s="256"/>
      <c r="EY455" s="256"/>
      <c r="EZ455" s="256"/>
      <c r="FA455" s="256"/>
      <c r="FB455" s="256"/>
      <c r="FC455" s="256"/>
      <c r="FD455" s="256"/>
      <c r="FE455" s="256"/>
      <c r="FF455" s="256"/>
      <c r="FG455" s="256"/>
      <c r="FH455" s="256"/>
      <c r="FI455" s="256"/>
      <c r="FK455" s="256"/>
      <c r="FL455" s="256"/>
      <c r="FM455" s="256"/>
      <c r="FN455" s="256"/>
      <c r="FO455" s="256"/>
      <c r="FP455" s="256"/>
      <c r="FQ455" s="256"/>
      <c r="FR455" s="256"/>
      <c r="FS455" s="256"/>
      <c r="FT455" s="256"/>
      <c r="FU455" s="256"/>
      <c r="FV455" s="256"/>
      <c r="FX455" s="256"/>
      <c r="FY455" s="256"/>
      <c r="FZ455" s="256"/>
      <c r="GA455" s="256"/>
      <c r="GB455" s="256"/>
      <c r="GC455" s="256"/>
      <c r="GD455" s="256"/>
      <c r="GE455" s="256"/>
      <c r="GF455" s="256"/>
      <c r="GG455" s="256"/>
      <c r="GH455" s="256"/>
      <c r="GI455" s="256"/>
      <c r="GK455" s="256"/>
      <c r="GL455" s="256"/>
      <c r="GM455" s="256"/>
      <c r="GN455" s="256"/>
      <c r="GO455" s="256"/>
      <c r="GP455" s="256"/>
      <c r="GQ455" s="256"/>
      <c r="GR455" s="256"/>
      <c r="GS455" s="256"/>
      <c r="GT455" s="256"/>
      <c r="GU455" s="256"/>
      <c r="GV455" s="256"/>
      <c r="GX455" s="256"/>
      <c r="GY455" s="256"/>
      <c r="GZ455" s="256"/>
      <c r="HA455" s="256"/>
      <c r="HB455" s="256"/>
      <c r="HC455" s="256"/>
      <c r="HD455" s="256"/>
      <c r="HE455" s="256"/>
      <c r="HF455" s="256"/>
      <c r="HG455" s="256"/>
      <c r="HH455" s="256"/>
      <c r="HI455" s="256"/>
      <c r="HK455" s="256"/>
      <c r="HL455" s="256"/>
      <c r="HM455" s="256"/>
      <c r="HN455" s="256"/>
      <c r="HO455" s="256"/>
      <c r="HP455" s="256"/>
      <c r="HQ455" s="256"/>
      <c r="HR455" s="256"/>
      <c r="HS455" s="256"/>
      <c r="HT455" s="256"/>
      <c r="HU455" s="256"/>
      <c r="HV455" s="256"/>
      <c r="HX455" s="256"/>
      <c r="HY455" s="256"/>
      <c r="HZ455" s="256"/>
      <c r="IA455" s="256"/>
      <c r="IB455" s="256"/>
      <c r="IC455" s="256"/>
      <c r="ID455" s="256"/>
      <c r="IE455" s="256"/>
      <c r="IF455" s="256"/>
      <c r="IG455" s="256"/>
      <c r="IH455" s="256"/>
      <c r="II455" s="256"/>
      <c r="IK455" s="256"/>
      <c r="IL455" s="257"/>
      <c r="IM455" s="257"/>
      <c r="IN455" s="257"/>
      <c r="IO455" s="257"/>
      <c r="IP455" s="257"/>
      <c r="IQ455" s="257"/>
      <c r="IR455" s="257"/>
      <c r="IS455" s="257"/>
      <c r="IT455" s="257"/>
      <c r="IU455" s="257"/>
      <c r="IV455" s="257"/>
      <c r="IW455" s="257"/>
      <c r="IY455" s="256"/>
    </row>
    <row r="456" spans="16:259" ht="19.5" customHeight="1" x14ac:dyDescent="0.5">
      <c r="P456" s="400"/>
      <c r="Z456" s="256"/>
      <c r="AA456" s="256"/>
      <c r="AB456" s="256"/>
      <c r="AO456" s="400"/>
      <c r="AY456" s="256"/>
      <c r="AZ456" s="256"/>
      <c r="BA456" s="256"/>
      <c r="BB456" s="256"/>
      <c r="BC456" s="256"/>
      <c r="BD456" s="256"/>
      <c r="BE456" s="256"/>
      <c r="BF456" s="256"/>
      <c r="BG456" s="256"/>
      <c r="BH456" s="256"/>
      <c r="BI456" s="256"/>
      <c r="BK456" s="256"/>
      <c r="BL456" s="256"/>
      <c r="BM456" s="256"/>
      <c r="BN456" s="256"/>
      <c r="BO456" s="256"/>
      <c r="BP456" s="256"/>
      <c r="BQ456" s="256"/>
      <c r="BR456" s="256"/>
      <c r="BS456" s="256"/>
      <c r="BT456" s="256"/>
      <c r="BU456" s="256"/>
      <c r="BV456" s="256"/>
      <c r="BX456" s="256"/>
      <c r="BY456" s="256"/>
      <c r="BZ456" s="256"/>
      <c r="CA456" s="256"/>
      <c r="CB456" s="256"/>
      <c r="CC456" s="256"/>
      <c r="CD456" s="256"/>
      <c r="CE456" s="256"/>
      <c r="CF456" s="256"/>
      <c r="CG456" s="256"/>
      <c r="CH456" s="256"/>
      <c r="CI456" s="256"/>
      <c r="CK456" s="256"/>
      <c r="CL456" s="256"/>
      <c r="CM456" s="256"/>
      <c r="CN456" s="256"/>
      <c r="CO456" s="256"/>
      <c r="CP456" s="256"/>
      <c r="CQ456" s="256"/>
      <c r="CR456" s="256"/>
      <c r="CS456" s="256"/>
      <c r="CT456" s="256"/>
      <c r="CU456" s="256"/>
      <c r="CV456" s="256"/>
      <c r="CX456" s="256"/>
      <c r="CY456" s="256"/>
      <c r="CZ456" s="256"/>
      <c r="DA456" s="256"/>
      <c r="DB456" s="256"/>
      <c r="DC456" s="256"/>
      <c r="DD456" s="256"/>
      <c r="DE456" s="256"/>
      <c r="DF456" s="256"/>
      <c r="DG456" s="256"/>
      <c r="DH456" s="256"/>
      <c r="DI456" s="256"/>
      <c r="DK456" s="256"/>
      <c r="DL456" s="256"/>
      <c r="DM456" s="256"/>
      <c r="DN456" s="256"/>
      <c r="DO456" s="256"/>
      <c r="DP456" s="256"/>
      <c r="DQ456" s="256"/>
      <c r="DR456" s="256"/>
      <c r="DS456" s="256"/>
      <c r="DT456" s="256"/>
      <c r="DU456" s="256"/>
      <c r="DV456" s="256"/>
      <c r="DX456" s="256"/>
      <c r="DY456" s="256"/>
      <c r="DZ456" s="256"/>
      <c r="EA456" s="256"/>
      <c r="EB456" s="256"/>
      <c r="EC456" s="256"/>
      <c r="ED456" s="256"/>
      <c r="EE456" s="256"/>
      <c r="EF456" s="256"/>
      <c r="EG456" s="256"/>
      <c r="EH456" s="256"/>
      <c r="EI456" s="256"/>
      <c r="EK456" s="256"/>
      <c r="EL456" s="256"/>
      <c r="EM456" s="256"/>
      <c r="EN456" s="256"/>
      <c r="EO456" s="256"/>
      <c r="EP456" s="256"/>
      <c r="EQ456" s="256"/>
      <c r="ER456" s="256"/>
      <c r="ES456" s="256"/>
      <c r="ET456" s="256"/>
      <c r="EU456" s="256"/>
      <c r="EV456" s="256"/>
      <c r="EX456" s="256"/>
      <c r="EY456" s="256"/>
      <c r="EZ456" s="256"/>
      <c r="FA456" s="256"/>
      <c r="FB456" s="256"/>
      <c r="FC456" s="256"/>
      <c r="FD456" s="256"/>
      <c r="FE456" s="256"/>
      <c r="FF456" s="256"/>
      <c r="FG456" s="256"/>
      <c r="FH456" s="256"/>
      <c r="FI456" s="256"/>
      <c r="FK456" s="256"/>
      <c r="FL456" s="256"/>
      <c r="FM456" s="256"/>
      <c r="FN456" s="256"/>
      <c r="FO456" s="256"/>
      <c r="FP456" s="256"/>
      <c r="FQ456" s="256"/>
      <c r="FR456" s="256"/>
      <c r="FS456" s="256"/>
      <c r="FT456" s="256"/>
      <c r="FU456" s="256"/>
      <c r="FV456" s="256"/>
      <c r="FX456" s="256"/>
      <c r="FY456" s="256"/>
      <c r="FZ456" s="256"/>
      <c r="GA456" s="256"/>
      <c r="GB456" s="256"/>
      <c r="GC456" s="256"/>
      <c r="GD456" s="256"/>
      <c r="GE456" s="256"/>
      <c r="GF456" s="256"/>
      <c r="GG456" s="256"/>
      <c r="GH456" s="256"/>
      <c r="GI456" s="256"/>
      <c r="GK456" s="256"/>
      <c r="GL456" s="256"/>
      <c r="GM456" s="256"/>
      <c r="GN456" s="256"/>
      <c r="GO456" s="256"/>
      <c r="GP456" s="256"/>
      <c r="GQ456" s="256"/>
      <c r="GR456" s="256"/>
      <c r="GS456" s="256"/>
      <c r="GT456" s="256"/>
      <c r="GU456" s="256"/>
      <c r="GV456" s="256"/>
      <c r="GX456" s="256"/>
      <c r="GY456" s="256"/>
      <c r="GZ456" s="256"/>
      <c r="HA456" s="256"/>
      <c r="HB456" s="256"/>
      <c r="HC456" s="256"/>
      <c r="HD456" s="256"/>
      <c r="HE456" s="256"/>
      <c r="HF456" s="256"/>
      <c r="HG456" s="256"/>
      <c r="HH456" s="256"/>
      <c r="HI456" s="256"/>
      <c r="HK456" s="256"/>
      <c r="HL456" s="256"/>
      <c r="HM456" s="256"/>
      <c r="HN456" s="256"/>
      <c r="HO456" s="256"/>
      <c r="HP456" s="256"/>
      <c r="HQ456" s="256"/>
      <c r="HR456" s="256"/>
      <c r="HS456" s="256"/>
      <c r="HT456" s="256"/>
      <c r="HU456" s="256"/>
      <c r="HV456" s="256"/>
      <c r="HX456" s="256"/>
      <c r="HY456" s="256"/>
      <c r="HZ456" s="256"/>
      <c r="IA456" s="256"/>
      <c r="IB456" s="256"/>
      <c r="IC456" s="256"/>
      <c r="ID456" s="256"/>
      <c r="IE456" s="256"/>
      <c r="IF456" s="256"/>
      <c r="IG456" s="256"/>
      <c r="IH456" s="256"/>
      <c r="II456" s="256"/>
      <c r="IK456" s="256"/>
      <c r="IL456" s="257"/>
      <c r="IM456" s="257"/>
      <c r="IN456" s="257"/>
      <c r="IO456" s="257"/>
      <c r="IP456" s="257"/>
      <c r="IQ456" s="257"/>
      <c r="IR456" s="257"/>
      <c r="IS456" s="257"/>
      <c r="IT456" s="257"/>
      <c r="IU456" s="257"/>
      <c r="IV456" s="257"/>
      <c r="IW456" s="257"/>
      <c r="IY456" s="256"/>
    </row>
    <row r="457" spans="16:259" ht="19.5" customHeight="1" x14ac:dyDescent="0.5">
      <c r="P457" s="400"/>
      <c r="Z457" s="256"/>
      <c r="AA457" s="256"/>
      <c r="AB457" s="256"/>
      <c r="AO457" s="400"/>
      <c r="AY457" s="256"/>
      <c r="AZ457" s="256"/>
      <c r="BA457" s="256"/>
      <c r="BB457" s="256"/>
      <c r="BC457" s="256"/>
      <c r="BD457" s="256"/>
      <c r="BE457" s="256"/>
      <c r="BF457" s="256"/>
      <c r="BG457" s="256"/>
      <c r="BH457" s="256"/>
      <c r="BI457" s="256"/>
      <c r="BK457" s="256"/>
      <c r="BL457" s="256"/>
      <c r="BM457" s="256"/>
      <c r="BN457" s="256"/>
      <c r="BO457" s="256"/>
      <c r="BP457" s="256"/>
      <c r="BQ457" s="256"/>
      <c r="BR457" s="256"/>
      <c r="BS457" s="256"/>
      <c r="BT457" s="256"/>
      <c r="BU457" s="256"/>
      <c r="BV457" s="256"/>
      <c r="BX457" s="256"/>
      <c r="BY457" s="256"/>
      <c r="BZ457" s="256"/>
      <c r="CA457" s="256"/>
      <c r="CB457" s="256"/>
      <c r="CC457" s="256"/>
      <c r="CD457" s="256"/>
      <c r="CE457" s="256"/>
      <c r="CF457" s="256"/>
      <c r="CG457" s="256"/>
      <c r="CH457" s="256"/>
      <c r="CI457" s="256"/>
      <c r="CK457" s="256"/>
      <c r="CL457" s="256"/>
      <c r="CM457" s="256"/>
      <c r="CN457" s="256"/>
      <c r="CO457" s="256"/>
      <c r="CP457" s="256"/>
      <c r="CQ457" s="256"/>
      <c r="CR457" s="256"/>
      <c r="CS457" s="256"/>
      <c r="CT457" s="256"/>
      <c r="CU457" s="256"/>
      <c r="CV457" s="256"/>
      <c r="CX457" s="256"/>
      <c r="CY457" s="256"/>
      <c r="CZ457" s="256"/>
      <c r="DA457" s="256"/>
      <c r="DB457" s="256"/>
      <c r="DC457" s="256"/>
      <c r="DD457" s="256"/>
      <c r="DE457" s="256"/>
      <c r="DF457" s="256"/>
      <c r="DG457" s="256"/>
      <c r="DH457" s="256"/>
      <c r="DI457" s="256"/>
      <c r="DK457" s="256"/>
      <c r="DL457" s="256"/>
      <c r="DM457" s="256"/>
      <c r="DN457" s="256"/>
      <c r="DO457" s="256"/>
      <c r="DP457" s="256"/>
      <c r="DQ457" s="256"/>
      <c r="DR457" s="256"/>
      <c r="DS457" s="256"/>
      <c r="DT457" s="256"/>
      <c r="DU457" s="256"/>
      <c r="DV457" s="256"/>
      <c r="DX457" s="256"/>
      <c r="DY457" s="256"/>
      <c r="DZ457" s="256"/>
      <c r="EA457" s="256"/>
      <c r="EB457" s="256"/>
      <c r="EC457" s="256"/>
      <c r="ED457" s="256"/>
      <c r="EE457" s="256"/>
      <c r="EF457" s="256"/>
      <c r="EG457" s="256"/>
      <c r="EH457" s="256"/>
      <c r="EI457" s="256"/>
      <c r="EK457" s="256"/>
      <c r="EL457" s="256"/>
      <c r="EM457" s="256"/>
      <c r="EN457" s="256"/>
      <c r="EO457" s="256"/>
      <c r="EP457" s="256"/>
      <c r="EQ457" s="256"/>
      <c r="ER457" s="256"/>
      <c r="ES457" s="256"/>
      <c r="ET457" s="256"/>
      <c r="EU457" s="256"/>
      <c r="EV457" s="256"/>
      <c r="EX457" s="256"/>
      <c r="EY457" s="256"/>
      <c r="EZ457" s="256"/>
      <c r="FA457" s="256"/>
      <c r="FB457" s="256"/>
      <c r="FC457" s="256"/>
      <c r="FD457" s="256"/>
      <c r="FE457" s="256"/>
      <c r="FF457" s="256"/>
      <c r="FG457" s="256"/>
      <c r="FH457" s="256"/>
      <c r="FI457" s="256"/>
      <c r="FK457" s="256"/>
      <c r="FL457" s="256"/>
      <c r="FM457" s="256"/>
      <c r="FN457" s="256"/>
      <c r="FO457" s="256"/>
      <c r="FP457" s="256"/>
      <c r="FQ457" s="256"/>
      <c r="FR457" s="256"/>
      <c r="FS457" s="256"/>
      <c r="FT457" s="256"/>
      <c r="FU457" s="256"/>
      <c r="FV457" s="256"/>
      <c r="FX457" s="256"/>
      <c r="FY457" s="256"/>
      <c r="FZ457" s="256"/>
      <c r="GA457" s="256"/>
      <c r="GB457" s="256"/>
      <c r="GC457" s="256"/>
      <c r="GD457" s="256"/>
      <c r="GE457" s="256"/>
      <c r="GF457" s="256"/>
      <c r="GG457" s="256"/>
      <c r="GH457" s="256"/>
      <c r="GI457" s="256"/>
      <c r="GK457" s="256"/>
      <c r="GL457" s="256"/>
      <c r="GM457" s="256"/>
      <c r="GN457" s="256"/>
      <c r="GO457" s="256"/>
      <c r="GP457" s="256"/>
      <c r="GQ457" s="256"/>
      <c r="GR457" s="256"/>
      <c r="GS457" s="256"/>
      <c r="GT457" s="256"/>
      <c r="GU457" s="256"/>
      <c r="GV457" s="256"/>
      <c r="GX457" s="256"/>
      <c r="GY457" s="256"/>
      <c r="GZ457" s="256"/>
      <c r="HA457" s="256"/>
      <c r="HB457" s="256"/>
      <c r="HC457" s="256"/>
      <c r="HD457" s="256"/>
      <c r="HE457" s="256"/>
      <c r="HF457" s="256"/>
      <c r="HG457" s="256"/>
      <c r="HH457" s="256"/>
      <c r="HI457" s="256"/>
      <c r="HK457" s="256"/>
      <c r="HL457" s="256"/>
      <c r="HM457" s="256"/>
      <c r="HN457" s="256"/>
      <c r="HO457" s="256"/>
      <c r="HP457" s="256"/>
      <c r="HQ457" s="256"/>
      <c r="HR457" s="256"/>
      <c r="HS457" s="256"/>
      <c r="HT457" s="256"/>
      <c r="HU457" s="256"/>
      <c r="HV457" s="256"/>
      <c r="HX457" s="256"/>
      <c r="HY457" s="256"/>
      <c r="HZ457" s="256"/>
      <c r="IA457" s="256"/>
      <c r="IB457" s="256"/>
      <c r="IC457" s="256"/>
      <c r="ID457" s="256"/>
      <c r="IE457" s="256"/>
      <c r="IF457" s="256"/>
      <c r="IG457" s="256"/>
      <c r="IH457" s="256"/>
      <c r="II457" s="256"/>
      <c r="IK457" s="256"/>
      <c r="IL457" s="257"/>
      <c r="IM457" s="257"/>
      <c r="IN457" s="257"/>
      <c r="IO457" s="257"/>
      <c r="IP457" s="257"/>
      <c r="IQ457" s="257"/>
      <c r="IR457" s="257"/>
      <c r="IS457" s="257"/>
      <c r="IT457" s="257"/>
      <c r="IU457" s="257"/>
      <c r="IV457" s="257"/>
      <c r="IW457" s="257"/>
      <c r="IY457" s="256"/>
    </row>
    <row r="458" spans="16:259" ht="19.5" customHeight="1" x14ac:dyDescent="0.5">
      <c r="P458" s="400"/>
      <c r="Z458" s="256"/>
      <c r="AA458" s="256"/>
      <c r="AB458" s="256"/>
      <c r="AO458" s="400"/>
      <c r="AY458" s="256"/>
      <c r="AZ458" s="256"/>
      <c r="BA458" s="256"/>
      <c r="BB458" s="256"/>
      <c r="BC458" s="256"/>
      <c r="BD458" s="256"/>
      <c r="BE458" s="256"/>
      <c r="BF458" s="256"/>
      <c r="BG458" s="256"/>
      <c r="BH458" s="256"/>
      <c r="BI458" s="256"/>
      <c r="BK458" s="256"/>
      <c r="BL458" s="256"/>
      <c r="BM458" s="256"/>
      <c r="BN458" s="256"/>
      <c r="BO458" s="256"/>
      <c r="BP458" s="256"/>
      <c r="BQ458" s="256"/>
      <c r="BR458" s="256"/>
      <c r="BS458" s="256"/>
      <c r="BT458" s="256"/>
      <c r="BU458" s="256"/>
      <c r="BV458" s="256"/>
      <c r="BX458" s="256"/>
      <c r="BY458" s="256"/>
      <c r="BZ458" s="256"/>
      <c r="CA458" s="256"/>
      <c r="CB458" s="256"/>
      <c r="CC458" s="256"/>
      <c r="CD458" s="256"/>
      <c r="CE458" s="256"/>
      <c r="CF458" s="256"/>
      <c r="CG458" s="256"/>
      <c r="CH458" s="256"/>
      <c r="CI458" s="256"/>
      <c r="CK458" s="256"/>
      <c r="CL458" s="256"/>
      <c r="CM458" s="256"/>
      <c r="CN458" s="256"/>
      <c r="CO458" s="256"/>
      <c r="CP458" s="256"/>
      <c r="CQ458" s="256"/>
      <c r="CR458" s="256"/>
      <c r="CS458" s="256"/>
      <c r="CT458" s="256"/>
      <c r="CU458" s="256"/>
      <c r="CV458" s="256"/>
      <c r="CX458" s="256"/>
      <c r="CY458" s="256"/>
      <c r="CZ458" s="256"/>
      <c r="DA458" s="256"/>
      <c r="DB458" s="256"/>
      <c r="DC458" s="256"/>
      <c r="DD458" s="256"/>
      <c r="DE458" s="256"/>
      <c r="DF458" s="256"/>
      <c r="DG458" s="256"/>
      <c r="DH458" s="256"/>
      <c r="DI458" s="256"/>
      <c r="DK458" s="256"/>
      <c r="DL458" s="256"/>
      <c r="DM458" s="256"/>
      <c r="DN458" s="256"/>
      <c r="DO458" s="256"/>
      <c r="DP458" s="256"/>
      <c r="DQ458" s="256"/>
      <c r="DR458" s="256"/>
      <c r="DS458" s="256"/>
      <c r="DT458" s="256"/>
      <c r="DU458" s="256"/>
      <c r="DV458" s="256"/>
      <c r="DX458" s="256"/>
      <c r="DY458" s="256"/>
      <c r="DZ458" s="256"/>
      <c r="EA458" s="256"/>
      <c r="EB458" s="256"/>
      <c r="EC458" s="256"/>
      <c r="ED458" s="256"/>
      <c r="EE458" s="256"/>
      <c r="EF458" s="256"/>
      <c r="EG458" s="256"/>
      <c r="EH458" s="256"/>
      <c r="EI458" s="256"/>
      <c r="EK458" s="256"/>
      <c r="EL458" s="256"/>
      <c r="EM458" s="256"/>
      <c r="EN458" s="256"/>
      <c r="EO458" s="256"/>
      <c r="EP458" s="256"/>
      <c r="EQ458" s="256"/>
      <c r="ER458" s="256"/>
      <c r="ES458" s="256"/>
      <c r="ET458" s="256"/>
      <c r="EU458" s="256"/>
      <c r="EV458" s="256"/>
      <c r="EX458" s="256"/>
      <c r="EY458" s="256"/>
      <c r="EZ458" s="256"/>
      <c r="FA458" s="256"/>
      <c r="FB458" s="256"/>
      <c r="FC458" s="256"/>
      <c r="FD458" s="256"/>
      <c r="FE458" s="256"/>
      <c r="FF458" s="256"/>
      <c r="FG458" s="256"/>
      <c r="FH458" s="256"/>
      <c r="FI458" s="256"/>
      <c r="FK458" s="256"/>
      <c r="FL458" s="256"/>
      <c r="FM458" s="256"/>
      <c r="FN458" s="256"/>
      <c r="FO458" s="256"/>
      <c r="FP458" s="256"/>
      <c r="FQ458" s="256"/>
      <c r="FR458" s="256"/>
      <c r="FS458" s="256"/>
      <c r="FT458" s="256"/>
      <c r="FU458" s="256"/>
      <c r="FV458" s="256"/>
      <c r="FX458" s="256"/>
      <c r="FY458" s="256"/>
      <c r="FZ458" s="256"/>
      <c r="GA458" s="256"/>
      <c r="GB458" s="256"/>
      <c r="GC458" s="256"/>
      <c r="GD458" s="256"/>
      <c r="GE458" s="256"/>
      <c r="GF458" s="256"/>
      <c r="GG458" s="256"/>
      <c r="GH458" s="256"/>
      <c r="GI458" s="256"/>
      <c r="GK458" s="256"/>
      <c r="GL458" s="256"/>
      <c r="GM458" s="256"/>
      <c r="GN458" s="256"/>
      <c r="GO458" s="256"/>
      <c r="GP458" s="256"/>
      <c r="GQ458" s="256"/>
      <c r="GR458" s="256"/>
      <c r="GS458" s="256"/>
      <c r="GT458" s="256"/>
      <c r="GU458" s="256"/>
      <c r="GV458" s="256"/>
      <c r="GX458" s="256"/>
      <c r="GY458" s="256"/>
      <c r="GZ458" s="256"/>
      <c r="HA458" s="256"/>
      <c r="HB458" s="256"/>
      <c r="HC458" s="256"/>
      <c r="HD458" s="256"/>
      <c r="HE458" s="256"/>
      <c r="HF458" s="256"/>
      <c r="HG458" s="256"/>
      <c r="HH458" s="256"/>
      <c r="HI458" s="256"/>
      <c r="HK458" s="256"/>
      <c r="HL458" s="256"/>
      <c r="HM458" s="256"/>
      <c r="HN458" s="256"/>
      <c r="HO458" s="256"/>
      <c r="HP458" s="256"/>
      <c r="HQ458" s="256"/>
      <c r="HR458" s="256"/>
      <c r="HS458" s="256"/>
      <c r="HT458" s="256"/>
      <c r="HU458" s="256"/>
      <c r="HV458" s="256"/>
      <c r="HX458" s="256"/>
      <c r="HY458" s="256"/>
      <c r="HZ458" s="256"/>
      <c r="IA458" s="256"/>
      <c r="IB458" s="256"/>
      <c r="IC458" s="256"/>
      <c r="ID458" s="256"/>
      <c r="IE458" s="256"/>
      <c r="IF458" s="256"/>
      <c r="IG458" s="256"/>
      <c r="IH458" s="256"/>
      <c r="II458" s="256"/>
      <c r="IK458" s="256"/>
      <c r="IL458" s="257"/>
      <c r="IM458" s="257"/>
      <c r="IN458" s="257"/>
      <c r="IO458" s="257"/>
      <c r="IP458" s="257"/>
      <c r="IQ458" s="257"/>
      <c r="IR458" s="257"/>
      <c r="IS458" s="257"/>
      <c r="IT458" s="257"/>
      <c r="IU458" s="257"/>
      <c r="IV458" s="257"/>
      <c r="IW458" s="257"/>
      <c r="IY458" s="256"/>
    </row>
    <row r="459" spans="16:259" ht="19.5" customHeight="1" x14ac:dyDescent="0.5">
      <c r="P459" s="400"/>
      <c r="Z459" s="256"/>
      <c r="AA459" s="256"/>
      <c r="AB459" s="256"/>
      <c r="AO459" s="400"/>
      <c r="AY459" s="256"/>
      <c r="AZ459" s="256"/>
      <c r="BA459" s="256"/>
      <c r="BB459" s="256"/>
      <c r="BC459" s="256"/>
      <c r="BD459" s="256"/>
      <c r="BE459" s="256"/>
      <c r="BF459" s="256"/>
      <c r="BG459" s="256"/>
      <c r="BH459" s="256"/>
      <c r="BI459" s="256"/>
      <c r="BK459" s="256"/>
      <c r="BL459" s="256"/>
      <c r="BM459" s="256"/>
      <c r="BN459" s="256"/>
      <c r="BO459" s="256"/>
      <c r="BP459" s="256"/>
      <c r="BQ459" s="256"/>
      <c r="BR459" s="256"/>
      <c r="BS459" s="256"/>
      <c r="BT459" s="256"/>
      <c r="BU459" s="256"/>
      <c r="BV459" s="256"/>
      <c r="BX459" s="256"/>
      <c r="BY459" s="256"/>
      <c r="BZ459" s="256"/>
      <c r="CA459" s="256"/>
      <c r="CB459" s="256"/>
      <c r="CC459" s="256"/>
      <c r="CD459" s="256"/>
      <c r="CE459" s="256"/>
      <c r="CF459" s="256"/>
      <c r="CG459" s="256"/>
      <c r="CH459" s="256"/>
      <c r="CI459" s="256"/>
      <c r="CK459" s="256"/>
      <c r="CL459" s="256"/>
      <c r="CM459" s="256"/>
      <c r="CN459" s="256"/>
      <c r="CO459" s="256"/>
      <c r="CP459" s="256"/>
      <c r="CQ459" s="256"/>
      <c r="CR459" s="256"/>
      <c r="CS459" s="256"/>
      <c r="CT459" s="256"/>
      <c r="CU459" s="256"/>
      <c r="CV459" s="256"/>
      <c r="CX459" s="256"/>
      <c r="CY459" s="256"/>
      <c r="CZ459" s="256"/>
      <c r="DA459" s="256"/>
      <c r="DB459" s="256"/>
      <c r="DC459" s="256"/>
      <c r="DD459" s="256"/>
      <c r="DE459" s="256"/>
      <c r="DF459" s="256"/>
      <c r="DG459" s="256"/>
      <c r="DH459" s="256"/>
      <c r="DI459" s="256"/>
      <c r="DK459" s="256"/>
      <c r="DL459" s="256"/>
      <c r="DM459" s="256"/>
      <c r="DN459" s="256"/>
      <c r="DO459" s="256"/>
      <c r="DP459" s="256"/>
      <c r="DQ459" s="256"/>
      <c r="DR459" s="256"/>
      <c r="DS459" s="256"/>
      <c r="DT459" s="256"/>
      <c r="DU459" s="256"/>
      <c r="DV459" s="256"/>
      <c r="DX459" s="256"/>
      <c r="DY459" s="256"/>
      <c r="DZ459" s="256"/>
      <c r="EA459" s="256"/>
      <c r="EB459" s="256"/>
      <c r="EC459" s="256"/>
      <c r="ED459" s="256"/>
      <c r="EE459" s="256"/>
      <c r="EF459" s="256"/>
      <c r="EG459" s="256"/>
      <c r="EH459" s="256"/>
      <c r="EI459" s="256"/>
      <c r="EK459" s="256"/>
      <c r="EL459" s="256"/>
      <c r="EM459" s="256"/>
      <c r="EN459" s="256"/>
      <c r="EO459" s="256"/>
      <c r="EP459" s="256"/>
      <c r="EQ459" s="256"/>
      <c r="ER459" s="256"/>
      <c r="ES459" s="256"/>
      <c r="ET459" s="256"/>
      <c r="EU459" s="256"/>
      <c r="EV459" s="256"/>
      <c r="EX459" s="256"/>
      <c r="EY459" s="256"/>
      <c r="EZ459" s="256"/>
      <c r="FA459" s="256"/>
      <c r="FB459" s="256"/>
      <c r="FC459" s="256"/>
      <c r="FD459" s="256"/>
      <c r="FE459" s="256"/>
      <c r="FF459" s="256"/>
      <c r="FG459" s="256"/>
      <c r="FH459" s="256"/>
      <c r="FI459" s="256"/>
      <c r="FK459" s="256"/>
      <c r="FL459" s="256"/>
      <c r="FM459" s="256"/>
      <c r="FN459" s="256"/>
      <c r="FO459" s="256"/>
      <c r="FP459" s="256"/>
      <c r="FQ459" s="256"/>
      <c r="FR459" s="256"/>
      <c r="FS459" s="256"/>
      <c r="FT459" s="256"/>
      <c r="FU459" s="256"/>
      <c r="FV459" s="256"/>
      <c r="FX459" s="256"/>
      <c r="FY459" s="256"/>
      <c r="FZ459" s="256"/>
      <c r="GA459" s="256"/>
      <c r="GB459" s="256"/>
      <c r="GC459" s="256"/>
      <c r="GD459" s="256"/>
      <c r="GE459" s="256"/>
      <c r="GF459" s="256"/>
      <c r="GG459" s="256"/>
      <c r="GH459" s="256"/>
      <c r="GI459" s="256"/>
      <c r="GK459" s="256"/>
      <c r="GL459" s="256"/>
      <c r="GM459" s="256"/>
      <c r="GN459" s="256"/>
      <c r="GO459" s="256"/>
      <c r="GP459" s="256"/>
      <c r="GQ459" s="256"/>
      <c r="GR459" s="256"/>
      <c r="GS459" s="256"/>
      <c r="GT459" s="256"/>
      <c r="GU459" s="256"/>
      <c r="GV459" s="256"/>
      <c r="GX459" s="256"/>
      <c r="GY459" s="256"/>
      <c r="GZ459" s="256"/>
      <c r="HA459" s="256"/>
      <c r="HB459" s="256"/>
      <c r="HC459" s="256"/>
      <c r="HD459" s="256"/>
      <c r="HE459" s="256"/>
      <c r="HF459" s="256"/>
      <c r="HG459" s="256"/>
      <c r="HH459" s="256"/>
      <c r="HI459" s="256"/>
      <c r="HK459" s="256"/>
      <c r="HL459" s="256"/>
      <c r="HM459" s="256"/>
      <c r="HN459" s="256"/>
      <c r="HO459" s="256"/>
      <c r="HP459" s="256"/>
      <c r="HQ459" s="256"/>
      <c r="HR459" s="256"/>
      <c r="HS459" s="256"/>
      <c r="HT459" s="256"/>
      <c r="HU459" s="256"/>
      <c r="HV459" s="256"/>
      <c r="HX459" s="256"/>
      <c r="HY459" s="256"/>
      <c r="HZ459" s="256"/>
      <c r="IA459" s="256"/>
      <c r="IB459" s="256"/>
      <c r="IC459" s="256"/>
      <c r="ID459" s="256"/>
      <c r="IE459" s="256"/>
      <c r="IF459" s="256"/>
      <c r="IG459" s="256"/>
      <c r="IH459" s="256"/>
      <c r="II459" s="256"/>
      <c r="IK459" s="256"/>
      <c r="IL459" s="257"/>
      <c r="IM459" s="257"/>
      <c r="IN459" s="257"/>
      <c r="IO459" s="257"/>
      <c r="IP459" s="257"/>
      <c r="IQ459" s="257"/>
      <c r="IR459" s="257"/>
      <c r="IS459" s="257"/>
      <c r="IT459" s="257"/>
      <c r="IU459" s="257"/>
      <c r="IV459" s="257"/>
      <c r="IW459" s="257"/>
      <c r="IY459" s="256"/>
    </row>
    <row r="460" spans="16:259" ht="19.5" customHeight="1" x14ac:dyDescent="0.5">
      <c r="P460" s="400"/>
      <c r="Z460" s="256"/>
      <c r="AA460" s="256"/>
      <c r="AB460" s="256"/>
      <c r="AO460" s="400"/>
      <c r="AY460" s="256"/>
      <c r="AZ460" s="256"/>
      <c r="BA460" s="256"/>
      <c r="BB460" s="256"/>
      <c r="BC460" s="256"/>
      <c r="BD460" s="256"/>
      <c r="BE460" s="256"/>
      <c r="BF460" s="256"/>
      <c r="BG460" s="256"/>
      <c r="BH460" s="256"/>
      <c r="BI460" s="256"/>
      <c r="BK460" s="256"/>
      <c r="BL460" s="256"/>
      <c r="BM460" s="256"/>
      <c r="BN460" s="256"/>
      <c r="BO460" s="256"/>
      <c r="BP460" s="256"/>
      <c r="BQ460" s="256"/>
      <c r="BR460" s="256"/>
      <c r="BS460" s="256"/>
      <c r="BT460" s="256"/>
      <c r="BU460" s="256"/>
      <c r="BV460" s="256"/>
      <c r="BX460" s="256"/>
      <c r="BY460" s="256"/>
      <c r="BZ460" s="256"/>
      <c r="CA460" s="256"/>
      <c r="CB460" s="256"/>
      <c r="CC460" s="256"/>
      <c r="CD460" s="256"/>
      <c r="CE460" s="256"/>
      <c r="CF460" s="256"/>
      <c r="CG460" s="256"/>
      <c r="CH460" s="256"/>
      <c r="CI460" s="256"/>
      <c r="CK460" s="256"/>
      <c r="CL460" s="256"/>
      <c r="CM460" s="256"/>
      <c r="CN460" s="256"/>
      <c r="CO460" s="256"/>
      <c r="CP460" s="256"/>
      <c r="CQ460" s="256"/>
      <c r="CR460" s="256"/>
      <c r="CS460" s="256"/>
      <c r="CT460" s="256"/>
      <c r="CU460" s="256"/>
      <c r="CV460" s="256"/>
      <c r="CX460" s="256"/>
      <c r="CY460" s="256"/>
      <c r="CZ460" s="256"/>
      <c r="DA460" s="256"/>
      <c r="DB460" s="256"/>
      <c r="DC460" s="256"/>
      <c r="DD460" s="256"/>
      <c r="DE460" s="256"/>
      <c r="DF460" s="256"/>
      <c r="DG460" s="256"/>
      <c r="DH460" s="256"/>
      <c r="DI460" s="256"/>
      <c r="DK460" s="256"/>
      <c r="DL460" s="256"/>
      <c r="DM460" s="256"/>
      <c r="DN460" s="256"/>
      <c r="DO460" s="256"/>
      <c r="DP460" s="256"/>
      <c r="DQ460" s="256"/>
      <c r="DR460" s="256"/>
      <c r="DS460" s="256"/>
      <c r="DT460" s="256"/>
      <c r="DU460" s="256"/>
      <c r="DV460" s="256"/>
      <c r="DX460" s="256"/>
      <c r="DY460" s="256"/>
      <c r="DZ460" s="256"/>
      <c r="EA460" s="256"/>
      <c r="EB460" s="256"/>
      <c r="EC460" s="256"/>
      <c r="ED460" s="256"/>
      <c r="EE460" s="256"/>
      <c r="EF460" s="256"/>
      <c r="EG460" s="256"/>
      <c r="EH460" s="256"/>
      <c r="EI460" s="256"/>
      <c r="EK460" s="256"/>
      <c r="EL460" s="256"/>
      <c r="EM460" s="256"/>
      <c r="EN460" s="256"/>
      <c r="EO460" s="256"/>
      <c r="EP460" s="256"/>
      <c r="EQ460" s="256"/>
      <c r="ER460" s="256"/>
      <c r="ES460" s="256"/>
      <c r="ET460" s="256"/>
      <c r="EU460" s="256"/>
      <c r="EV460" s="256"/>
      <c r="EX460" s="256"/>
      <c r="EY460" s="256"/>
      <c r="EZ460" s="256"/>
      <c r="FA460" s="256"/>
      <c r="FB460" s="256"/>
      <c r="FC460" s="256"/>
      <c r="FD460" s="256"/>
      <c r="FE460" s="256"/>
      <c r="FF460" s="256"/>
      <c r="FG460" s="256"/>
      <c r="FH460" s="256"/>
      <c r="FI460" s="256"/>
      <c r="FK460" s="256"/>
      <c r="FL460" s="256"/>
      <c r="FM460" s="256"/>
      <c r="FN460" s="256"/>
      <c r="FO460" s="256"/>
      <c r="FP460" s="256"/>
      <c r="FQ460" s="256"/>
      <c r="FR460" s="256"/>
      <c r="FS460" s="256"/>
      <c r="FT460" s="256"/>
      <c r="FU460" s="256"/>
      <c r="FV460" s="256"/>
      <c r="FX460" s="256"/>
      <c r="FY460" s="256"/>
      <c r="FZ460" s="256"/>
      <c r="GA460" s="256"/>
      <c r="GB460" s="256"/>
      <c r="GC460" s="256"/>
      <c r="GD460" s="256"/>
      <c r="GE460" s="256"/>
      <c r="GF460" s="256"/>
      <c r="GG460" s="256"/>
      <c r="GH460" s="256"/>
      <c r="GI460" s="256"/>
      <c r="GK460" s="256"/>
      <c r="GL460" s="256"/>
      <c r="GM460" s="256"/>
      <c r="GN460" s="256"/>
      <c r="GO460" s="256"/>
      <c r="GP460" s="256"/>
      <c r="GQ460" s="256"/>
      <c r="GR460" s="256"/>
      <c r="GS460" s="256"/>
      <c r="GT460" s="256"/>
      <c r="GU460" s="256"/>
      <c r="GV460" s="256"/>
      <c r="GX460" s="256"/>
      <c r="GY460" s="256"/>
      <c r="GZ460" s="256"/>
      <c r="HA460" s="256"/>
      <c r="HB460" s="256"/>
      <c r="HC460" s="256"/>
      <c r="HD460" s="256"/>
      <c r="HE460" s="256"/>
      <c r="HF460" s="256"/>
      <c r="HG460" s="256"/>
      <c r="HH460" s="256"/>
      <c r="HI460" s="256"/>
      <c r="HK460" s="256"/>
      <c r="HL460" s="256"/>
      <c r="HM460" s="256"/>
      <c r="HN460" s="256"/>
      <c r="HO460" s="256"/>
      <c r="HP460" s="256"/>
      <c r="HQ460" s="256"/>
      <c r="HR460" s="256"/>
      <c r="HS460" s="256"/>
      <c r="HT460" s="256"/>
      <c r="HU460" s="256"/>
      <c r="HV460" s="256"/>
      <c r="HX460" s="256"/>
      <c r="HY460" s="256"/>
      <c r="HZ460" s="256"/>
      <c r="IA460" s="256"/>
      <c r="IB460" s="256"/>
      <c r="IC460" s="256"/>
      <c r="ID460" s="256"/>
      <c r="IE460" s="256"/>
      <c r="IF460" s="256"/>
      <c r="IG460" s="256"/>
      <c r="IH460" s="256"/>
      <c r="II460" s="256"/>
      <c r="IK460" s="256"/>
      <c r="IL460" s="257"/>
      <c r="IM460" s="257"/>
      <c r="IN460" s="257"/>
      <c r="IO460" s="257"/>
      <c r="IP460" s="257"/>
      <c r="IQ460" s="257"/>
      <c r="IR460" s="257"/>
      <c r="IS460" s="257"/>
      <c r="IT460" s="257"/>
      <c r="IU460" s="257"/>
      <c r="IV460" s="257"/>
      <c r="IW460" s="257"/>
      <c r="IY460" s="256"/>
    </row>
    <row r="461" spans="16:259" ht="19.5" customHeight="1" x14ac:dyDescent="0.5">
      <c r="P461" s="400"/>
      <c r="Z461" s="256"/>
      <c r="AA461" s="256"/>
      <c r="AB461" s="256"/>
      <c r="AO461" s="400"/>
      <c r="AY461" s="256"/>
      <c r="AZ461" s="256"/>
      <c r="BA461" s="256"/>
      <c r="BB461" s="256"/>
      <c r="BC461" s="256"/>
      <c r="BD461" s="256"/>
      <c r="BE461" s="256"/>
      <c r="BF461" s="256"/>
      <c r="BG461" s="256"/>
      <c r="BH461" s="256"/>
      <c r="BI461" s="256"/>
      <c r="BK461" s="256"/>
      <c r="BL461" s="256"/>
      <c r="BM461" s="256"/>
      <c r="BN461" s="256"/>
      <c r="BO461" s="256"/>
      <c r="BP461" s="256"/>
      <c r="BQ461" s="256"/>
      <c r="BR461" s="256"/>
      <c r="BS461" s="256"/>
      <c r="BT461" s="256"/>
      <c r="BU461" s="256"/>
      <c r="BV461" s="256"/>
      <c r="BX461" s="256"/>
      <c r="BY461" s="256"/>
      <c r="BZ461" s="256"/>
      <c r="CA461" s="256"/>
      <c r="CB461" s="256"/>
      <c r="CC461" s="256"/>
      <c r="CD461" s="256"/>
      <c r="CE461" s="256"/>
      <c r="CF461" s="256"/>
      <c r="CG461" s="256"/>
      <c r="CH461" s="256"/>
      <c r="CI461" s="256"/>
      <c r="CK461" s="256"/>
      <c r="CL461" s="256"/>
      <c r="CM461" s="256"/>
      <c r="CN461" s="256"/>
      <c r="CO461" s="256"/>
      <c r="CP461" s="256"/>
      <c r="CQ461" s="256"/>
      <c r="CR461" s="256"/>
      <c r="CS461" s="256"/>
      <c r="CT461" s="256"/>
      <c r="CU461" s="256"/>
      <c r="CV461" s="256"/>
      <c r="CX461" s="256"/>
      <c r="CY461" s="256"/>
      <c r="CZ461" s="256"/>
      <c r="DA461" s="256"/>
      <c r="DB461" s="256"/>
      <c r="DC461" s="256"/>
      <c r="DD461" s="256"/>
      <c r="DE461" s="256"/>
      <c r="DF461" s="256"/>
      <c r="DG461" s="256"/>
      <c r="DH461" s="256"/>
      <c r="DI461" s="256"/>
      <c r="DK461" s="256"/>
      <c r="DL461" s="256"/>
      <c r="DM461" s="256"/>
      <c r="DN461" s="256"/>
      <c r="DO461" s="256"/>
      <c r="DP461" s="256"/>
      <c r="DQ461" s="256"/>
      <c r="DR461" s="256"/>
      <c r="DS461" s="256"/>
      <c r="DT461" s="256"/>
      <c r="DU461" s="256"/>
      <c r="DV461" s="256"/>
      <c r="DX461" s="256"/>
      <c r="DY461" s="256"/>
      <c r="DZ461" s="256"/>
      <c r="EA461" s="256"/>
      <c r="EB461" s="256"/>
      <c r="EC461" s="256"/>
      <c r="ED461" s="256"/>
      <c r="EE461" s="256"/>
      <c r="EF461" s="256"/>
      <c r="EG461" s="256"/>
      <c r="EH461" s="256"/>
      <c r="EI461" s="256"/>
      <c r="EK461" s="256"/>
      <c r="EL461" s="256"/>
      <c r="EM461" s="256"/>
      <c r="EN461" s="256"/>
      <c r="EO461" s="256"/>
      <c r="EP461" s="256"/>
      <c r="EQ461" s="256"/>
      <c r="ER461" s="256"/>
      <c r="ES461" s="256"/>
      <c r="ET461" s="256"/>
      <c r="EU461" s="256"/>
      <c r="EV461" s="256"/>
      <c r="EX461" s="256"/>
      <c r="EY461" s="256"/>
      <c r="EZ461" s="256"/>
      <c r="FA461" s="256"/>
      <c r="FB461" s="256"/>
      <c r="FC461" s="256"/>
      <c r="FD461" s="256"/>
      <c r="FE461" s="256"/>
      <c r="FF461" s="256"/>
      <c r="FG461" s="256"/>
      <c r="FH461" s="256"/>
      <c r="FI461" s="256"/>
      <c r="FK461" s="256"/>
      <c r="FL461" s="256"/>
      <c r="FM461" s="256"/>
      <c r="FN461" s="256"/>
      <c r="FO461" s="256"/>
      <c r="FP461" s="256"/>
      <c r="FQ461" s="256"/>
      <c r="FR461" s="256"/>
      <c r="FS461" s="256"/>
      <c r="FT461" s="256"/>
      <c r="FU461" s="256"/>
      <c r="FV461" s="256"/>
      <c r="FX461" s="256"/>
      <c r="FY461" s="256"/>
      <c r="FZ461" s="256"/>
      <c r="GA461" s="256"/>
      <c r="GB461" s="256"/>
      <c r="GC461" s="256"/>
      <c r="GD461" s="256"/>
      <c r="GE461" s="256"/>
      <c r="GF461" s="256"/>
      <c r="GG461" s="256"/>
      <c r="GH461" s="256"/>
      <c r="GI461" s="256"/>
      <c r="GK461" s="256"/>
      <c r="GL461" s="256"/>
      <c r="GM461" s="256"/>
      <c r="GN461" s="256"/>
      <c r="GO461" s="256"/>
      <c r="GP461" s="256"/>
      <c r="GQ461" s="256"/>
      <c r="GR461" s="256"/>
      <c r="GS461" s="256"/>
      <c r="GT461" s="256"/>
      <c r="GU461" s="256"/>
      <c r="GV461" s="256"/>
      <c r="GX461" s="256"/>
      <c r="GY461" s="256"/>
      <c r="GZ461" s="256"/>
      <c r="HA461" s="256"/>
      <c r="HB461" s="256"/>
      <c r="HC461" s="256"/>
      <c r="HD461" s="256"/>
      <c r="HE461" s="256"/>
      <c r="HF461" s="256"/>
      <c r="HG461" s="256"/>
      <c r="HH461" s="256"/>
      <c r="HI461" s="256"/>
      <c r="HK461" s="256"/>
      <c r="HL461" s="256"/>
      <c r="HM461" s="256"/>
      <c r="HN461" s="256"/>
      <c r="HO461" s="256"/>
      <c r="HP461" s="256"/>
      <c r="HQ461" s="256"/>
      <c r="HR461" s="256"/>
      <c r="HS461" s="256"/>
      <c r="HT461" s="256"/>
      <c r="HU461" s="256"/>
      <c r="HV461" s="256"/>
      <c r="HX461" s="256"/>
      <c r="HY461" s="256"/>
      <c r="HZ461" s="256"/>
      <c r="IA461" s="256"/>
      <c r="IB461" s="256"/>
      <c r="IC461" s="256"/>
      <c r="ID461" s="256"/>
      <c r="IE461" s="256"/>
      <c r="IF461" s="256"/>
      <c r="IG461" s="256"/>
      <c r="IH461" s="256"/>
      <c r="II461" s="256"/>
      <c r="IK461" s="256"/>
      <c r="IL461" s="257"/>
      <c r="IM461" s="257"/>
      <c r="IN461" s="257"/>
      <c r="IO461" s="257"/>
      <c r="IP461" s="257"/>
      <c r="IQ461" s="257"/>
      <c r="IR461" s="257"/>
      <c r="IS461" s="257"/>
      <c r="IT461" s="257"/>
      <c r="IU461" s="257"/>
      <c r="IV461" s="257"/>
      <c r="IW461" s="257"/>
      <c r="IY461" s="256"/>
    </row>
    <row r="462" spans="16:259" ht="19.5" customHeight="1" x14ac:dyDescent="0.5">
      <c r="P462" s="400"/>
      <c r="Z462" s="256"/>
      <c r="AA462" s="256"/>
      <c r="AB462" s="256"/>
      <c r="AO462" s="400"/>
      <c r="AY462" s="256"/>
      <c r="AZ462" s="256"/>
      <c r="BA462" s="256"/>
      <c r="BB462" s="256"/>
      <c r="BC462" s="256"/>
      <c r="BD462" s="256"/>
      <c r="BE462" s="256"/>
      <c r="BF462" s="256"/>
      <c r="BG462" s="256"/>
      <c r="BH462" s="256"/>
      <c r="BI462" s="256"/>
      <c r="BK462" s="256"/>
      <c r="BL462" s="256"/>
      <c r="BM462" s="256"/>
      <c r="BN462" s="256"/>
      <c r="BO462" s="256"/>
      <c r="BP462" s="256"/>
      <c r="BQ462" s="256"/>
      <c r="BR462" s="256"/>
      <c r="BS462" s="256"/>
      <c r="BT462" s="256"/>
      <c r="BU462" s="256"/>
      <c r="BV462" s="256"/>
      <c r="BX462" s="256"/>
      <c r="BY462" s="256"/>
      <c r="BZ462" s="256"/>
      <c r="CA462" s="256"/>
      <c r="CB462" s="256"/>
      <c r="CC462" s="256"/>
      <c r="CD462" s="256"/>
      <c r="CE462" s="256"/>
      <c r="CF462" s="256"/>
      <c r="CG462" s="256"/>
      <c r="CH462" s="256"/>
      <c r="CI462" s="256"/>
      <c r="CK462" s="256"/>
      <c r="CL462" s="256"/>
      <c r="CM462" s="256"/>
      <c r="CN462" s="256"/>
      <c r="CO462" s="256"/>
      <c r="CP462" s="256"/>
      <c r="CQ462" s="256"/>
      <c r="CR462" s="256"/>
      <c r="CS462" s="256"/>
      <c r="CT462" s="256"/>
      <c r="CU462" s="256"/>
      <c r="CV462" s="256"/>
      <c r="CX462" s="256"/>
      <c r="CY462" s="256"/>
      <c r="CZ462" s="256"/>
      <c r="DA462" s="256"/>
      <c r="DB462" s="256"/>
      <c r="DC462" s="256"/>
      <c r="DD462" s="256"/>
      <c r="DE462" s="256"/>
      <c r="DF462" s="256"/>
      <c r="DG462" s="256"/>
      <c r="DH462" s="256"/>
      <c r="DI462" s="256"/>
      <c r="DK462" s="256"/>
      <c r="DL462" s="256"/>
      <c r="DM462" s="256"/>
      <c r="DN462" s="256"/>
      <c r="DO462" s="256"/>
      <c r="DP462" s="256"/>
      <c r="DQ462" s="256"/>
      <c r="DR462" s="256"/>
      <c r="DS462" s="256"/>
      <c r="DT462" s="256"/>
      <c r="DU462" s="256"/>
      <c r="DV462" s="256"/>
      <c r="DX462" s="256"/>
      <c r="DY462" s="256"/>
      <c r="DZ462" s="256"/>
      <c r="EA462" s="256"/>
      <c r="EB462" s="256"/>
      <c r="EC462" s="256"/>
      <c r="ED462" s="256"/>
      <c r="EE462" s="256"/>
      <c r="EF462" s="256"/>
      <c r="EG462" s="256"/>
      <c r="EH462" s="256"/>
      <c r="EI462" s="256"/>
      <c r="EK462" s="256"/>
      <c r="EL462" s="256"/>
      <c r="EM462" s="256"/>
      <c r="EN462" s="256"/>
      <c r="EO462" s="256"/>
      <c r="EP462" s="256"/>
      <c r="EQ462" s="256"/>
      <c r="ER462" s="256"/>
      <c r="ES462" s="256"/>
      <c r="ET462" s="256"/>
      <c r="EU462" s="256"/>
      <c r="EV462" s="256"/>
      <c r="EX462" s="256"/>
      <c r="EY462" s="256"/>
      <c r="EZ462" s="256"/>
      <c r="FA462" s="256"/>
      <c r="FB462" s="256"/>
      <c r="FC462" s="256"/>
      <c r="FD462" s="256"/>
      <c r="FE462" s="256"/>
      <c r="FF462" s="256"/>
      <c r="FG462" s="256"/>
      <c r="FH462" s="256"/>
      <c r="FI462" s="256"/>
      <c r="FK462" s="256"/>
      <c r="FL462" s="256"/>
      <c r="FM462" s="256"/>
      <c r="FN462" s="256"/>
      <c r="FO462" s="256"/>
      <c r="FP462" s="256"/>
      <c r="FQ462" s="256"/>
      <c r="FR462" s="256"/>
      <c r="FS462" s="256"/>
      <c r="FT462" s="256"/>
      <c r="FU462" s="256"/>
      <c r="FV462" s="256"/>
      <c r="FX462" s="256"/>
      <c r="FY462" s="256"/>
      <c r="FZ462" s="256"/>
      <c r="GA462" s="256"/>
      <c r="GB462" s="256"/>
      <c r="GC462" s="256"/>
      <c r="GD462" s="256"/>
      <c r="GE462" s="256"/>
      <c r="GF462" s="256"/>
      <c r="GG462" s="256"/>
      <c r="GH462" s="256"/>
      <c r="GI462" s="256"/>
      <c r="GK462" s="256"/>
      <c r="GL462" s="256"/>
      <c r="GM462" s="256"/>
      <c r="GN462" s="256"/>
      <c r="GO462" s="256"/>
      <c r="GP462" s="256"/>
      <c r="GQ462" s="256"/>
      <c r="GR462" s="256"/>
      <c r="GS462" s="256"/>
      <c r="GT462" s="256"/>
      <c r="GU462" s="256"/>
      <c r="GV462" s="256"/>
      <c r="GX462" s="256"/>
      <c r="GY462" s="256"/>
      <c r="GZ462" s="256"/>
      <c r="HA462" s="256"/>
      <c r="HB462" s="256"/>
      <c r="HC462" s="256"/>
      <c r="HD462" s="256"/>
      <c r="HE462" s="256"/>
      <c r="HF462" s="256"/>
      <c r="HG462" s="256"/>
      <c r="HH462" s="256"/>
      <c r="HI462" s="256"/>
      <c r="HK462" s="256"/>
      <c r="HL462" s="256"/>
      <c r="HM462" s="256"/>
      <c r="HN462" s="256"/>
      <c r="HO462" s="256"/>
      <c r="HP462" s="256"/>
      <c r="HQ462" s="256"/>
      <c r="HR462" s="256"/>
      <c r="HS462" s="256"/>
      <c r="HT462" s="256"/>
      <c r="HU462" s="256"/>
      <c r="HV462" s="256"/>
      <c r="HX462" s="256"/>
      <c r="HY462" s="256"/>
      <c r="HZ462" s="256"/>
      <c r="IA462" s="256"/>
      <c r="IB462" s="256"/>
      <c r="IC462" s="256"/>
      <c r="ID462" s="256"/>
      <c r="IE462" s="256"/>
      <c r="IF462" s="256"/>
      <c r="IG462" s="256"/>
      <c r="IH462" s="256"/>
      <c r="II462" s="256"/>
      <c r="IK462" s="256"/>
      <c r="IL462" s="257"/>
      <c r="IM462" s="257"/>
      <c r="IN462" s="257"/>
      <c r="IO462" s="257"/>
      <c r="IP462" s="257"/>
      <c r="IQ462" s="257"/>
      <c r="IR462" s="257"/>
      <c r="IS462" s="257"/>
      <c r="IT462" s="257"/>
      <c r="IU462" s="257"/>
      <c r="IV462" s="257"/>
      <c r="IW462" s="257"/>
      <c r="IY462" s="256"/>
    </row>
    <row r="463" spans="16:259" ht="19.5" customHeight="1" x14ac:dyDescent="0.5">
      <c r="P463" s="400"/>
      <c r="Z463" s="256"/>
      <c r="AA463" s="256"/>
      <c r="AB463" s="256"/>
      <c r="AO463" s="400"/>
      <c r="AY463" s="256"/>
      <c r="AZ463" s="256"/>
      <c r="BA463" s="256"/>
      <c r="BB463" s="256"/>
      <c r="BC463" s="256"/>
      <c r="BD463" s="256"/>
      <c r="BE463" s="256"/>
      <c r="BF463" s="256"/>
      <c r="BG463" s="256"/>
      <c r="BH463" s="256"/>
      <c r="BI463" s="256"/>
      <c r="BK463" s="256"/>
      <c r="BL463" s="256"/>
      <c r="BM463" s="256"/>
      <c r="BN463" s="256"/>
      <c r="BO463" s="256"/>
      <c r="BP463" s="256"/>
      <c r="BQ463" s="256"/>
      <c r="BR463" s="256"/>
      <c r="BS463" s="256"/>
      <c r="BT463" s="256"/>
      <c r="BU463" s="256"/>
      <c r="BV463" s="256"/>
      <c r="BX463" s="256"/>
      <c r="BY463" s="256"/>
      <c r="BZ463" s="256"/>
      <c r="CA463" s="256"/>
      <c r="CB463" s="256"/>
      <c r="CC463" s="256"/>
      <c r="CD463" s="256"/>
      <c r="CE463" s="256"/>
      <c r="CF463" s="256"/>
      <c r="CG463" s="256"/>
      <c r="CH463" s="256"/>
      <c r="CI463" s="256"/>
      <c r="CK463" s="256"/>
      <c r="CL463" s="256"/>
      <c r="CM463" s="256"/>
      <c r="CN463" s="256"/>
      <c r="CO463" s="256"/>
      <c r="CP463" s="256"/>
      <c r="CQ463" s="256"/>
      <c r="CR463" s="256"/>
      <c r="CS463" s="256"/>
      <c r="CT463" s="256"/>
      <c r="CU463" s="256"/>
      <c r="CV463" s="256"/>
      <c r="CX463" s="256"/>
      <c r="CY463" s="256"/>
      <c r="CZ463" s="256"/>
      <c r="DA463" s="256"/>
      <c r="DB463" s="256"/>
      <c r="DC463" s="256"/>
      <c r="DD463" s="256"/>
      <c r="DE463" s="256"/>
      <c r="DF463" s="256"/>
      <c r="DG463" s="256"/>
      <c r="DH463" s="256"/>
      <c r="DI463" s="256"/>
      <c r="DK463" s="256"/>
      <c r="DL463" s="256"/>
      <c r="DM463" s="256"/>
      <c r="DN463" s="256"/>
      <c r="DO463" s="256"/>
      <c r="DP463" s="256"/>
      <c r="DQ463" s="256"/>
      <c r="DR463" s="256"/>
      <c r="DS463" s="256"/>
      <c r="DT463" s="256"/>
      <c r="DU463" s="256"/>
      <c r="DV463" s="256"/>
      <c r="DX463" s="256"/>
      <c r="DY463" s="256"/>
      <c r="DZ463" s="256"/>
      <c r="EA463" s="256"/>
      <c r="EB463" s="256"/>
      <c r="EC463" s="256"/>
      <c r="ED463" s="256"/>
      <c r="EE463" s="256"/>
      <c r="EF463" s="256"/>
      <c r="EG463" s="256"/>
      <c r="EH463" s="256"/>
      <c r="EI463" s="256"/>
      <c r="EK463" s="256"/>
      <c r="EL463" s="256"/>
      <c r="EM463" s="256"/>
      <c r="EN463" s="256"/>
      <c r="EO463" s="256"/>
      <c r="EP463" s="256"/>
      <c r="EQ463" s="256"/>
      <c r="ER463" s="256"/>
      <c r="ES463" s="256"/>
      <c r="ET463" s="256"/>
      <c r="EU463" s="256"/>
      <c r="EV463" s="256"/>
      <c r="EX463" s="256"/>
      <c r="EY463" s="256"/>
      <c r="EZ463" s="256"/>
      <c r="FA463" s="256"/>
      <c r="FB463" s="256"/>
      <c r="FC463" s="256"/>
      <c r="FD463" s="256"/>
      <c r="FE463" s="256"/>
      <c r="FF463" s="256"/>
      <c r="FG463" s="256"/>
      <c r="FH463" s="256"/>
      <c r="FI463" s="256"/>
      <c r="FK463" s="256"/>
      <c r="FL463" s="256"/>
      <c r="FM463" s="256"/>
      <c r="FN463" s="256"/>
      <c r="FO463" s="256"/>
      <c r="FP463" s="256"/>
      <c r="FQ463" s="256"/>
      <c r="FR463" s="256"/>
      <c r="FS463" s="256"/>
      <c r="FT463" s="256"/>
      <c r="FU463" s="256"/>
      <c r="FV463" s="256"/>
      <c r="FX463" s="256"/>
      <c r="FY463" s="256"/>
      <c r="FZ463" s="256"/>
      <c r="GA463" s="256"/>
      <c r="GB463" s="256"/>
      <c r="GC463" s="256"/>
      <c r="GD463" s="256"/>
      <c r="GE463" s="256"/>
      <c r="GF463" s="256"/>
      <c r="GG463" s="256"/>
      <c r="GH463" s="256"/>
      <c r="GI463" s="256"/>
      <c r="GK463" s="256"/>
      <c r="GL463" s="256"/>
      <c r="GM463" s="256"/>
      <c r="GN463" s="256"/>
      <c r="GO463" s="256"/>
      <c r="GP463" s="256"/>
      <c r="GQ463" s="256"/>
      <c r="GR463" s="256"/>
      <c r="GS463" s="256"/>
      <c r="GT463" s="256"/>
      <c r="GU463" s="256"/>
      <c r="GV463" s="256"/>
      <c r="GX463" s="256"/>
      <c r="GY463" s="256"/>
      <c r="GZ463" s="256"/>
      <c r="HA463" s="256"/>
      <c r="HB463" s="256"/>
      <c r="HC463" s="256"/>
      <c r="HD463" s="256"/>
      <c r="HE463" s="256"/>
      <c r="HF463" s="256"/>
      <c r="HG463" s="256"/>
      <c r="HH463" s="256"/>
      <c r="HI463" s="256"/>
      <c r="HK463" s="256"/>
      <c r="HL463" s="256"/>
      <c r="HM463" s="256"/>
      <c r="HN463" s="256"/>
      <c r="HO463" s="256"/>
      <c r="HP463" s="256"/>
      <c r="HQ463" s="256"/>
      <c r="HR463" s="256"/>
      <c r="HS463" s="256"/>
      <c r="HT463" s="256"/>
      <c r="HU463" s="256"/>
      <c r="HV463" s="256"/>
      <c r="HX463" s="256"/>
      <c r="HY463" s="256"/>
      <c r="HZ463" s="256"/>
      <c r="IA463" s="256"/>
      <c r="IB463" s="256"/>
      <c r="IC463" s="256"/>
      <c r="ID463" s="256"/>
      <c r="IE463" s="256"/>
      <c r="IF463" s="256"/>
      <c r="IG463" s="256"/>
      <c r="IH463" s="256"/>
      <c r="II463" s="256"/>
      <c r="IK463" s="256"/>
      <c r="IL463" s="257"/>
      <c r="IM463" s="257"/>
      <c r="IN463" s="257"/>
      <c r="IO463" s="257"/>
      <c r="IP463" s="257"/>
      <c r="IQ463" s="257"/>
      <c r="IR463" s="257"/>
      <c r="IS463" s="257"/>
      <c r="IT463" s="257"/>
      <c r="IU463" s="257"/>
      <c r="IV463" s="257"/>
      <c r="IW463" s="257"/>
      <c r="IY463" s="256"/>
    </row>
    <row r="464" spans="16:259" ht="19.5" customHeight="1" x14ac:dyDescent="0.5">
      <c r="P464" s="400"/>
      <c r="Z464" s="256"/>
      <c r="AA464" s="256"/>
      <c r="AB464" s="256"/>
      <c r="AO464" s="400"/>
      <c r="AY464" s="256"/>
      <c r="AZ464" s="256"/>
      <c r="BA464" s="256"/>
      <c r="BB464" s="256"/>
      <c r="BC464" s="256"/>
      <c r="BD464" s="256"/>
      <c r="BE464" s="256"/>
      <c r="BF464" s="256"/>
      <c r="BG464" s="256"/>
      <c r="BH464" s="256"/>
      <c r="BI464" s="256"/>
      <c r="BK464" s="256"/>
      <c r="BL464" s="256"/>
      <c r="BM464" s="256"/>
      <c r="BN464" s="256"/>
      <c r="BO464" s="256"/>
      <c r="BP464" s="256"/>
      <c r="BQ464" s="256"/>
      <c r="BR464" s="256"/>
      <c r="BS464" s="256"/>
      <c r="BT464" s="256"/>
      <c r="BU464" s="256"/>
      <c r="BV464" s="256"/>
      <c r="BX464" s="256"/>
      <c r="BY464" s="256"/>
      <c r="BZ464" s="256"/>
      <c r="CA464" s="256"/>
      <c r="CB464" s="256"/>
      <c r="CC464" s="256"/>
      <c r="CD464" s="256"/>
      <c r="CE464" s="256"/>
      <c r="CF464" s="256"/>
      <c r="CG464" s="256"/>
      <c r="CH464" s="256"/>
      <c r="CI464" s="256"/>
      <c r="CK464" s="256"/>
      <c r="CL464" s="256"/>
      <c r="CM464" s="256"/>
      <c r="CN464" s="256"/>
      <c r="CO464" s="256"/>
      <c r="CP464" s="256"/>
      <c r="CQ464" s="256"/>
      <c r="CR464" s="256"/>
      <c r="CS464" s="256"/>
      <c r="CT464" s="256"/>
      <c r="CU464" s="256"/>
      <c r="CV464" s="256"/>
      <c r="CX464" s="256"/>
      <c r="CY464" s="256"/>
      <c r="CZ464" s="256"/>
      <c r="DA464" s="256"/>
      <c r="DB464" s="256"/>
      <c r="DC464" s="256"/>
      <c r="DD464" s="256"/>
      <c r="DE464" s="256"/>
      <c r="DF464" s="256"/>
      <c r="DG464" s="256"/>
      <c r="DH464" s="256"/>
      <c r="DI464" s="256"/>
      <c r="DK464" s="256"/>
      <c r="DL464" s="256"/>
      <c r="DM464" s="256"/>
      <c r="DN464" s="256"/>
      <c r="DO464" s="256"/>
      <c r="DP464" s="256"/>
      <c r="DQ464" s="256"/>
      <c r="DR464" s="256"/>
      <c r="DS464" s="256"/>
      <c r="DT464" s="256"/>
      <c r="DU464" s="256"/>
      <c r="DV464" s="256"/>
      <c r="DX464" s="256"/>
      <c r="DY464" s="256"/>
      <c r="DZ464" s="256"/>
      <c r="EA464" s="256"/>
      <c r="EB464" s="256"/>
      <c r="EC464" s="256"/>
      <c r="ED464" s="256"/>
      <c r="EE464" s="256"/>
      <c r="EF464" s="256"/>
      <c r="EG464" s="256"/>
      <c r="EH464" s="256"/>
      <c r="EI464" s="256"/>
      <c r="EK464" s="256"/>
      <c r="EL464" s="256"/>
      <c r="EM464" s="256"/>
      <c r="EN464" s="256"/>
      <c r="EO464" s="256"/>
      <c r="EP464" s="256"/>
      <c r="EQ464" s="256"/>
      <c r="ER464" s="256"/>
      <c r="ES464" s="256"/>
      <c r="ET464" s="256"/>
      <c r="EU464" s="256"/>
      <c r="EV464" s="256"/>
      <c r="EX464" s="256"/>
      <c r="EY464" s="256"/>
      <c r="EZ464" s="256"/>
      <c r="FA464" s="256"/>
      <c r="FB464" s="256"/>
      <c r="FC464" s="256"/>
      <c r="FD464" s="256"/>
      <c r="FE464" s="256"/>
      <c r="FF464" s="256"/>
      <c r="FG464" s="256"/>
      <c r="FH464" s="256"/>
      <c r="FI464" s="256"/>
      <c r="FK464" s="256"/>
      <c r="FL464" s="256"/>
      <c r="FM464" s="256"/>
      <c r="FN464" s="256"/>
      <c r="FO464" s="256"/>
      <c r="FP464" s="256"/>
      <c r="FQ464" s="256"/>
      <c r="FR464" s="256"/>
      <c r="FS464" s="256"/>
      <c r="FT464" s="256"/>
      <c r="FU464" s="256"/>
      <c r="FV464" s="256"/>
      <c r="FX464" s="256"/>
      <c r="FY464" s="256"/>
      <c r="FZ464" s="256"/>
      <c r="GA464" s="256"/>
      <c r="GB464" s="256"/>
      <c r="GC464" s="256"/>
      <c r="GD464" s="256"/>
      <c r="GE464" s="256"/>
      <c r="GF464" s="256"/>
      <c r="GG464" s="256"/>
      <c r="GH464" s="256"/>
      <c r="GI464" s="256"/>
      <c r="GK464" s="256"/>
      <c r="GL464" s="256"/>
      <c r="GM464" s="256"/>
      <c r="GN464" s="256"/>
      <c r="GO464" s="256"/>
      <c r="GP464" s="256"/>
      <c r="GQ464" s="256"/>
      <c r="GR464" s="256"/>
      <c r="GS464" s="256"/>
      <c r="GT464" s="256"/>
      <c r="GU464" s="256"/>
      <c r="GV464" s="256"/>
      <c r="GX464" s="256"/>
      <c r="GY464" s="256"/>
      <c r="GZ464" s="256"/>
      <c r="HA464" s="256"/>
      <c r="HB464" s="256"/>
      <c r="HC464" s="256"/>
      <c r="HD464" s="256"/>
      <c r="HE464" s="256"/>
      <c r="HF464" s="256"/>
      <c r="HG464" s="256"/>
      <c r="HH464" s="256"/>
      <c r="HI464" s="256"/>
      <c r="HK464" s="256"/>
      <c r="HL464" s="256"/>
      <c r="HM464" s="256"/>
      <c r="HN464" s="256"/>
      <c r="HO464" s="256"/>
      <c r="HP464" s="256"/>
      <c r="HQ464" s="256"/>
      <c r="HR464" s="256"/>
      <c r="HS464" s="256"/>
      <c r="HT464" s="256"/>
      <c r="HU464" s="256"/>
      <c r="HV464" s="256"/>
      <c r="HX464" s="256"/>
      <c r="HY464" s="256"/>
      <c r="HZ464" s="256"/>
      <c r="IA464" s="256"/>
      <c r="IB464" s="256"/>
      <c r="IC464" s="256"/>
      <c r="ID464" s="256"/>
      <c r="IE464" s="256"/>
      <c r="IF464" s="256"/>
      <c r="IG464" s="256"/>
      <c r="IH464" s="256"/>
      <c r="II464" s="256"/>
      <c r="IK464" s="256"/>
      <c r="IL464" s="257"/>
      <c r="IM464" s="257"/>
      <c r="IN464" s="257"/>
      <c r="IO464" s="257"/>
      <c r="IP464" s="257"/>
      <c r="IQ464" s="257"/>
      <c r="IR464" s="257"/>
      <c r="IS464" s="257"/>
      <c r="IT464" s="257"/>
      <c r="IU464" s="257"/>
      <c r="IV464" s="257"/>
      <c r="IW464" s="257"/>
      <c r="IY464" s="256"/>
    </row>
    <row r="465" spans="16:259" ht="19.5" customHeight="1" x14ac:dyDescent="0.5">
      <c r="P465" s="400"/>
      <c r="Z465" s="256"/>
      <c r="AA465" s="256"/>
      <c r="AB465" s="256"/>
      <c r="AO465" s="400"/>
      <c r="AY465" s="256"/>
      <c r="AZ465" s="256"/>
      <c r="BA465" s="256"/>
      <c r="BB465" s="256"/>
      <c r="BC465" s="256"/>
      <c r="BD465" s="256"/>
      <c r="BE465" s="256"/>
      <c r="BF465" s="256"/>
      <c r="BG465" s="256"/>
      <c r="BH465" s="256"/>
      <c r="BI465" s="256"/>
      <c r="BK465" s="256"/>
      <c r="BL465" s="256"/>
      <c r="BM465" s="256"/>
      <c r="BN465" s="256"/>
      <c r="BO465" s="256"/>
      <c r="BP465" s="256"/>
      <c r="BQ465" s="256"/>
      <c r="BR465" s="256"/>
      <c r="BS465" s="256"/>
      <c r="BT465" s="256"/>
      <c r="BU465" s="256"/>
      <c r="BV465" s="256"/>
      <c r="BX465" s="256"/>
      <c r="BY465" s="256"/>
      <c r="BZ465" s="256"/>
      <c r="CA465" s="256"/>
      <c r="CB465" s="256"/>
      <c r="CC465" s="256"/>
      <c r="CD465" s="256"/>
      <c r="CE465" s="256"/>
      <c r="CF465" s="256"/>
      <c r="CG465" s="256"/>
      <c r="CH465" s="256"/>
      <c r="CI465" s="256"/>
      <c r="CK465" s="256"/>
      <c r="CL465" s="256"/>
      <c r="CM465" s="256"/>
      <c r="CN465" s="256"/>
      <c r="CO465" s="256"/>
      <c r="CP465" s="256"/>
      <c r="CQ465" s="256"/>
      <c r="CR465" s="256"/>
      <c r="CS465" s="256"/>
      <c r="CT465" s="256"/>
      <c r="CU465" s="256"/>
      <c r="CV465" s="256"/>
      <c r="CX465" s="256"/>
      <c r="CY465" s="256"/>
      <c r="CZ465" s="256"/>
      <c r="DA465" s="256"/>
      <c r="DB465" s="256"/>
      <c r="DC465" s="256"/>
      <c r="DD465" s="256"/>
      <c r="DE465" s="256"/>
      <c r="DF465" s="256"/>
      <c r="DG465" s="256"/>
      <c r="DH465" s="256"/>
      <c r="DI465" s="256"/>
      <c r="DK465" s="256"/>
      <c r="DL465" s="256"/>
      <c r="DM465" s="256"/>
      <c r="DN465" s="256"/>
      <c r="DO465" s="256"/>
      <c r="DP465" s="256"/>
      <c r="DQ465" s="256"/>
      <c r="DR465" s="256"/>
      <c r="DS465" s="256"/>
      <c r="DT465" s="256"/>
      <c r="DU465" s="256"/>
      <c r="DV465" s="256"/>
      <c r="DX465" s="256"/>
      <c r="DY465" s="256"/>
      <c r="DZ465" s="256"/>
      <c r="EA465" s="256"/>
      <c r="EB465" s="256"/>
      <c r="EC465" s="256"/>
      <c r="ED465" s="256"/>
      <c r="EE465" s="256"/>
      <c r="EF465" s="256"/>
      <c r="EG465" s="256"/>
      <c r="EH465" s="256"/>
      <c r="EI465" s="256"/>
      <c r="EK465" s="256"/>
      <c r="EL465" s="256"/>
      <c r="EM465" s="256"/>
      <c r="EN465" s="256"/>
      <c r="EO465" s="256"/>
      <c r="EP465" s="256"/>
      <c r="EQ465" s="256"/>
      <c r="ER465" s="256"/>
      <c r="ES465" s="256"/>
      <c r="ET465" s="256"/>
      <c r="EU465" s="256"/>
      <c r="EV465" s="256"/>
      <c r="EX465" s="256"/>
      <c r="EY465" s="256"/>
      <c r="EZ465" s="256"/>
      <c r="FA465" s="256"/>
      <c r="FB465" s="256"/>
      <c r="FC465" s="256"/>
      <c r="FD465" s="256"/>
      <c r="FE465" s="256"/>
      <c r="FF465" s="256"/>
      <c r="FG465" s="256"/>
      <c r="FH465" s="256"/>
      <c r="FI465" s="256"/>
      <c r="FK465" s="256"/>
      <c r="FL465" s="256"/>
      <c r="FM465" s="256"/>
      <c r="FN465" s="256"/>
      <c r="FO465" s="256"/>
      <c r="FP465" s="256"/>
      <c r="FQ465" s="256"/>
      <c r="FR465" s="256"/>
      <c r="FS465" s="256"/>
      <c r="FT465" s="256"/>
      <c r="FU465" s="256"/>
      <c r="FV465" s="256"/>
      <c r="FX465" s="256"/>
      <c r="FY465" s="256"/>
      <c r="FZ465" s="256"/>
      <c r="GA465" s="256"/>
      <c r="GB465" s="256"/>
      <c r="GC465" s="256"/>
      <c r="GD465" s="256"/>
      <c r="GE465" s="256"/>
      <c r="GF465" s="256"/>
      <c r="GG465" s="256"/>
      <c r="GH465" s="256"/>
      <c r="GI465" s="256"/>
      <c r="GK465" s="256"/>
      <c r="GL465" s="256"/>
      <c r="GM465" s="256"/>
      <c r="GN465" s="256"/>
      <c r="GO465" s="256"/>
      <c r="GP465" s="256"/>
      <c r="GQ465" s="256"/>
      <c r="GR465" s="256"/>
      <c r="GS465" s="256"/>
      <c r="GT465" s="256"/>
      <c r="GU465" s="256"/>
      <c r="GV465" s="256"/>
      <c r="GX465" s="256"/>
      <c r="GY465" s="256"/>
      <c r="GZ465" s="256"/>
      <c r="HA465" s="256"/>
      <c r="HB465" s="256"/>
      <c r="HC465" s="256"/>
      <c r="HD465" s="256"/>
      <c r="HE465" s="256"/>
      <c r="HF465" s="256"/>
      <c r="HG465" s="256"/>
      <c r="HH465" s="256"/>
      <c r="HI465" s="256"/>
      <c r="HK465" s="256"/>
      <c r="HL465" s="256"/>
      <c r="HM465" s="256"/>
      <c r="HN465" s="256"/>
      <c r="HO465" s="256"/>
      <c r="HP465" s="256"/>
      <c r="HQ465" s="256"/>
      <c r="HR465" s="256"/>
      <c r="HS465" s="256"/>
      <c r="HT465" s="256"/>
      <c r="HU465" s="256"/>
      <c r="HV465" s="256"/>
      <c r="HX465" s="256"/>
      <c r="HY465" s="256"/>
      <c r="HZ465" s="256"/>
      <c r="IA465" s="256"/>
      <c r="IB465" s="256"/>
      <c r="IC465" s="256"/>
      <c r="ID465" s="256"/>
      <c r="IE465" s="256"/>
      <c r="IF465" s="256"/>
      <c r="IG465" s="256"/>
      <c r="IH465" s="256"/>
      <c r="II465" s="256"/>
      <c r="IK465" s="256"/>
      <c r="IL465" s="257"/>
      <c r="IM465" s="257"/>
      <c r="IN465" s="257"/>
      <c r="IO465" s="257"/>
      <c r="IP465" s="257"/>
      <c r="IQ465" s="257"/>
      <c r="IR465" s="257"/>
      <c r="IS465" s="257"/>
      <c r="IT465" s="257"/>
      <c r="IU465" s="257"/>
      <c r="IV465" s="257"/>
      <c r="IW465" s="257"/>
      <c r="IY465" s="256"/>
    </row>
    <row r="466" spans="16:259" ht="19.5" customHeight="1" x14ac:dyDescent="0.5">
      <c r="P466" s="400"/>
      <c r="Z466" s="256"/>
      <c r="AA466" s="256"/>
      <c r="AB466" s="256"/>
      <c r="AO466" s="400"/>
      <c r="AY466" s="256"/>
      <c r="AZ466" s="256"/>
      <c r="BA466" s="256"/>
      <c r="BB466" s="256"/>
      <c r="BC466" s="256"/>
      <c r="BD466" s="256"/>
      <c r="BE466" s="256"/>
      <c r="BF466" s="256"/>
      <c r="BG466" s="256"/>
      <c r="BH466" s="256"/>
      <c r="BI466" s="256"/>
      <c r="BK466" s="256"/>
      <c r="BL466" s="256"/>
      <c r="BM466" s="256"/>
      <c r="BN466" s="256"/>
      <c r="BO466" s="256"/>
      <c r="BP466" s="256"/>
      <c r="BQ466" s="256"/>
      <c r="BR466" s="256"/>
      <c r="BS466" s="256"/>
      <c r="BT466" s="256"/>
      <c r="BU466" s="256"/>
      <c r="BV466" s="256"/>
      <c r="BX466" s="256"/>
      <c r="BY466" s="256"/>
      <c r="BZ466" s="256"/>
      <c r="CA466" s="256"/>
      <c r="CB466" s="256"/>
      <c r="CC466" s="256"/>
      <c r="CD466" s="256"/>
      <c r="CE466" s="256"/>
      <c r="CF466" s="256"/>
      <c r="CG466" s="256"/>
      <c r="CH466" s="256"/>
      <c r="CI466" s="256"/>
      <c r="CK466" s="256"/>
      <c r="CL466" s="256"/>
      <c r="CM466" s="256"/>
      <c r="CN466" s="256"/>
      <c r="CO466" s="256"/>
      <c r="CP466" s="256"/>
      <c r="CQ466" s="256"/>
      <c r="CR466" s="256"/>
      <c r="CS466" s="256"/>
      <c r="CT466" s="256"/>
      <c r="CU466" s="256"/>
      <c r="CV466" s="256"/>
      <c r="CX466" s="256"/>
      <c r="CY466" s="256"/>
      <c r="CZ466" s="256"/>
      <c r="DA466" s="256"/>
      <c r="DB466" s="256"/>
      <c r="DC466" s="256"/>
      <c r="DD466" s="256"/>
      <c r="DE466" s="256"/>
      <c r="DF466" s="256"/>
      <c r="DG466" s="256"/>
      <c r="DH466" s="256"/>
      <c r="DI466" s="256"/>
      <c r="DK466" s="256"/>
      <c r="DL466" s="256"/>
      <c r="DM466" s="256"/>
      <c r="DN466" s="256"/>
      <c r="DO466" s="256"/>
      <c r="DP466" s="256"/>
      <c r="DQ466" s="256"/>
      <c r="DR466" s="256"/>
      <c r="DS466" s="256"/>
      <c r="DT466" s="256"/>
      <c r="DU466" s="256"/>
      <c r="DV466" s="256"/>
      <c r="DX466" s="256"/>
      <c r="DY466" s="256"/>
      <c r="DZ466" s="256"/>
      <c r="EA466" s="256"/>
      <c r="EB466" s="256"/>
      <c r="EC466" s="256"/>
      <c r="ED466" s="256"/>
      <c r="EE466" s="256"/>
      <c r="EF466" s="256"/>
      <c r="EG466" s="256"/>
      <c r="EH466" s="256"/>
      <c r="EI466" s="256"/>
      <c r="EK466" s="256"/>
      <c r="EL466" s="256"/>
      <c r="EM466" s="256"/>
      <c r="EN466" s="256"/>
      <c r="EO466" s="256"/>
      <c r="EP466" s="256"/>
      <c r="EQ466" s="256"/>
      <c r="ER466" s="256"/>
      <c r="ES466" s="256"/>
      <c r="ET466" s="256"/>
      <c r="EU466" s="256"/>
      <c r="EV466" s="256"/>
      <c r="EX466" s="256"/>
      <c r="EY466" s="256"/>
      <c r="EZ466" s="256"/>
      <c r="FA466" s="256"/>
      <c r="FB466" s="256"/>
      <c r="FC466" s="256"/>
      <c r="FD466" s="256"/>
      <c r="FE466" s="256"/>
      <c r="FF466" s="256"/>
      <c r="FG466" s="256"/>
      <c r="FH466" s="256"/>
      <c r="FI466" s="256"/>
      <c r="FK466" s="256"/>
      <c r="FL466" s="256"/>
      <c r="FM466" s="256"/>
      <c r="FN466" s="256"/>
      <c r="FO466" s="256"/>
      <c r="FP466" s="256"/>
      <c r="FQ466" s="256"/>
      <c r="FR466" s="256"/>
      <c r="FS466" s="256"/>
      <c r="FT466" s="256"/>
      <c r="FU466" s="256"/>
      <c r="FV466" s="256"/>
      <c r="FX466" s="256"/>
      <c r="FY466" s="256"/>
      <c r="FZ466" s="256"/>
      <c r="GA466" s="256"/>
      <c r="GB466" s="256"/>
      <c r="GC466" s="256"/>
      <c r="GD466" s="256"/>
      <c r="GE466" s="256"/>
      <c r="GF466" s="256"/>
      <c r="GG466" s="256"/>
      <c r="GH466" s="256"/>
      <c r="GI466" s="256"/>
      <c r="GK466" s="256"/>
      <c r="GL466" s="256"/>
      <c r="GM466" s="256"/>
      <c r="GN466" s="256"/>
      <c r="GO466" s="256"/>
      <c r="GP466" s="256"/>
      <c r="GQ466" s="256"/>
      <c r="GR466" s="256"/>
      <c r="GS466" s="256"/>
      <c r="GT466" s="256"/>
      <c r="GU466" s="256"/>
      <c r="GV466" s="256"/>
      <c r="GX466" s="256"/>
      <c r="GY466" s="256"/>
      <c r="GZ466" s="256"/>
      <c r="HA466" s="256"/>
      <c r="HB466" s="256"/>
      <c r="HC466" s="256"/>
      <c r="HD466" s="256"/>
      <c r="HE466" s="256"/>
      <c r="HF466" s="256"/>
      <c r="HG466" s="256"/>
      <c r="HH466" s="256"/>
      <c r="HI466" s="256"/>
      <c r="HK466" s="256"/>
      <c r="HL466" s="256"/>
      <c r="HM466" s="256"/>
      <c r="HN466" s="256"/>
      <c r="HO466" s="256"/>
      <c r="HP466" s="256"/>
      <c r="HQ466" s="256"/>
      <c r="HR466" s="256"/>
      <c r="HS466" s="256"/>
      <c r="HT466" s="256"/>
      <c r="HU466" s="256"/>
      <c r="HV466" s="256"/>
      <c r="HX466" s="256"/>
      <c r="HY466" s="256"/>
      <c r="HZ466" s="256"/>
      <c r="IA466" s="256"/>
      <c r="IB466" s="256"/>
      <c r="IC466" s="256"/>
      <c r="ID466" s="256"/>
      <c r="IE466" s="256"/>
      <c r="IF466" s="256"/>
      <c r="IG466" s="256"/>
      <c r="IH466" s="256"/>
      <c r="II466" s="256"/>
      <c r="IK466" s="256"/>
      <c r="IL466" s="257"/>
      <c r="IM466" s="257"/>
      <c r="IN466" s="257"/>
      <c r="IO466" s="257"/>
      <c r="IP466" s="257"/>
      <c r="IQ466" s="257"/>
      <c r="IR466" s="257"/>
      <c r="IS466" s="257"/>
      <c r="IT466" s="257"/>
      <c r="IU466" s="257"/>
      <c r="IV466" s="257"/>
      <c r="IW466" s="257"/>
      <c r="IY466" s="256"/>
    </row>
    <row r="467" spans="16:259" ht="19.5" customHeight="1" x14ac:dyDescent="0.5">
      <c r="P467" s="400"/>
      <c r="Z467" s="256"/>
      <c r="AA467" s="256"/>
      <c r="AB467" s="256"/>
      <c r="AO467" s="400"/>
      <c r="AY467" s="256"/>
      <c r="AZ467" s="256"/>
      <c r="BA467" s="256"/>
      <c r="BB467" s="256"/>
      <c r="BC467" s="256"/>
      <c r="BD467" s="256"/>
      <c r="BE467" s="256"/>
      <c r="BF467" s="256"/>
      <c r="BG467" s="256"/>
      <c r="BH467" s="256"/>
      <c r="BI467" s="256"/>
      <c r="BK467" s="256"/>
      <c r="BL467" s="256"/>
      <c r="BM467" s="256"/>
      <c r="BN467" s="256"/>
      <c r="BO467" s="256"/>
      <c r="BP467" s="256"/>
      <c r="BQ467" s="256"/>
      <c r="BR467" s="256"/>
      <c r="BS467" s="256"/>
      <c r="BT467" s="256"/>
      <c r="BU467" s="256"/>
      <c r="BV467" s="256"/>
      <c r="BX467" s="256"/>
      <c r="BY467" s="256"/>
      <c r="BZ467" s="256"/>
      <c r="CA467" s="256"/>
      <c r="CB467" s="256"/>
      <c r="CC467" s="256"/>
      <c r="CD467" s="256"/>
      <c r="CE467" s="256"/>
      <c r="CF467" s="256"/>
      <c r="CG467" s="256"/>
      <c r="CH467" s="256"/>
      <c r="CI467" s="256"/>
      <c r="CK467" s="256"/>
      <c r="CL467" s="256"/>
      <c r="CM467" s="256"/>
      <c r="CN467" s="256"/>
      <c r="CO467" s="256"/>
      <c r="CP467" s="256"/>
      <c r="CQ467" s="256"/>
      <c r="CR467" s="256"/>
      <c r="CS467" s="256"/>
      <c r="CT467" s="256"/>
      <c r="CU467" s="256"/>
      <c r="CV467" s="256"/>
      <c r="CX467" s="256"/>
      <c r="CY467" s="256"/>
      <c r="CZ467" s="256"/>
      <c r="DA467" s="256"/>
      <c r="DB467" s="256"/>
      <c r="DC467" s="256"/>
      <c r="DD467" s="256"/>
      <c r="DE467" s="256"/>
      <c r="DF467" s="256"/>
      <c r="DG467" s="256"/>
      <c r="DH467" s="256"/>
      <c r="DI467" s="256"/>
      <c r="DK467" s="256"/>
      <c r="DL467" s="256"/>
      <c r="DM467" s="256"/>
      <c r="DN467" s="256"/>
      <c r="DO467" s="256"/>
      <c r="DP467" s="256"/>
      <c r="DQ467" s="256"/>
      <c r="DR467" s="256"/>
      <c r="DS467" s="256"/>
      <c r="DT467" s="256"/>
      <c r="DU467" s="256"/>
      <c r="DV467" s="256"/>
      <c r="DX467" s="256"/>
      <c r="DY467" s="256"/>
      <c r="DZ467" s="256"/>
      <c r="EA467" s="256"/>
      <c r="EB467" s="256"/>
      <c r="EC467" s="256"/>
      <c r="ED467" s="256"/>
      <c r="EE467" s="256"/>
      <c r="EF467" s="256"/>
      <c r="EG467" s="256"/>
      <c r="EH467" s="256"/>
      <c r="EI467" s="256"/>
      <c r="EK467" s="256"/>
      <c r="EL467" s="256"/>
      <c r="EM467" s="256"/>
      <c r="EN467" s="256"/>
      <c r="EO467" s="256"/>
      <c r="EP467" s="256"/>
      <c r="EQ467" s="256"/>
      <c r="ER467" s="256"/>
      <c r="ES467" s="256"/>
      <c r="ET467" s="256"/>
      <c r="EU467" s="256"/>
      <c r="EV467" s="256"/>
      <c r="EX467" s="256"/>
      <c r="EY467" s="256"/>
      <c r="EZ467" s="256"/>
      <c r="FA467" s="256"/>
      <c r="FB467" s="256"/>
      <c r="FC467" s="256"/>
      <c r="FD467" s="256"/>
      <c r="FE467" s="256"/>
      <c r="FF467" s="256"/>
      <c r="FG467" s="256"/>
      <c r="FH467" s="256"/>
      <c r="FI467" s="256"/>
      <c r="FK467" s="256"/>
      <c r="FL467" s="256"/>
      <c r="FM467" s="256"/>
      <c r="FN467" s="256"/>
      <c r="FO467" s="256"/>
      <c r="FP467" s="256"/>
      <c r="FQ467" s="256"/>
      <c r="FR467" s="256"/>
      <c r="FS467" s="256"/>
      <c r="FT467" s="256"/>
      <c r="FU467" s="256"/>
      <c r="FV467" s="256"/>
      <c r="FX467" s="256"/>
      <c r="FY467" s="256"/>
      <c r="FZ467" s="256"/>
      <c r="GA467" s="256"/>
      <c r="GB467" s="256"/>
      <c r="GC467" s="256"/>
      <c r="GD467" s="256"/>
      <c r="GE467" s="256"/>
      <c r="GF467" s="256"/>
      <c r="GG467" s="256"/>
      <c r="GH467" s="256"/>
      <c r="GI467" s="256"/>
      <c r="GK467" s="256"/>
      <c r="GL467" s="256"/>
      <c r="GM467" s="256"/>
      <c r="GN467" s="256"/>
      <c r="GO467" s="256"/>
      <c r="GP467" s="256"/>
      <c r="GQ467" s="256"/>
      <c r="GR467" s="256"/>
      <c r="GS467" s="256"/>
      <c r="GT467" s="256"/>
      <c r="GU467" s="256"/>
      <c r="GV467" s="256"/>
      <c r="GX467" s="256"/>
      <c r="GY467" s="256"/>
      <c r="GZ467" s="256"/>
      <c r="HA467" s="256"/>
      <c r="HB467" s="256"/>
      <c r="HC467" s="256"/>
      <c r="HD467" s="256"/>
      <c r="HE467" s="256"/>
      <c r="HF467" s="256"/>
      <c r="HG467" s="256"/>
      <c r="HH467" s="256"/>
      <c r="HI467" s="256"/>
      <c r="HK467" s="256"/>
      <c r="HL467" s="256"/>
      <c r="HM467" s="256"/>
      <c r="HN467" s="256"/>
      <c r="HO467" s="256"/>
      <c r="HP467" s="256"/>
      <c r="HQ467" s="256"/>
      <c r="HR467" s="256"/>
      <c r="HS467" s="256"/>
      <c r="HT467" s="256"/>
      <c r="HU467" s="256"/>
      <c r="HV467" s="256"/>
      <c r="HX467" s="256"/>
      <c r="HY467" s="256"/>
      <c r="HZ467" s="256"/>
      <c r="IA467" s="256"/>
      <c r="IB467" s="256"/>
      <c r="IC467" s="256"/>
      <c r="ID467" s="256"/>
      <c r="IE467" s="256"/>
      <c r="IF467" s="256"/>
      <c r="IG467" s="256"/>
      <c r="IH467" s="256"/>
      <c r="II467" s="256"/>
      <c r="IK467" s="256"/>
      <c r="IL467" s="257"/>
      <c r="IM467" s="257"/>
      <c r="IN467" s="257"/>
      <c r="IO467" s="257"/>
      <c r="IP467" s="257"/>
      <c r="IQ467" s="257"/>
      <c r="IR467" s="257"/>
      <c r="IS467" s="257"/>
      <c r="IT467" s="257"/>
      <c r="IU467" s="257"/>
      <c r="IV467" s="257"/>
      <c r="IW467" s="257"/>
      <c r="IY467" s="256"/>
    </row>
    <row r="468" spans="16:259" ht="19.5" customHeight="1" x14ac:dyDescent="0.5">
      <c r="P468" s="400"/>
      <c r="Z468" s="256"/>
      <c r="AA468" s="256"/>
      <c r="AB468" s="256"/>
      <c r="AO468" s="400"/>
      <c r="AY468" s="256"/>
      <c r="AZ468" s="256"/>
      <c r="BA468" s="256"/>
      <c r="BB468" s="256"/>
      <c r="BC468" s="256"/>
      <c r="BD468" s="256"/>
      <c r="BE468" s="256"/>
      <c r="BF468" s="256"/>
      <c r="BG468" s="256"/>
      <c r="BH468" s="256"/>
      <c r="BI468" s="256"/>
      <c r="BK468" s="256"/>
      <c r="BL468" s="256"/>
      <c r="BM468" s="256"/>
      <c r="BN468" s="256"/>
      <c r="BO468" s="256"/>
      <c r="BP468" s="256"/>
      <c r="BQ468" s="256"/>
      <c r="BR468" s="256"/>
      <c r="BS468" s="256"/>
      <c r="BT468" s="256"/>
      <c r="BU468" s="256"/>
      <c r="BV468" s="256"/>
      <c r="BX468" s="256"/>
      <c r="BY468" s="256"/>
      <c r="BZ468" s="256"/>
      <c r="CA468" s="256"/>
      <c r="CB468" s="256"/>
      <c r="CC468" s="256"/>
      <c r="CD468" s="256"/>
      <c r="CE468" s="256"/>
      <c r="CF468" s="256"/>
      <c r="CG468" s="256"/>
      <c r="CH468" s="256"/>
      <c r="CI468" s="256"/>
      <c r="CK468" s="256"/>
      <c r="CL468" s="256"/>
      <c r="CM468" s="256"/>
      <c r="CN468" s="256"/>
      <c r="CO468" s="256"/>
      <c r="CP468" s="256"/>
      <c r="CQ468" s="256"/>
      <c r="CR468" s="256"/>
      <c r="CS468" s="256"/>
      <c r="CT468" s="256"/>
      <c r="CU468" s="256"/>
      <c r="CV468" s="256"/>
      <c r="CX468" s="256"/>
      <c r="CY468" s="256"/>
      <c r="CZ468" s="256"/>
      <c r="DA468" s="256"/>
      <c r="DB468" s="256"/>
      <c r="DC468" s="256"/>
      <c r="DD468" s="256"/>
      <c r="DE468" s="256"/>
      <c r="DF468" s="256"/>
      <c r="DG468" s="256"/>
      <c r="DH468" s="256"/>
      <c r="DI468" s="256"/>
      <c r="DK468" s="256"/>
      <c r="DL468" s="256"/>
      <c r="DM468" s="256"/>
      <c r="DN468" s="256"/>
      <c r="DO468" s="256"/>
      <c r="DP468" s="256"/>
      <c r="DQ468" s="256"/>
      <c r="DR468" s="256"/>
      <c r="DS468" s="256"/>
      <c r="DT468" s="256"/>
      <c r="DU468" s="256"/>
      <c r="DV468" s="256"/>
      <c r="DX468" s="256"/>
      <c r="DY468" s="256"/>
      <c r="DZ468" s="256"/>
      <c r="EA468" s="256"/>
      <c r="EB468" s="256"/>
      <c r="EC468" s="256"/>
      <c r="ED468" s="256"/>
      <c r="EE468" s="256"/>
      <c r="EF468" s="256"/>
      <c r="EG468" s="256"/>
      <c r="EH468" s="256"/>
      <c r="EI468" s="256"/>
      <c r="EK468" s="256"/>
      <c r="EL468" s="256"/>
      <c r="EM468" s="256"/>
      <c r="EN468" s="256"/>
      <c r="EO468" s="256"/>
      <c r="EP468" s="256"/>
      <c r="EQ468" s="256"/>
      <c r="ER468" s="256"/>
      <c r="ES468" s="256"/>
      <c r="ET468" s="256"/>
      <c r="EU468" s="256"/>
      <c r="EV468" s="256"/>
      <c r="EX468" s="256"/>
      <c r="EY468" s="256"/>
      <c r="EZ468" s="256"/>
      <c r="FA468" s="256"/>
      <c r="FB468" s="256"/>
      <c r="FC468" s="256"/>
      <c r="FD468" s="256"/>
      <c r="FE468" s="256"/>
      <c r="FF468" s="256"/>
      <c r="FG468" s="256"/>
      <c r="FH468" s="256"/>
      <c r="FI468" s="256"/>
      <c r="FK468" s="256"/>
      <c r="FL468" s="256"/>
      <c r="FM468" s="256"/>
      <c r="FN468" s="256"/>
      <c r="FO468" s="256"/>
      <c r="FP468" s="256"/>
      <c r="FQ468" s="256"/>
      <c r="FR468" s="256"/>
      <c r="FS468" s="256"/>
      <c r="FT468" s="256"/>
      <c r="FU468" s="256"/>
      <c r="FV468" s="256"/>
      <c r="FX468" s="256"/>
      <c r="FY468" s="256"/>
      <c r="FZ468" s="256"/>
      <c r="GA468" s="256"/>
      <c r="GB468" s="256"/>
      <c r="GC468" s="256"/>
      <c r="GD468" s="256"/>
      <c r="GE468" s="256"/>
      <c r="GF468" s="256"/>
      <c r="GG468" s="256"/>
      <c r="GH468" s="256"/>
      <c r="GI468" s="256"/>
      <c r="GK468" s="256"/>
      <c r="GL468" s="256"/>
      <c r="GM468" s="256"/>
      <c r="GN468" s="256"/>
      <c r="GO468" s="256"/>
      <c r="GP468" s="256"/>
      <c r="GQ468" s="256"/>
      <c r="GR468" s="256"/>
      <c r="GS468" s="256"/>
      <c r="GT468" s="256"/>
      <c r="GU468" s="256"/>
      <c r="GV468" s="256"/>
      <c r="GX468" s="256"/>
      <c r="GY468" s="256"/>
      <c r="GZ468" s="256"/>
      <c r="HA468" s="256"/>
      <c r="HB468" s="256"/>
      <c r="HC468" s="256"/>
      <c r="HD468" s="256"/>
      <c r="HE468" s="256"/>
      <c r="HF468" s="256"/>
      <c r="HG468" s="256"/>
      <c r="HH468" s="256"/>
      <c r="HI468" s="256"/>
      <c r="HK468" s="256"/>
      <c r="HL468" s="256"/>
      <c r="HM468" s="256"/>
      <c r="HN468" s="256"/>
      <c r="HO468" s="256"/>
      <c r="HP468" s="256"/>
      <c r="HQ468" s="256"/>
      <c r="HR468" s="256"/>
      <c r="HS468" s="256"/>
      <c r="HT468" s="256"/>
      <c r="HU468" s="256"/>
      <c r="HV468" s="256"/>
      <c r="HX468" s="256"/>
      <c r="HY468" s="256"/>
      <c r="HZ468" s="256"/>
      <c r="IA468" s="256"/>
      <c r="IB468" s="256"/>
      <c r="IC468" s="256"/>
      <c r="ID468" s="256"/>
      <c r="IE468" s="256"/>
      <c r="IF468" s="256"/>
      <c r="IG468" s="256"/>
      <c r="IH468" s="256"/>
      <c r="II468" s="256"/>
      <c r="IK468" s="256"/>
      <c r="IL468" s="257"/>
      <c r="IM468" s="257"/>
      <c r="IN468" s="257"/>
      <c r="IO468" s="257"/>
      <c r="IP468" s="257"/>
      <c r="IQ468" s="257"/>
      <c r="IR468" s="257"/>
      <c r="IS468" s="257"/>
      <c r="IT468" s="257"/>
      <c r="IU468" s="257"/>
      <c r="IV468" s="257"/>
      <c r="IW468" s="257"/>
      <c r="IY468" s="256"/>
    </row>
    <row r="469" spans="16:259" ht="19.5" customHeight="1" x14ac:dyDescent="0.5">
      <c r="P469" s="400"/>
      <c r="Z469" s="256"/>
      <c r="AA469" s="256"/>
      <c r="AB469" s="256"/>
      <c r="AO469" s="400"/>
      <c r="AY469" s="256"/>
      <c r="AZ469" s="256"/>
      <c r="BA469" s="256"/>
      <c r="BB469" s="256"/>
      <c r="BC469" s="256"/>
      <c r="BD469" s="256"/>
      <c r="BE469" s="256"/>
      <c r="BF469" s="256"/>
      <c r="BG469" s="256"/>
      <c r="BH469" s="256"/>
      <c r="BI469" s="256"/>
      <c r="BK469" s="256"/>
      <c r="BL469" s="256"/>
      <c r="BM469" s="256"/>
      <c r="BN469" s="256"/>
      <c r="BO469" s="256"/>
      <c r="BP469" s="256"/>
      <c r="BQ469" s="256"/>
      <c r="BR469" s="256"/>
      <c r="BS469" s="256"/>
      <c r="BT469" s="256"/>
      <c r="BU469" s="256"/>
      <c r="BV469" s="256"/>
      <c r="BX469" s="256"/>
      <c r="BY469" s="256"/>
      <c r="BZ469" s="256"/>
      <c r="CA469" s="256"/>
      <c r="CB469" s="256"/>
      <c r="CC469" s="256"/>
      <c r="CD469" s="256"/>
      <c r="CE469" s="256"/>
      <c r="CF469" s="256"/>
      <c r="CG469" s="256"/>
      <c r="CH469" s="256"/>
      <c r="CI469" s="256"/>
      <c r="CK469" s="256"/>
      <c r="CL469" s="256"/>
      <c r="CM469" s="256"/>
      <c r="CN469" s="256"/>
      <c r="CO469" s="256"/>
      <c r="CP469" s="256"/>
      <c r="CQ469" s="256"/>
      <c r="CR469" s="256"/>
      <c r="CS469" s="256"/>
      <c r="CT469" s="256"/>
      <c r="CU469" s="256"/>
      <c r="CV469" s="256"/>
      <c r="CX469" s="256"/>
      <c r="CY469" s="256"/>
      <c r="CZ469" s="256"/>
      <c r="DA469" s="256"/>
      <c r="DB469" s="256"/>
      <c r="DC469" s="256"/>
      <c r="DD469" s="256"/>
      <c r="DE469" s="256"/>
      <c r="DF469" s="256"/>
      <c r="DG469" s="256"/>
      <c r="DH469" s="256"/>
      <c r="DI469" s="256"/>
      <c r="DK469" s="256"/>
      <c r="DL469" s="256"/>
      <c r="DM469" s="256"/>
      <c r="DN469" s="256"/>
      <c r="DO469" s="256"/>
      <c r="DP469" s="256"/>
      <c r="DQ469" s="256"/>
      <c r="DR469" s="256"/>
      <c r="DS469" s="256"/>
      <c r="DT469" s="256"/>
      <c r="DU469" s="256"/>
      <c r="DV469" s="256"/>
      <c r="DX469" s="256"/>
      <c r="DY469" s="256"/>
      <c r="DZ469" s="256"/>
      <c r="EA469" s="256"/>
      <c r="EB469" s="256"/>
      <c r="EC469" s="256"/>
      <c r="ED469" s="256"/>
      <c r="EE469" s="256"/>
      <c r="EF469" s="256"/>
      <c r="EG469" s="256"/>
      <c r="EH469" s="256"/>
      <c r="EI469" s="256"/>
      <c r="EK469" s="256"/>
      <c r="EL469" s="256"/>
      <c r="EM469" s="256"/>
      <c r="EN469" s="256"/>
      <c r="EO469" s="256"/>
      <c r="EP469" s="256"/>
      <c r="EQ469" s="256"/>
      <c r="ER469" s="256"/>
      <c r="ES469" s="256"/>
      <c r="ET469" s="256"/>
      <c r="EU469" s="256"/>
      <c r="EV469" s="256"/>
      <c r="EX469" s="256"/>
      <c r="EY469" s="256"/>
      <c r="EZ469" s="256"/>
      <c r="FA469" s="256"/>
      <c r="FB469" s="256"/>
      <c r="FC469" s="256"/>
      <c r="FD469" s="256"/>
      <c r="FE469" s="256"/>
      <c r="FF469" s="256"/>
      <c r="FG469" s="256"/>
      <c r="FH469" s="256"/>
      <c r="FI469" s="256"/>
      <c r="FK469" s="256"/>
      <c r="FL469" s="256"/>
      <c r="FM469" s="256"/>
      <c r="FN469" s="256"/>
      <c r="FO469" s="256"/>
      <c r="FP469" s="256"/>
      <c r="FQ469" s="256"/>
      <c r="FR469" s="256"/>
      <c r="FS469" s="256"/>
      <c r="FT469" s="256"/>
      <c r="FU469" s="256"/>
      <c r="FV469" s="256"/>
      <c r="FX469" s="256"/>
      <c r="FY469" s="256"/>
      <c r="FZ469" s="256"/>
      <c r="GA469" s="256"/>
      <c r="GB469" s="256"/>
      <c r="GC469" s="256"/>
      <c r="GD469" s="256"/>
      <c r="GE469" s="256"/>
      <c r="GF469" s="256"/>
      <c r="GG469" s="256"/>
      <c r="GH469" s="256"/>
      <c r="GI469" s="256"/>
      <c r="GK469" s="256"/>
      <c r="GL469" s="256"/>
      <c r="GM469" s="256"/>
      <c r="GN469" s="256"/>
      <c r="GO469" s="256"/>
      <c r="GP469" s="256"/>
      <c r="GQ469" s="256"/>
      <c r="GR469" s="256"/>
      <c r="GS469" s="256"/>
      <c r="GT469" s="256"/>
      <c r="GU469" s="256"/>
      <c r="GV469" s="256"/>
      <c r="GX469" s="256"/>
      <c r="GY469" s="256"/>
      <c r="GZ469" s="256"/>
      <c r="HA469" s="256"/>
      <c r="HB469" s="256"/>
      <c r="HC469" s="256"/>
      <c r="HD469" s="256"/>
      <c r="HE469" s="256"/>
      <c r="HF469" s="256"/>
      <c r="HG469" s="256"/>
      <c r="HH469" s="256"/>
      <c r="HI469" s="256"/>
      <c r="HK469" s="256"/>
      <c r="HL469" s="256"/>
      <c r="HM469" s="256"/>
      <c r="HN469" s="256"/>
      <c r="HO469" s="256"/>
      <c r="HP469" s="256"/>
      <c r="HQ469" s="256"/>
      <c r="HR469" s="256"/>
      <c r="HS469" s="256"/>
      <c r="HT469" s="256"/>
      <c r="HU469" s="256"/>
      <c r="HV469" s="256"/>
      <c r="HX469" s="256"/>
      <c r="HY469" s="256"/>
      <c r="HZ469" s="256"/>
      <c r="IA469" s="256"/>
      <c r="IB469" s="256"/>
      <c r="IC469" s="256"/>
      <c r="ID469" s="256"/>
      <c r="IE469" s="256"/>
      <c r="IF469" s="256"/>
      <c r="IG469" s="256"/>
      <c r="IH469" s="256"/>
      <c r="II469" s="256"/>
      <c r="IK469" s="256"/>
      <c r="IL469" s="257"/>
      <c r="IM469" s="257"/>
      <c r="IN469" s="257"/>
      <c r="IO469" s="257"/>
      <c r="IP469" s="257"/>
      <c r="IQ469" s="257"/>
      <c r="IR469" s="257"/>
      <c r="IS469" s="257"/>
      <c r="IT469" s="257"/>
      <c r="IU469" s="257"/>
      <c r="IV469" s="257"/>
      <c r="IW469" s="257"/>
      <c r="IY469" s="256"/>
    </row>
    <row r="470" spans="16:259" ht="19.5" customHeight="1" x14ac:dyDescent="0.5">
      <c r="P470" s="400"/>
      <c r="Z470" s="256"/>
      <c r="AA470" s="256"/>
      <c r="AB470" s="256"/>
      <c r="AO470" s="400"/>
      <c r="AY470" s="256"/>
      <c r="AZ470" s="256"/>
      <c r="BA470" s="256"/>
      <c r="BB470" s="256"/>
      <c r="BC470" s="256"/>
      <c r="BD470" s="256"/>
      <c r="BE470" s="256"/>
      <c r="BF470" s="256"/>
      <c r="BG470" s="256"/>
      <c r="BH470" s="256"/>
      <c r="BI470" s="256"/>
      <c r="BK470" s="256"/>
      <c r="BL470" s="256"/>
      <c r="BM470" s="256"/>
      <c r="BN470" s="256"/>
      <c r="BO470" s="256"/>
      <c r="BP470" s="256"/>
      <c r="BQ470" s="256"/>
      <c r="BR470" s="256"/>
      <c r="BS470" s="256"/>
      <c r="BT470" s="256"/>
      <c r="BU470" s="256"/>
      <c r="BV470" s="256"/>
      <c r="BX470" s="256"/>
      <c r="BY470" s="256"/>
      <c r="BZ470" s="256"/>
      <c r="CA470" s="256"/>
      <c r="CB470" s="256"/>
      <c r="CC470" s="256"/>
      <c r="CD470" s="256"/>
      <c r="CE470" s="256"/>
      <c r="CF470" s="256"/>
      <c r="CG470" s="256"/>
      <c r="CH470" s="256"/>
      <c r="CI470" s="256"/>
      <c r="CK470" s="256"/>
      <c r="CL470" s="256"/>
      <c r="CM470" s="256"/>
      <c r="CN470" s="256"/>
      <c r="CO470" s="256"/>
      <c r="CP470" s="256"/>
      <c r="CQ470" s="256"/>
      <c r="CR470" s="256"/>
      <c r="CS470" s="256"/>
      <c r="CT470" s="256"/>
      <c r="CU470" s="256"/>
      <c r="CV470" s="256"/>
      <c r="CX470" s="256"/>
      <c r="CY470" s="256"/>
      <c r="CZ470" s="256"/>
      <c r="DA470" s="256"/>
      <c r="DB470" s="256"/>
      <c r="DC470" s="256"/>
      <c r="DD470" s="256"/>
      <c r="DE470" s="256"/>
      <c r="DF470" s="256"/>
      <c r="DG470" s="256"/>
      <c r="DH470" s="256"/>
      <c r="DI470" s="256"/>
      <c r="DK470" s="256"/>
      <c r="DL470" s="256"/>
      <c r="DM470" s="256"/>
      <c r="DN470" s="256"/>
      <c r="DO470" s="256"/>
      <c r="DP470" s="256"/>
      <c r="DQ470" s="256"/>
      <c r="DR470" s="256"/>
      <c r="DS470" s="256"/>
      <c r="DT470" s="256"/>
      <c r="DU470" s="256"/>
      <c r="DV470" s="256"/>
      <c r="DX470" s="256"/>
      <c r="DY470" s="256"/>
      <c r="DZ470" s="256"/>
      <c r="EA470" s="256"/>
      <c r="EB470" s="256"/>
      <c r="EC470" s="256"/>
      <c r="ED470" s="256"/>
      <c r="EE470" s="256"/>
      <c r="EF470" s="256"/>
      <c r="EG470" s="256"/>
      <c r="EH470" s="256"/>
      <c r="EI470" s="256"/>
      <c r="EK470" s="256"/>
      <c r="EL470" s="256"/>
      <c r="EM470" s="256"/>
      <c r="EN470" s="256"/>
      <c r="EO470" s="256"/>
      <c r="EP470" s="256"/>
      <c r="EQ470" s="256"/>
      <c r="ER470" s="256"/>
      <c r="ES470" s="256"/>
      <c r="ET470" s="256"/>
      <c r="EU470" s="256"/>
      <c r="EV470" s="256"/>
      <c r="EX470" s="256"/>
      <c r="EY470" s="256"/>
      <c r="EZ470" s="256"/>
      <c r="FA470" s="256"/>
      <c r="FB470" s="256"/>
      <c r="FC470" s="256"/>
      <c r="FD470" s="256"/>
      <c r="FE470" s="256"/>
      <c r="FF470" s="256"/>
      <c r="FG470" s="256"/>
      <c r="FH470" s="256"/>
      <c r="FI470" s="256"/>
      <c r="FK470" s="256"/>
      <c r="FL470" s="256"/>
      <c r="FM470" s="256"/>
      <c r="FN470" s="256"/>
      <c r="FO470" s="256"/>
      <c r="FP470" s="256"/>
      <c r="FQ470" s="256"/>
      <c r="FR470" s="256"/>
      <c r="FS470" s="256"/>
      <c r="FT470" s="256"/>
      <c r="FU470" s="256"/>
      <c r="FV470" s="256"/>
      <c r="FX470" s="256"/>
      <c r="FY470" s="256"/>
      <c r="FZ470" s="256"/>
      <c r="GA470" s="256"/>
      <c r="GB470" s="256"/>
      <c r="GC470" s="256"/>
      <c r="GD470" s="256"/>
      <c r="GE470" s="256"/>
      <c r="GF470" s="256"/>
      <c r="GG470" s="256"/>
      <c r="GH470" s="256"/>
      <c r="GI470" s="256"/>
      <c r="GK470" s="256"/>
      <c r="GL470" s="256"/>
      <c r="GM470" s="256"/>
      <c r="GN470" s="256"/>
      <c r="GO470" s="256"/>
      <c r="GP470" s="256"/>
      <c r="GQ470" s="256"/>
      <c r="GR470" s="256"/>
      <c r="GS470" s="256"/>
      <c r="GT470" s="256"/>
      <c r="GU470" s="256"/>
      <c r="GV470" s="256"/>
      <c r="GX470" s="256"/>
      <c r="GY470" s="256"/>
      <c r="GZ470" s="256"/>
      <c r="HA470" s="256"/>
      <c r="HB470" s="256"/>
      <c r="HC470" s="256"/>
      <c r="HD470" s="256"/>
      <c r="HE470" s="256"/>
      <c r="HF470" s="256"/>
      <c r="HG470" s="256"/>
      <c r="HH470" s="256"/>
      <c r="HI470" s="256"/>
      <c r="HK470" s="256"/>
      <c r="HL470" s="256"/>
      <c r="HM470" s="256"/>
      <c r="HN470" s="256"/>
      <c r="HO470" s="256"/>
      <c r="HP470" s="256"/>
      <c r="HQ470" s="256"/>
      <c r="HR470" s="256"/>
      <c r="HS470" s="256"/>
      <c r="HT470" s="256"/>
      <c r="HU470" s="256"/>
      <c r="HV470" s="256"/>
      <c r="HX470" s="256"/>
      <c r="HY470" s="256"/>
      <c r="HZ470" s="256"/>
      <c r="IA470" s="256"/>
      <c r="IB470" s="256"/>
      <c r="IC470" s="256"/>
      <c r="ID470" s="256"/>
      <c r="IE470" s="256"/>
      <c r="IF470" s="256"/>
      <c r="IG470" s="256"/>
      <c r="IH470" s="256"/>
      <c r="II470" s="256"/>
      <c r="IK470" s="256"/>
      <c r="IL470" s="257"/>
      <c r="IM470" s="257"/>
      <c r="IN470" s="257"/>
      <c r="IO470" s="257"/>
      <c r="IP470" s="257"/>
      <c r="IQ470" s="257"/>
      <c r="IR470" s="257"/>
      <c r="IS470" s="257"/>
      <c r="IT470" s="257"/>
      <c r="IU470" s="257"/>
      <c r="IV470" s="257"/>
      <c r="IW470" s="257"/>
      <c r="IY470" s="256"/>
    </row>
    <row r="471" spans="16:259" ht="19.5" customHeight="1" x14ac:dyDescent="0.5">
      <c r="P471" s="400"/>
      <c r="Z471" s="256"/>
      <c r="AA471" s="256"/>
      <c r="AB471" s="256"/>
      <c r="AO471" s="400"/>
      <c r="AY471" s="256"/>
      <c r="AZ471" s="256"/>
      <c r="BA471" s="256"/>
      <c r="BB471" s="256"/>
      <c r="BC471" s="256"/>
      <c r="BD471" s="256"/>
      <c r="BE471" s="256"/>
      <c r="BF471" s="256"/>
      <c r="BG471" s="256"/>
      <c r="BH471" s="256"/>
      <c r="BI471" s="256"/>
      <c r="BK471" s="256"/>
      <c r="BL471" s="256"/>
      <c r="BM471" s="256"/>
      <c r="BN471" s="256"/>
      <c r="BO471" s="256"/>
      <c r="BP471" s="256"/>
      <c r="BQ471" s="256"/>
      <c r="BR471" s="256"/>
      <c r="BS471" s="256"/>
      <c r="BT471" s="256"/>
      <c r="BU471" s="256"/>
      <c r="BV471" s="256"/>
      <c r="BX471" s="256"/>
      <c r="BY471" s="256"/>
      <c r="BZ471" s="256"/>
      <c r="CA471" s="256"/>
      <c r="CB471" s="256"/>
      <c r="CC471" s="256"/>
      <c r="CD471" s="256"/>
      <c r="CE471" s="256"/>
      <c r="CF471" s="256"/>
      <c r="CG471" s="256"/>
      <c r="CH471" s="256"/>
      <c r="CI471" s="256"/>
      <c r="CK471" s="256"/>
      <c r="CL471" s="256"/>
      <c r="CM471" s="256"/>
      <c r="CN471" s="256"/>
      <c r="CO471" s="256"/>
      <c r="CP471" s="256"/>
      <c r="CQ471" s="256"/>
      <c r="CR471" s="256"/>
      <c r="CS471" s="256"/>
      <c r="CT471" s="256"/>
      <c r="CU471" s="256"/>
      <c r="CV471" s="256"/>
      <c r="CX471" s="256"/>
      <c r="CY471" s="256"/>
      <c r="CZ471" s="256"/>
      <c r="DA471" s="256"/>
      <c r="DB471" s="256"/>
      <c r="DC471" s="256"/>
      <c r="DD471" s="256"/>
      <c r="DE471" s="256"/>
      <c r="DF471" s="256"/>
      <c r="DG471" s="256"/>
      <c r="DH471" s="256"/>
      <c r="DI471" s="256"/>
      <c r="DK471" s="256"/>
      <c r="DL471" s="256"/>
      <c r="DM471" s="256"/>
      <c r="DN471" s="256"/>
      <c r="DO471" s="256"/>
      <c r="DP471" s="256"/>
      <c r="DQ471" s="256"/>
      <c r="DR471" s="256"/>
      <c r="DS471" s="256"/>
      <c r="DT471" s="256"/>
      <c r="DU471" s="256"/>
      <c r="DV471" s="256"/>
      <c r="DX471" s="256"/>
      <c r="DY471" s="256"/>
      <c r="DZ471" s="256"/>
      <c r="EA471" s="256"/>
      <c r="EB471" s="256"/>
      <c r="EC471" s="256"/>
      <c r="ED471" s="256"/>
      <c r="EE471" s="256"/>
      <c r="EF471" s="256"/>
      <c r="EG471" s="256"/>
      <c r="EH471" s="256"/>
      <c r="EI471" s="256"/>
      <c r="EK471" s="256"/>
      <c r="EL471" s="256"/>
      <c r="EM471" s="256"/>
      <c r="EN471" s="256"/>
      <c r="EO471" s="256"/>
      <c r="EP471" s="256"/>
      <c r="EQ471" s="256"/>
      <c r="ER471" s="256"/>
      <c r="ES471" s="256"/>
      <c r="ET471" s="256"/>
      <c r="EU471" s="256"/>
      <c r="EV471" s="256"/>
      <c r="EX471" s="256"/>
      <c r="EY471" s="256"/>
      <c r="EZ471" s="256"/>
      <c r="FA471" s="256"/>
      <c r="FB471" s="256"/>
      <c r="FC471" s="256"/>
      <c r="FD471" s="256"/>
      <c r="FE471" s="256"/>
      <c r="FF471" s="256"/>
      <c r="FG471" s="256"/>
      <c r="FH471" s="256"/>
      <c r="FI471" s="256"/>
      <c r="FK471" s="256"/>
      <c r="FL471" s="256"/>
      <c r="FM471" s="256"/>
      <c r="FN471" s="256"/>
      <c r="FO471" s="256"/>
      <c r="FP471" s="256"/>
      <c r="FQ471" s="256"/>
      <c r="FR471" s="256"/>
      <c r="FS471" s="256"/>
      <c r="FT471" s="256"/>
      <c r="FU471" s="256"/>
      <c r="FV471" s="256"/>
      <c r="FX471" s="256"/>
      <c r="FY471" s="256"/>
      <c r="FZ471" s="256"/>
      <c r="GA471" s="256"/>
      <c r="GB471" s="256"/>
      <c r="GC471" s="256"/>
      <c r="GD471" s="256"/>
      <c r="GE471" s="256"/>
      <c r="GF471" s="256"/>
      <c r="GG471" s="256"/>
      <c r="GH471" s="256"/>
      <c r="GI471" s="256"/>
      <c r="GK471" s="256"/>
      <c r="GL471" s="256"/>
      <c r="GM471" s="256"/>
      <c r="GN471" s="256"/>
      <c r="GO471" s="256"/>
      <c r="GP471" s="256"/>
      <c r="GQ471" s="256"/>
      <c r="GR471" s="256"/>
      <c r="GS471" s="256"/>
      <c r="GT471" s="256"/>
      <c r="GU471" s="256"/>
      <c r="GV471" s="256"/>
      <c r="GX471" s="256"/>
      <c r="GY471" s="256"/>
      <c r="GZ471" s="256"/>
      <c r="HA471" s="256"/>
      <c r="HB471" s="256"/>
      <c r="HC471" s="256"/>
      <c r="HD471" s="256"/>
      <c r="HE471" s="256"/>
      <c r="HF471" s="256"/>
      <c r="HG471" s="256"/>
      <c r="HH471" s="256"/>
      <c r="HI471" s="256"/>
      <c r="HK471" s="256"/>
      <c r="HL471" s="256"/>
      <c r="HM471" s="256"/>
      <c r="HN471" s="256"/>
      <c r="HO471" s="256"/>
      <c r="HP471" s="256"/>
      <c r="HQ471" s="256"/>
      <c r="HR471" s="256"/>
      <c r="HS471" s="256"/>
      <c r="HT471" s="256"/>
      <c r="HU471" s="256"/>
      <c r="HV471" s="256"/>
      <c r="HX471" s="256"/>
      <c r="HY471" s="256"/>
      <c r="HZ471" s="256"/>
      <c r="IA471" s="256"/>
      <c r="IB471" s="256"/>
      <c r="IC471" s="256"/>
      <c r="ID471" s="256"/>
      <c r="IE471" s="256"/>
      <c r="IF471" s="256"/>
      <c r="IG471" s="256"/>
      <c r="IH471" s="256"/>
      <c r="II471" s="256"/>
      <c r="IK471" s="256"/>
      <c r="IL471" s="257"/>
      <c r="IM471" s="257"/>
      <c r="IN471" s="257"/>
      <c r="IO471" s="257"/>
      <c r="IP471" s="257"/>
      <c r="IQ471" s="257"/>
      <c r="IR471" s="257"/>
      <c r="IS471" s="257"/>
      <c r="IT471" s="257"/>
      <c r="IU471" s="257"/>
      <c r="IV471" s="257"/>
      <c r="IW471" s="257"/>
      <c r="IY471" s="256"/>
    </row>
    <row r="472" spans="16:259" ht="19.5" customHeight="1" x14ac:dyDescent="0.5">
      <c r="P472" s="400"/>
      <c r="Z472" s="256"/>
      <c r="AA472" s="256"/>
      <c r="AB472" s="256"/>
      <c r="AO472" s="400"/>
      <c r="AY472" s="256"/>
      <c r="AZ472" s="256"/>
      <c r="BA472" s="256"/>
      <c r="BB472" s="256"/>
      <c r="BC472" s="256"/>
      <c r="BD472" s="256"/>
      <c r="BE472" s="256"/>
      <c r="BF472" s="256"/>
      <c r="BG472" s="256"/>
      <c r="BH472" s="256"/>
      <c r="BI472" s="256"/>
      <c r="BK472" s="256"/>
      <c r="BL472" s="256"/>
      <c r="BM472" s="256"/>
      <c r="BN472" s="256"/>
      <c r="BO472" s="256"/>
      <c r="BP472" s="256"/>
      <c r="BQ472" s="256"/>
      <c r="BR472" s="256"/>
      <c r="BS472" s="256"/>
      <c r="BT472" s="256"/>
      <c r="BU472" s="256"/>
      <c r="BV472" s="256"/>
      <c r="BX472" s="256"/>
      <c r="BY472" s="256"/>
      <c r="BZ472" s="256"/>
      <c r="CA472" s="256"/>
      <c r="CB472" s="256"/>
      <c r="CC472" s="256"/>
      <c r="CD472" s="256"/>
      <c r="CE472" s="256"/>
      <c r="CF472" s="256"/>
      <c r="CG472" s="256"/>
      <c r="CH472" s="256"/>
      <c r="CI472" s="256"/>
      <c r="CK472" s="256"/>
      <c r="CL472" s="256"/>
      <c r="CM472" s="256"/>
      <c r="CN472" s="256"/>
      <c r="CO472" s="256"/>
      <c r="CP472" s="256"/>
      <c r="CQ472" s="256"/>
      <c r="CR472" s="256"/>
      <c r="CS472" s="256"/>
      <c r="CT472" s="256"/>
      <c r="CU472" s="256"/>
      <c r="CV472" s="256"/>
      <c r="CX472" s="256"/>
      <c r="CY472" s="256"/>
      <c r="CZ472" s="256"/>
      <c r="DA472" s="256"/>
      <c r="DB472" s="256"/>
      <c r="DC472" s="256"/>
      <c r="DD472" s="256"/>
      <c r="DE472" s="256"/>
      <c r="DF472" s="256"/>
      <c r="DG472" s="256"/>
      <c r="DH472" s="256"/>
      <c r="DI472" s="256"/>
      <c r="DK472" s="256"/>
      <c r="DL472" s="256"/>
      <c r="DM472" s="256"/>
      <c r="DN472" s="256"/>
      <c r="DO472" s="256"/>
      <c r="DP472" s="256"/>
      <c r="DQ472" s="256"/>
      <c r="DR472" s="256"/>
      <c r="DS472" s="256"/>
      <c r="DT472" s="256"/>
      <c r="DU472" s="256"/>
      <c r="DV472" s="256"/>
      <c r="DX472" s="256"/>
      <c r="DY472" s="256"/>
      <c r="DZ472" s="256"/>
      <c r="EA472" s="256"/>
      <c r="EB472" s="256"/>
      <c r="EC472" s="256"/>
      <c r="ED472" s="256"/>
      <c r="EE472" s="256"/>
      <c r="EF472" s="256"/>
      <c r="EG472" s="256"/>
      <c r="EH472" s="256"/>
      <c r="EI472" s="256"/>
      <c r="EK472" s="256"/>
      <c r="EL472" s="256"/>
      <c r="EM472" s="256"/>
      <c r="EN472" s="256"/>
      <c r="EO472" s="256"/>
      <c r="EP472" s="256"/>
      <c r="EQ472" s="256"/>
      <c r="ER472" s="256"/>
      <c r="ES472" s="256"/>
      <c r="ET472" s="256"/>
      <c r="EU472" s="256"/>
      <c r="EV472" s="256"/>
      <c r="EX472" s="256"/>
      <c r="EY472" s="256"/>
      <c r="EZ472" s="256"/>
      <c r="FA472" s="256"/>
      <c r="FB472" s="256"/>
      <c r="FC472" s="256"/>
      <c r="FD472" s="256"/>
      <c r="FE472" s="256"/>
      <c r="FF472" s="256"/>
      <c r="FG472" s="256"/>
      <c r="FH472" s="256"/>
      <c r="FI472" s="256"/>
      <c r="FK472" s="256"/>
      <c r="FL472" s="256"/>
      <c r="FM472" s="256"/>
      <c r="FN472" s="256"/>
      <c r="FO472" s="256"/>
      <c r="FP472" s="256"/>
      <c r="FQ472" s="256"/>
      <c r="FR472" s="256"/>
      <c r="FS472" s="256"/>
      <c r="FT472" s="256"/>
      <c r="FU472" s="256"/>
      <c r="FV472" s="256"/>
      <c r="FX472" s="256"/>
      <c r="FY472" s="256"/>
      <c r="FZ472" s="256"/>
      <c r="GA472" s="256"/>
      <c r="GB472" s="256"/>
      <c r="GC472" s="256"/>
      <c r="GD472" s="256"/>
      <c r="GE472" s="256"/>
      <c r="GF472" s="256"/>
      <c r="GG472" s="256"/>
      <c r="GH472" s="256"/>
      <c r="GI472" s="256"/>
      <c r="GK472" s="256"/>
      <c r="GL472" s="256"/>
      <c r="GM472" s="256"/>
      <c r="GN472" s="256"/>
      <c r="GO472" s="256"/>
      <c r="GP472" s="256"/>
      <c r="GQ472" s="256"/>
      <c r="GR472" s="256"/>
      <c r="GS472" s="256"/>
      <c r="GT472" s="256"/>
      <c r="GU472" s="256"/>
      <c r="GV472" s="256"/>
      <c r="GX472" s="256"/>
      <c r="GY472" s="256"/>
      <c r="GZ472" s="256"/>
      <c r="HA472" s="256"/>
      <c r="HB472" s="256"/>
      <c r="HC472" s="256"/>
      <c r="HD472" s="256"/>
      <c r="HE472" s="256"/>
      <c r="HF472" s="256"/>
      <c r="HG472" s="256"/>
      <c r="HH472" s="256"/>
      <c r="HI472" s="256"/>
      <c r="HK472" s="256"/>
      <c r="HL472" s="256"/>
      <c r="HM472" s="256"/>
      <c r="HN472" s="256"/>
      <c r="HO472" s="256"/>
      <c r="HP472" s="256"/>
      <c r="HQ472" s="256"/>
      <c r="HR472" s="256"/>
      <c r="HS472" s="256"/>
      <c r="HT472" s="256"/>
      <c r="HU472" s="256"/>
      <c r="HV472" s="256"/>
      <c r="HX472" s="256"/>
      <c r="HY472" s="256"/>
      <c r="HZ472" s="256"/>
      <c r="IA472" s="256"/>
      <c r="IB472" s="256"/>
      <c r="IC472" s="256"/>
      <c r="ID472" s="256"/>
      <c r="IE472" s="256"/>
      <c r="IF472" s="256"/>
      <c r="IG472" s="256"/>
      <c r="IH472" s="256"/>
      <c r="II472" s="256"/>
      <c r="IK472" s="256"/>
      <c r="IL472" s="257"/>
      <c r="IM472" s="257"/>
      <c r="IN472" s="257"/>
      <c r="IO472" s="257"/>
      <c r="IP472" s="257"/>
      <c r="IQ472" s="257"/>
      <c r="IR472" s="257"/>
      <c r="IS472" s="257"/>
      <c r="IT472" s="257"/>
      <c r="IU472" s="257"/>
      <c r="IV472" s="257"/>
      <c r="IW472" s="257"/>
      <c r="IY472" s="256"/>
    </row>
    <row r="473" spans="16:259" ht="19.5" customHeight="1" x14ac:dyDescent="0.5">
      <c r="P473" s="400"/>
      <c r="Z473" s="256"/>
      <c r="AA473" s="256"/>
      <c r="AB473" s="256"/>
      <c r="AO473" s="400"/>
      <c r="AY473" s="256"/>
      <c r="AZ473" s="256"/>
      <c r="BA473" s="256"/>
      <c r="BB473" s="256"/>
      <c r="BC473" s="256"/>
      <c r="BD473" s="256"/>
      <c r="BE473" s="256"/>
      <c r="BF473" s="256"/>
      <c r="BG473" s="256"/>
      <c r="BH473" s="256"/>
      <c r="BI473" s="256"/>
      <c r="BK473" s="256"/>
      <c r="BL473" s="256"/>
      <c r="BM473" s="256"/>
      <c r="BN473" s="256"/>
      <c r="BO473" s="256"/>
      <c r="BP473" s="256"/>
      <c r="BQ473" s="256"/>
      <c r="BR473" s="256"/>
      <c r="BS473" s="256"/>
      <c r="BT473" s="256"/>
      <c r="BU473" s="256"/>
      <c r="BV473" s="256"/>
      <c r="BX473" s="256"/>
      <c r="BY473" s="256"/>
      <c r="BZ473" s="256"/>
      <c r="CA473" s="256"/>
      <c r="CB473" s="256"/>
      <c r="CC473" s="256"/>
      <c r="CD473" s="256"/>
      <c r="CE473" s="256"/>
      <c r="CF473" s="256"/>
      <c r="CG473" s="256"/>
      <c r="CH473" s="256"/>
      <c r="CI473" s="256"/>
      <c r="CK473" s="256"/>
      <c r="CL473" s="256"/>
      <c r="CM473" s="256"/>
      <c r="CN473" s="256"/>
      <c r="CO473" s="256"/>
      <c r="CP473" s="256"/>
      <c r="CQ473" s="256"/>
      <c r="CR473" s="256"/>
      <c r="CS473" s="256"/>
      <c r="CT473" s="256"/>
      <c r="CU473" s="256"/>
      <c r="CV473" s="256"/>
      <c r="CX473" s="256"/>
      <c r="CY473" s="256"/>
      <c r="CZ473" s="256"/>
      <c r="DA473" s="256"/>
      <c r="DB473" s="256"/>
      <c r="DC473" s="256"/>
      <c r="DD473" s="256"/>
      <c r="DE473" s="256"/>
      <c r="DF473" s="256"/>
      <c r="DG473" s="256"/>
      <c r="DH473" s="256"/>
      <c r="DI473" s="256"/>
      <c r="DK473" s="256"/>
      <c r="DL473" s="256"/>
      <c r="DM473" s="256"/>
      <c r="DN473" s="256"/>
      <c r="DO473" s="256"/>
      <c r="DP473" s="256"/>
      <c r="DQ473" s="256"/>
      <c r="DR473" s="256"/>
      <c r="DS473" s="256"/>
      <c r="DT473" s="256"/>
      <c r="DU473" s="256"/>
      <c r="DV473" s="256"/>
      <c r="DX473" s="256"/>
      <c r="DY473" s="256"/>
      <c r="DZ473" s="256"/>
      <c r="EA473" s="256"/>
      <c r="EB473" s="256"/>
      <c r="EC473" s="256"/>
      <c r="ED473" s="256"/>
      <c r="EE473" s="256"/>
      <c r="EF473" s="256"/>
      <c r="EG473" s="256"/>
      <c r="EH473" s="256"/>
      <c r="EI473" s="256"/>
      <c r="EK473" s="256"/>
      <c r="EL473" s="256"/>
      <c r="EM473" s="256"/>
      <c r="EN473" s="256"/>
      <c r="EO473" s="256"/>
      <c r="EP473" s="256"/>
      <c r="EQ473" s="256"/>
      <c r="ER473" s="256"/>
      <c r="ES473" s="256"/>
      <c r="ET473" s="256"/>
      <c r="EU473" s="256"/>
      <c r="EV473" s="256"/>
      <c r="EX473" s="256"/>
      <c r="EY473" s="256"/>
      <c r="EZ473" s="256"/>
      <c r="FA473" s="256"/>
      <c r="FB473" s="256"/>
      <c r="FC473" s="256"/>
      <c r="FD473" s="256"/>
      <c r="FE473" s="256"/>
      <c r="FF473" s="256"/>
      <c r="FG473" s="256"/>
      <c r="FH473" s="256"/>
      <c r="FI473" s="256"/>
      <c r="FK473" s="256"/>
      <c r="FL473" s="256"/>
      <c r="FM473" s="256"/>
      <c r="FN473" s="256"/>
      <c r="FO473" s="256"/>
      <c r="FP473" s="256"/>
      <c r="FQ473" s="256"/>
      <c r="FR473" s="256"/>
      <c r="FS473" s="256"/>
      <c r="FT473" s="256"/>
      <c r="FU473" s="256"/>
      <c r="FV473" s="256"/>
      <c r="FX473" s="256"/>
      <c r="FY473" s="256"/>
      <c r="FZ473" s="256"/>
      <c r="GA473" s="256"/>
      <c r="GB473" s="256"/>
      <c r="GC473" s="256"/>
      <c r="GD473" s="256"/>
      <c r="GE473" s="256"/>
      <c r="GF473" s="256"/>
      <c r="GG473" s="256"/>
      <c r="GH473" s="256"/>
      <c r="GI473" s="256"/>
      <c r="GK473" s="256"/>
      <c r="GL473" s="256"/>
      <c r="GM473" s="256"/>
      <c r="GN473" s="256"/>
      <c r="GO473" s="256"/>
      <c r="GP473" s="256"/>
      <c r="GQ473" s="256"/>
      <c r="GR473" s="256"/>
      <c r="GS473" s="256"/>
      <c r="GT473" s="256"/>
      <c r="GU473" s="256"/>
      <c r="GV473" s="256"/>
      <c r="GX473" s="256"/>
      <c r="GY473" s="256"/>
      <c r="GZ473" s="256"/>
      <c r="HA473" s="256"/>
      <c r="HB473" s="256"/>
      <c r="HC473" s="256"/>
      <c r="HD473" s="256"/>
      <c r="HE473" s="256"/>
      <c r="HF473" s="256"/>
      <c r="HG473" s="256"/>
      <c r="HH473" s="256"/>
      <c r="HI473" s="256"/>
      <c r="HK473" s="256"/>
      <c r="HL473" s="256"/>
      <c r="HM473" s="256"/>
      <c r="HN473" s="256"/>
      <c r="HO473" s="256"/>
      <c r="HP473" s="256"/>
      <c r="HQ473" s="256"/>
      <c r="HR473" s="256"/>
      <c r="HS473" s="256"/>
      <c r="HT473" s="256"/>
      <c r="HU473" s="256"/>
      <c r="HV473" s="256"/>
      <c r="HX473" s="256"/>
      <c r="HY473" s="256"/>
      <c r="HZ473" s="256"/>
      <c r="IA473" s="256"/>
      <c r="IB473" s="256"/>
      <c r="IC473" s="256"/>
      <c r="ID473" s="256"/>
      <c r="IE473" s="256"/>
      <c r="IF473" s="256"/>
      <c r="IG473" s="256"/>
      <c r="IH473" s="256"/>
      <c r="II473" s="256"/>
      <c r="IK473" s="256"/>
      <c r="IL473" s="257"/>
      <c r="IM473" s="257"/>
      <c r="IN473" s="257"/>
      <c r="IO473" s="257"/>
      <c r="IP473" s="257"/>
      <c r="IQ473" s="257"/>
      <c r="IR473" s="257"/>
      <c r="IS473" s="257"/>
      <c r="IT473" s="257"/>
      <c r="IU473" s="257"/>
      <c r="IV473" s="257"/>
      <c r="IW473" s="257"/>
      <c r="IY473" s="256"/>
    </row>
    <row r="474" spans="16:259" ht="19.5" customHeight="1" x14ac:dyDescent="0.5">
      <c r="P474" s="400"/>
      <c r="Z474" s="256"/>
      <c r="AA474" s="256"/>
      <c r="AB474" s="256"/>
      <c r="AO474" s="400"/>
      <c r="AY474" s="256"/>
      <c r="AZ474" s="256"/>
      <c r="BA474" s="256"/>
      <c r="BB474" s="256"/>
      <c r="BC474" s="256"/>
      <c r="BD474" s="256"/>
      <c r="BE474" s="256"/>
      <c r="BF474" s="256"/>
      <c r="BG474" s="256"/>
      <c r="BH474" s="256"/>
      <c r="BI474" s="256"/>
      <c r="BK474" s="256"/>
      <c r="BL474" s="256"/>
      <c r="BM474" s="256"/>
      <c r="BN474" s="256"/>
      <c r="BO474" s="256"/>
      <c r="BP474" s="256"/>
      <c r="BQ474" s="256"/>
      <c r="BR474" s="256"/>
      <c r="BS474" s="256"/>
      <c r="BT474" s="256"/>
      <c r="BU474" s="256"/>
      <c r="BV474" s="256"/>
      <c r="BX474" s="256"/>
      <c r="BY474" s="256"/>
      <c r="BZ474" s="256"/>
      <c r="CA474" s="256"/>
      <c r="CB474" s="256"/>
      <c r="CC474" s="256"/>
      <c r="CD474" s="256"/>
      <c r="CE474" s="256"/>
      <c r="CF474" s="256"/>
      <c r="CG474" s="256"/>
      <c r="CH474" s="256"/>
      <c r="CI474" s="256"/>
      <c r="CK474" s="256"/>
      <c r="CL474" s="256"/>
      <c r="CM474" s="256"/>
      <c r="CN474" s="256"/>
      <c r="CO474" s="256"/>
      <c r="CP474" s="256"/>
      <c r="CQ474" s="256"/>
      <c r="CR474" s="256"/>
      <c r="CS474" s="256"/>
      <c r="CT474" s="256"/>
      <c r="CU474" s="256"/>
      <c r="CV474" s="256"/>
      <c r="CX474" s="256"/>
      <c r="CY474" s="256"/>
      <c r="CZ474" s="256"/>
      <c r="DA474" s="256"/>
      <c r="DB474" s="256"/>
      <c r="DC474" s="256"/>
      <c r="DD474" s="256"/>
      <c r="DE474" s="256"/>
      <c r="DF474" s="256"/>
      <c r="DG474" s="256"/>
      <c r="DH474" s="256"/>
      <c r="DI474" s="256"/>
      <c r="DK474" s="256"/>
      <c r="DL474" s="256"/>
      <c r="DM474" s="256"/>
      <c r="DN474" s="256"/>
      <c r="DO474" s="256"/>
      <c r="DP474" s="256"/>
      <c r="DQ474" s="256"/>
      <c r="DR474" s="256"/>
      <c r="DS474" s="256"/>
      <c r="DT474" s="256"/>
      <c r="DU474" s="256"/>
      <c r="DV474" s="256"/>
      <c r="DX474" s="256"/>
      <c r="DY474" s="256"/>
      <c r="DZ474" s="256"/>
      <c r="EA474" s="256"/>
      <c r="EB474" s="256"/>
      <c r="EC474" s="256"/>
      <c r="ED474" s="256"/>
      <c r="EE474" s="256"/>
      <c r="EF474" s="256"/>
      <c r="EG474" s="256"/>
      <c r="EH474" s="256"/>
      <c r="EI474" s="256"/>
      <c r="EK474" s="256"/>
      <c r="EL474" s="256"/>
      <c r="EM474" s="256"/>
      <c r="EN474" s="256"/>
      <c r="EO474" s="256"/>
      <c r="EP474" s="256"/>
      <c r="EQ474" s="256"/>
      <c r="ER474" s="256"/>
      <c r="ES474" s="256"/>
      <c r="ET474" s="256"/>
      <c r="EU474" s="256"/>
      <c r="EV474" s="256"/>
      <c r="EX474" s="256"/>
      <c r="EY474" s="256"/>
      <c r="EZ474" s="256"/>
      <c r="FA474" s="256"/>
      <c r="FB474" s="256"/>
      <c r="FC474" s="256"/>
      <c r="FD474" s="256"/>
      <c r="FE474" s="256"/>
      <c r="FF474" s="256"/>
      <c r="FG474" s="256"/>
      <c r="FH474" s="256"/>
      <c r="FI474" s="256"/>
      <c r="FK474" s="256"/>
      <c r="FL474" s="256"/>
      <c r="FM474" s="256"/>
      <c r="FN474" s="256"/>
      <c r="FO474" s="256"/>
      <c r="FP474" s="256"/>
      <c r="FQ474" s="256"/>
      <c r="FR474" s="256"/>
      <c r="FS474" s="256"/>
      <c r="FT474" s="256"/>
      <c r="FU474" s="256"/>
      <c r="FV474" s="256"/>
      <c r="FX474" s="256"/>
      <c r="FY474" s="256"/>
      <c r="FZ474" s="256"/>
      <c r="GA474" s="256"/>
      <c r="GB474" s="256"/>
      <c r="GC474" s="256"/>
      <c r="GD474" s="256"/>
      <c r="GE474" s="256"/>
      <c r="GF474" s="256"/>
      <c r="GG474" s="256"/>
      <c r="GH474" s="256"/>
      <c r="GI474" s="256"/>
      <c r="GK474" s="256"/>
      <c r="GL474" s="256"/>
      <c r="GM474" s="256"/>
      <c r="GN474" s="256"/>
      <c r="GO474" s="256"/>
      <c r="GP474" s="256"/>
      <c r="GQ474" s="256"/>
      <c r="GR474" s="256"/>
      <c r="GS474" s="256"/>
      <c r="GT474" s="256"/>
      <c r="GU474" s="256"/>
      <c r="GV474" s="256"/>
      <c r="GX474" s="256"/>
      <c r="GY474" s="256"/>
      <c r="GZ474" s="256"/>
      <c r="HA474" s="256"/>
      <c r="HB474" s="256"/>
      <c r="HC474" s="256"/>
      <c r="HD474" s="256"/>
      <c r="HE474" s="256"/>
      <c r="HF474" s="256"/>
      <c r="HG474" s="256"/>
      <c r="HH474" s="256"/>
      <c r="HI474" s="256"/>
      <c r="HK474" s="256"/>
      <c r="HL474" s="256"/>
      <c r="HM474" s="256"/>
      <c r="HN474" s="256"/>
      <c r="HO474" s="256"/>
      <c r="HP474" s="256"/>
      <c r="HQ474" s="256"/>
      <c r="HR474" s="256"/>
      <c r="HS474" s="256"/>
      <c r="HT474" s="256"/>
      <c r="HU474" s="256"/>
      <c r="HV474" s="256"/>
      <c r="HX474" s="256"/>
      <c r="HY474" s="256"/>
      <c r="HZ474" s="256"/>
      <c r="IA474" s="256"/>
      <c r="IB474" s="256"/>
      <c r="IC474" s="256"/>
      <c r="ID474" s="256"/>
      <c r="IE474" s="256"/>
      <c r="IF474" s="256"/>
      <c r="IG474" s="256"/>
      <c r="IH474" s="256"/>
      <c r="II474" s="256"/>
      <c r="IK474" s="256"/>
      <c r="IL474" s="257"/>
      <c r="IM474" s="257"/>
      <c r="IN474" s="257"/>
      <c r="IO474" s="257"/>
      <c r="IP474" s="257"/>
      <c r="IQ474" s="257"/>
      <c r="IR474" s="257"/>
      <c r="IS474" s="257"/>
      <c r="IT474" s="257"/>
      <c r="IU474" s="257"/>
      <c r="IV474" s="257"/>
      <c r="IW474" s="257"/>
      <c r="IY474" s="256"/>
    </row>
    <row r="475" spans="16:259" ht="19.5" customHeight="1" x14ac:dyDescent="0.5">
      <c r="P475" s="400"/>
      <c r="Z475" s="256"/>
      <c r="AA475" s="256"/>
      <c r="AB475" s="256"/>
      <c r="AO475" s="400"/>
      <c r="AY475" s="256"/>
      <c r="AZ475" s="256"/>
      <c r="BA475" s="256"/>
      <c r="BB475" s="256"/>
      <c r="BC475" s="256"/>
      <c r="BD475" s="256"/>
      <c r="BE475" s="256"/>
      <c r="BF475" s="256"/>
      <c r="BG475" s="256"/>
      <c r="BH475" s="256"/>
      <c r="BI475" s="256"/>
      <c r="BK475" s="256"/>
      <c r="BL475" s="256"/>
      <c r="BM475" s="256"/>
      <c r="BN475" s="256"/>
      <c r="BO475" s="256"/>
      <c r="BP475" s="256"/>
      <c r="BQ475" s="256"/>
      <c r="BR475" s="256"/>
      <c r="BS475" s="256"/>
      <c r="BT475" s="256"/>
      <c r="BU475" s="256"/>
      <c r="BV475" s="256"/>
      <c r="BX475" s="256"/>
      <c r="BY475" s="256"/>
      <c r="BZ475" s="256"/>
      <c r="CA475" s="256"/>
      <c r="CB475" s="256"/>
      <c r="CC475" s="256"/>
      <c r="CD475" s="256"/>
      <c r="CE475" s="256"/>
      <c r="CF475" s="256"/>
      <c r="CG475" s="256"/>
      <c r="CH475" s="256"/>
      <c r="CI475" s="256"/>
      <c r="CK475" s="256"/>
      <c r="CL475" s="256"/>
      <c r="CM475" s="256"/>
      <c r="CN475" s="256"/>
      <c r="CO475" s="256"/>
      <c r="CP475" s="256"/>
      <c r="CQ475" s="256"/>
      <c r="CR475" s="256"/>
      <c r="CS475" s="256"/>
      <c r="CT475" s="256"/>
      <c r="CU475" s="256"/>
      <c r="CV475" s="256"/>
      <c r="CX475" s="256"/>
      <c r="CY475" s="256"/>
      <c r="CZ475" s="256"/>
      <c r="DA475" s="256"/>
      <c r="DB475" s="256"/>
      <c r="DC475" s="256"/>
      <c r="DD475" s="256"/>
      <c r="DE475" s="256"/>
      <c r="DF475" s="256"/>
      <c r="DG475" s="256"/>
      <c r="DH475" s="256"/>
      <c r="DI475" s="256"/>
      <c r="DK475" s="256"/>
      <c r="DL475" s="256"/>
      <c r="DM475" s="256"/>
      <c r="DN475" s="256"/>
      <c r="DO475" s="256"/>
      <c r="DP475" s="256"/>
      <c r="DQ475" s="256"/>
      <c r="DR475" s="256"/>
      <c r="DS475" s="256"/>
      <c r="DT475" s="256"/>
      <c r="DU475" s="256"/>
      <c r="DV475" s="256"/>
      <c r="DX475" s="256"/>
      <c r="DY475" s="256"/>
      <c r="DZ475" s="256"/>
      <c r="EA475" s="256"/>
      <c r="EB475" s="256"/>
      <c r="EC475" s="256"/>
      <c r="ED475" s="256"/>
      <c r="EE475" s="256"/>
      <c r="EF475" s="256"/>
      <c r="EG475" s="256"/>
      <c r="EH475" s="256"/>
      <c r="EI475" s="256"/>
      <c r="EK475" s="256"/>
      <c r="EL475" s="256"/>
      <c r="EM475" s="256"/>
      <c r="EN475" s="256"/>
      <c r="EO475" s="256"/>
      <c r="EP475" s="256"/>
      <c r="EQ475" s="256"/>
      <c r="ER475" s="256"/>
      <c r="ES475" s="256"/>
      <c r="ET475" s="256"/>
      <c r="EU475" s="256"/>
      <c r="EV475" s="256"/>
      <c r="EX475" s="256"/>
      <c r="EY475" s="256"/>
      <c r="EZ475" s="256"/>
      <c r="FA475" s="256"/>
      <c r="FB475" s="256"/>
      <c r="FC475" s="256"/>
      <c r="FD475" s="256"/>
      <c r="FE475" s="256"/>
      <c r="FF475" s="256"/>
      <c r="FG475" s="256"/>
      <c r="FH475" s="256"/>
      <c r="FI475" s="256"/>
      <c r="FK475" s="256"/>
      <c r="FL475" s="256"/>
      <c r="FM475" s="256"/>
      <c r="FN475" s="256"/>
      <c r="FO475" s="256"/>
      <c r="FP475" s="256"/>
      <c r="FQ475" s="256"/>
      <c r="FR475" s="256"/>
      <c r="FS475" s="256"/>
      <c r="FT475" s="256"/>
      <c r="FU475" s="256"/>
      <c r="FV475" s="256"/>
      <c r="FX475" s="256"/>
      <c r="FY475" s="256"/>
      <c r="FZ475" s="256"/>
      <c r="GA475" s="256"/>
      <c r="GB475" s="256"/>
      <c r="GC475" s="256"/>
      <c r="GD475" s="256"/>
      <c r="GE475" s="256"/>
      <c r="GF475" s="256"/>
      <c r="GG475" s="256"/>
      <c r="GH475" s="256"/>
      <c r="GI475" s="256"/>
      <c r="GK475" s="256"/>
      <c r="GL475" s="256"/>
      <c r="GM475" s="256"/>
      <c r="GN475" s="256"/>
      <c r="GO475" s="256"/>
      <c r="GP475" s="256"/>
      <c r="GQ475" s="256"/>
      <c r="GR475" s="256"/>
      <c r="GS475" s="256"/>
      <c r="GT475" s="256"/>
      <c r="GU475" s="256"/>
      <c r="GV475" s="256"/>
      <c r="GX475" s="256"/>
      <c r="GY475" s="256"/>
      <c r="GZ475" s="256"/>
      <c r="HA475" s="256"/>
      <c r="HB475" s="256"/>
      <c r="HC475" s="256"/>
      <c r="HD475" s="256"/>
      <c r="HE475" s="256"/>
      <c r="HF475" s="256"/>
      <c r="HG475" s="256"/>
      <c r="HH475" s="256"/>
      <c r="HI475" s="256"/>
      <c r="HK475" s="256"/>
      <c r="HL475" s="256"/>
      <c r="HM475" s="256"/>
      <c r="HN475" s="256"/>
      <c r="HO475" s="256"/>
      <c r="HP475" s="256"/>
      <c r="HQ475" s="256"/>
      <c r="HR475" s="256"/>
      <c r="HS475" s="256"/>
      <c r="HT475" s="256"/>
      <c r="HU475" s="256"/>
      <c r="HV475" s="256"/>
      <c r="HX475" s="256"/>
      <c r="HY475" s="256"/>
      <c r="HZ475" s="256"/>
      <c r="IA475" s="256"/>
      <c r="IB475" s="256"/>
      <c r="IC475" s="256"/>
      <c r="ID475" s="256"/>
      <c r="IE475" s="256"/>
      <c r="IF475" s="256"/>
      <c r="IG475" s="256"/>
      <c r="IH475" s="256"/>
      <c r="II475" s="256"/>
      <c r="IK475" s="256"/>
      <c r="IL475" s="257"/>
      <c r="IM475" s="257"/>
      <c r="IN475" s="257"/>
      <c r="IO475" s="257"/>
      <c r="IP475" s="257"/>
      <c r="IQ475" s="257"/>
      <c r="IR475" s="257"/>
      <c r="IS475" s="257"/>
      <c r="IT475" s="257"/>
      <c r="IU475" s="257"/>
      <c r="IV475" s="257"/>
      <c r="IW475" s="257"/>
      <c r="IY475" s="256"/>
    </row>
    <row r="476" spans="16:259" ht="19.5" customHeight="1" x14ac:dyDescent="0.5">
      <c r="P476" s="400"/>
      <c r="Z476" s="256"/>
      <c r="AA476" s="256"/>
      <c r="AB476" s="256"/>
      <c r="AO476" s="400"/>
      <c r="AY476" s="256"/>
      <c r="AZ476" s="256"/>
      <c r="BA476" s="256"/>
      <c r="BB476" s="256"/>
      <c r="BC476" s="256"/>
      <c r="BD476" s="256"/>
      <c r="BE476" s="256"/>
      <c r="BF476" s="256"/>
      <c r="BG476" s="256"/>
      <c r="BH476" s="256"/>
      <c r="BI476" s="256"/>
      <c r="BK476" s="256"/>
      <c r="BL476" s="256"/>
      <c r="BM476" s="256"/>
      <c r="BN476" s="256"/>
      <c r="BO476" s="256"/>
      <c r="BP476" s="256"/>
      <c r="BQ476" s="256"/>
      <c r="BR476" s="256"/>
      <c r="BS476" s="256"/>
      <c r="BT476" s="256"/>
      <c r="BU476" s="256"/>
      <c r="BV476" s="256"/>
      <c r="BX476" s="256"/>
      <c r="BY476" s="256"/>
      <c r="BZ476" s="256"/>
      <c r="CA476" s="256"/>
      <c r="CB476" s="256"/>
      <c r="CC476" s="256"/>
      <c r="CD476" s="256"/>
      <c r="CE476" s="256"/>
      <c r="CF476" s="256"/>
      <c r="CG476" s="256"/>
      <c r="CH476" s="256"/>
      <c r="CI476" s="256"/>
      <c r="CK476" s="256"/>
      <c r="CL476" s="256"/>
      <c r="CM476" s="256"/>
      <c r="CN476" s="256"/>
      <c r="CO476" s="256"/>
      <c r="CP476" s="256"/>
      <c r="CQ476" s="256"/>
      <c r="CR476" s="256"/>
      <c r="CS476" s="256"/>
      <c r="CT476" s="256"/>
      <c r="CU476" s="256"/>
      <c r="CV476" s="256"/>
      <c r="CX476" s="256"/>
      <c r="CY476" s="256"/>
      <c r="CZ476" s="256"/>
      <c r="DA476" s="256"/>
      <c r="DB476" s="256"/>
      <c r="DC476" s="256"/>
      <c r="DD476" s="256"/>
      <c r="DE476" s="256"/>
      <c r="DF476" s="256"/>
      <c r="DG476" s="256"/>
      <c r="DH476" s="256"/>
      <c r="DI476" s="256"/>
      <c r="DK476" s="256"/>
      <c r="DL476" s="256"/>
      <c r="DM476" s="256"/>
      <c r="DN476" s="256"/>
      <c r="DO476" s="256"/>
      <c r="DP476" s="256"/>
      <c r="DQ476" s="256"/>
      <c r="DR476" s="256"/>
      <c r="DS476" s="256"/>
      <c r="DT476" s="256"/>
      <c r="DU476" s="256"/>
      <c r="DV476" s="256"/>
      <c r="DX476" s="256"/>
      <c r="DY476" s="256"/>
      <c r="DZ476" s="256"/>
      <c r="EA476" s="256"/>
      <c r="EB476" s="256"/>
      <c r="EC476" s="256"/>
      <c r="ED476" s="256"/>
      <c r="EE476" s="256"/>
      <c r="EF476" s="256"/>
      <c r="EG476" s="256"/>
      <c r="EH476" s="256"/>
      <c r="EI476" s="256"/>
      <c r="EK476" s="256"/>
      <c r="EL476" s="256"/>
      <c r="EM476" s="256"/>
      <c r="EN476" s="256"/>
      <c r="EO476" s="256"/>
      <c r="EP476" s="256"/>
      <c r="EQ476" s="256"/>
      <c r="ER476" s="256"/>
      <c r="ES476" s="256"/>
      <c r="ET476" s="256"/>
      <c r="EU476" s="256"/>
      <c r="EV476" s="256"/>
      <c r="EX476" s="256"/>
      <c r="EY476" s="256"/>
      <c r="EZ476" s="256"/>
      <c r="FA476" s="256"/>
      <c r="FB476" s="256"/>
      <c r="FC476" s="256"/>
      <c r="FD476" s="256"/>
      <c r="FE476" s="256"/>
      <c r="FF476" s="256"/>
      <c r="FG476" s="256"/>
      <c r="FH476" s="256"/>
      <c r="FI476" s="256"/>
      <c r="FK476" s="256"/>
      <c r="FL476" s="256"/>
      <c r="FM476" s="256"/>
      <c r="FN476" s="256"/>
      <c r="FO476" s="256"/>
      <c r="FP476" s="256"/>
      <c r="FQ476" s="256"/>
      <c r="FR476" s="256"/>
      <c r="FS476" s="256"/>
      <c r="FT476" s="256"/>
      <c r="FU476" s="256"/>
      <c r="FV476" s="256"/>
      <c r="FX476" s="256"/>
      <c r="FY476" s="256"/>
      <c r="FZ476" s="256"/>
      <c r="GA476" s="256"/>
      <c r="GB476" s="256"/>
      <c r="GC476" s="256"/>
      <c r="GD476" s="256"/>
      <c r="GE476" s="256"/>
      <c r="GF476" s="256"/>
      <c r="GG476" s="256"/>
      <c r="GH476" s="256"/>
      <c r="GI476" s="256"/>
      <c r="GK476" s="256"/>
      <c r="GL476" s="256"/>
      <c r="GM476" s="256"/>
      <c r="GN476" s="256"/>
      <c r="GO476" s="256"/>
      <c r="GP476" s="256"/>
      <c r="GQ476" s="256"/>
      <c r="GR476" s="256"/>
      <c r="GS476" s="256"/>
      <c r="GT476" s="256"/>
      <c r="GU476" s="256"/>
      <c r="GV476" s="256"/>
      <c r="GX476" s="256"/>
      <c r="GY476" s="256"/>
      <c r="GZ476" s="256"/>
      <c r="HA476" s="256"/>
      <c r="HB476" s="256"/>
      <c r="HC476" s="256"/>
      <c r="HD476" s="256"/>
      <c r="HE476" s="256"/>
      <c r="HF476" s="256"/>
      <c r="HG476" s="256"/>
      <c r="HH476" s="256"/>
      <c r="HI476" s="256"/>
      <c r="HK476" s="256"/>
      <c r="HL476" s="256"/>
      <c r="HM476" s="256"/>
      <c r="HN476" s="256"/>
      <c r="HO476" s="256"/>
      <c r="HP476" s="256"/>
      <c r="HQ476" s="256"/>
      <c r="HR476" s="256"/>
      <c r="HS476" s="256"/>
      <c r="HT476" s="256"/>
      <c r="HU476" s="256"/>
      <c r="HV476" s="256"/>
      <c r="HX476" s="256"/>
      <c r="HY476" s="256"/>
      <c r="HZ476" s="256"/>
      <c r="IA476" s="256"/>
      <c r="IB476" s="256"/>
      <c r="IC476" s="256"/>
      <c r="ID476" s="256"/>
      <c r="IE476" s="256"/>
      <c r="IF476" s="256"/>
      <c r="IG476" s="256"/>
      <c r="IH476" s="256"/>
      <c r="II476" s="256"/>
      <c r="IK476" s="256"/>
      <c r="IL476" s="257"/>
      <c r="IM476" s="257"/>
      <c r="IN476" s="257"/>
      <c r="IO476" s="257"/>
      <c r="IP476" s="257"/>
      <c r="IQ476" s="257"/>
      <c r="IR476" s="257"/>
      <c r="IS476" s="257"/>
      <c r="IT476" s="257"/>
      <c r="IU476" s="257"/>
      <c r="IV476" s="257"/>
      <c r="IW476" s="257"/>
      <c r="IY476" s="256"/>
    </row>
    <row r="477" spans="16:259" ht="19.5" customHeight="1" x14ac:dyDescent="0.5">
      <c r="P477" s="400"/>
      <c r="Z477" s="256"/>
      <c r="AA477" s="256"/>
      <c r="AB477" s="256"/>
      <c r="AO477" s="400"/>
      <c r="AY477" s="256"/>
      <c r="AZ477" s="256"/>
      <c r="BA477" s="256"/>
      <c r="BB477" s="256"/>
      <c r="BC477" s="256"/>
      <c r="BD477" s="256"/>
      <c r="BE477" s="256"/>
      <c r="BF477" s="256"/>
      <c r="BG477" s="256"/>
      <c r="BH477" s="256"/>
      <c r="BI477" s="256"/>
      <c r="BK477" s="256"/>
      <c r="BL477" s="256"/>
      <c r="BM477" s="256"/>
      <c r="BN477" s="256"/>
      <c r="BO477" s="256"/>
      <c r="BP477" s="256"/>
      <c r="BQ477" s="256"/>
      <c r="BR477" s="256"/>
      <c r="BS477" s="256"/>
      <c r="BT477" s="256"/>
      <c r="BU477" s="256"/>
      <c r="BV477" s="256"/>
      <c r="BX477" s="256"/>
      <c r="BY477" s="256"/>
      <c r="BZ477" s="256"/>
      <c r="CA477" s="256"/>
      <c r="CB477" s="256"/>
      <c r="CC477" s="256"/>
      <c r="CD477" s="256"/>
      <c r="CE477" s="256"/>
      <c r="CF477" s="256"/>
      <c r="CG477" s="256"/>
      <c r="CH477" s="256"/>
      <c r="CI477" s="256"/>
      <c r="CK477" s="256"/>
      <c r="CL477" s="256"/>
      <c r="CM477" s="256"/>
      <c r="CN477" s="256"/>
      <c r="CO477" s="256"/>
      <c r="CP477" s="256"/>
      <c r="CQ477" s="256"/>
      <c r="CR477" s="256"/>
      <c r="CS477" s="256"/>
      <c r="CT477" s="256"/>
      <c r="CU477" s="256"/>
      <c r="CV477" s="256"/>
      <c r="CX477" s="256"/>
      <c r="CY477" s="256"/>
      <c r="CZ477" s="256"/>
      <c r="DA477" s="256"/>
      <c r="DB477" s="256"/>
      <c r="DC477" s="256"/>
      <c r="DD477" s="256"/>
      <c r="DE477" s="256"/>
      <c r="DF477" s="256"/>
      <c r="DG477" s="256"/>
      <c r="DH477" s="256"/>
      <c r="DI477" s="256"/>
      <c r="DK477" s="256"/>
      <c r="DL477" s="256"/>
      <c r="DM477" s="256"/>
      <c r="DN477" s="256"/>
      <c r="DO477" s="256"/>
      <c r="DP477" s="256"/>
      <c r="DQ477" s="256"/>
      <c r="DR477" s="256"/>
      <c r="DS477" s="256"/>
      <c r="DT477" s="256"/>
      <c r="DU477" s="256"/>
      <c r="DV477" s="256"/>
      <c r="DX477" s="256"/>
      <c r="DY477" s="256"/>
      <c r="DZ477" s="256"/>
      <c r="EA477" s="256"/>
      <c r="EB477" s="256"/>
      <c r="EC477" s="256"/>
      <c r="ED477" s="256"/>
      <c r="EE477" s="256"/>
      <c r="EF477" s="256"/>
      <c r="EG477" s="256"/>
      <c r="EH477" s="256"/>
      <c r="EI477" s="256"/>
      <c r="EK477" s="256"/>
      <c r="EL477" s="256"/>
      <c r="EM477" s="256"/>
      <c r="EN477" s="256"/>
      <c r="EO477" s="256"/>
      <c r="EP477" s="256"/>
      <c r="EQ477" s="256"/>
      <c r="ER477" s="256"/>
      <c r="ES477" s="256"/>
      <c r="ET477" s="256"/>
      <c r="EU477" s="256"/>
      <c r="EV477" s="256"/>
      <c r="EX477" s="256"/>
      <c r="EY477" s="256"/>
      <c r="EZ477" s="256"/>
      <c r="FA477" s="256"/>
      <c r="FB477" s="256"/>
      <c r="FC477" s="256"/>
      <c r="FD477" s="256"/>
      <c r="FE477" s="256"/>
      <c r="FF477" s="256"/>
      <c r="FG477" s="256"/>
      <c r="FH477" s="256"/>
      <c r="FI477" s="256"/>
      <c r="FK477" s="256"/>
      <c r="FL477" s="256"/>
      <c r="FM477" s="256"/>
      <c r="FN477" s="256"/>
      <c r="FO477" s="256"/>
      <c r="FP477" s="256"/>
      <c r="FQ477" s="256"/>
      <c r="FR477" s="256"/>
      <c r="FS477" s="256"/>
      <c r="FT477" s="256"/>
      <c r="FU477" s="256"/>
      <c r="FV477" s="256"/>
      <c r="FX477" s="256"/>
      <c r="FY477" s="256"/>
      <c r="FZ477" s="256"/>
      <c r="GA477" s="256"/>
      <c r="GB477" s="256"/>
      <c r="GC477" s="256"/>
      <c r="GD477" s="256"/>
      <c r="GE477" s="256"/>
      <c r="GF477" s="256"/>
      <c r="GG477" s="256"/>
      <c r="GH477" s="256"/>
      <c r="GI477" s="256"/>
      <c r="GK477" s="256"/>
      <c r="GL477" s="256"/>
      <c r="GM477" s="256"/>
      <c r="GN477" s="256"/>
      <c r="GO477" s="256"/>
      <c r="GP477" s="256"/>
      <c r="GQ477" s="256"/>
      <c r="GR477" s="256"/>
      <c r="GS477" s="256"/>
      <c r="GT477" s="256"/>
      <c r="GU477" s="256"/>
      <c r="GV477" s="256"/>
      <c r="GX477" s="256"/>
      <c r="GY477" s="256"/>
      <c r="GZ477" s="256"/>
      <c r="HA477" s="256"/>
      <c r="HB477" s="256"/>
      <c r="HC477" s="256"/>
      <c r="HD477" s="256"/>
      <c r="HE477" s="256"/>
      <c r="HF477" s="256"/>
      <c r="HG477" s="256"/>
      <c r="HH477" s="256"/>
      <c r="HI477" s="256"/>
      <c r="HK477" s="256"/>
      <c r="HL477" s="256"/>
      <c r="HM477" s="256"/>
      <c r="HN477" s="256"/>
      <c r="HO477" s="256"/>
      <c r="HP477" s="256"/>
      <c r="HQ477" s="256"/>
      <c r="HR477" s="256"/>
      <c r="HS477" s="256"/>
      <c r="HT477" s="256"/>
      <c r="HU477" s="256"/>
      <c r="HV477" s="256"/>
      <c r="HX477" s="256"/>
      <c r="HY477" s="256"/>
      <c r="HZ477" s="256"/>
      <c r="IA477" s="256"/>
      <c r="IB477" s="256"/>
      <c r="IC477" s="256"/>
      <c r="ID477" s="256"/>
      <c r="IE477" s="256"/>
      <c r="IF477" s="256"/>
      <c r="IG477" s="256"/>
      <c r="IH477" s="256"/>
      <c r="II477" s="256"/>
      <c r="IK477" s="256"/>
      <c r="IL477" s="257"/>
      <c r="IM477" s="257"/>
      <c r="IN477" s="257"/>
      <c r="IO477" s="257"/>
      <c r="IP477" s="257"/>
      <c r="IQ477" s="257"/>
      <c r="IR477" s="257"/>
      <c r="IS477" s="257"/>
      <c r="IT477" s="257"/>
      <c r="IU477" s="257"/>
      <c r="IV477" s="257"/>
      <c r="IW477" s="257"/>
      <c r="IY477" s="256"/>
    </row>
    <row r="478" spans="16:259" ht="19.5" customHeight="1" x14ac:dyDescent="0.5">
      <c r="P478" s="400"/>
      <c r="Z478" s="256"/>
      <c r="AA478" s="256"/>
      <c r="AB478" s="256"/>
      <c r="AO478" s="400"/>
      <c r="AY478" s="256"/>
      <c r="AZ478" s="256"/>
      <c r="BA478" s="256"/>
      <c r="BB478" s="256"/>
      <c r="BC478" s="256"/>
      <c r="BD478" s="256"/>
      <c r="BE478" s="256"/>
      <c r="BF478" s="256"/>
      <c r="BG478" s="256"/>
      <c r="BH478" s="256"/>
      <c r="BI478" s="256"/>
      <c r="BK478" s="256"/>
      <c r="BL478" s="256"/>
      <c r="BM478" s="256"/>
      <c r="BN478" s="256"/>
      <c r="BO478" s="256"/>
      <c r="BP478" s="256"/>
      <c r="BQ478" s="256"/>
      <c r="BR478" s="256"/>
      <c r="BS478" s="256"/>
      <c r="BT478" s="256"/>
      <c r="BU478" s="256"/>
      <c r="BV478" s="256"/>
      <c r="BX478" s="256"/>
      <c r="BY478" s="256"/>
      <c r="BZ478" s="256"/>
      <c r="CA478" s="256"/>
      <c r="CB478" s="256"/>
      <c r="CC478" s="256"/>
      <c r="CD478" s="256"/>
      <c r="CE478" s="256"/>
      <c r="CF478" s="256"/>
      <c r="CG478" s="256"/>
      <c r="CH478" s="256"/>
      <c r="CI478" s="256"/>
      <c r="CK478" s="256"/>
      <c r="CL478" s="256"/>
      <c r="CM478" s="256"/>
      <c r="CN478" s="256"/>
      <c r="CO478" s="256"/>
      <c r="CP478" s="256"/>
      <c r="CQ478" s="256"/>
      <c r="CR478" s="256"/>
      <c r="CS478" s="256"/>
      <c r="CT478" s="256"/>
      <c r="CU478" s="256"/>
      <c r="CV478" s="256"/>
      <c r="CX478" s="256"/>
      <c r="CY478" s="256"/>
      <c r="CZ478" s="256"/>
      <c r="DA478" s="256"/>
      <c r="DB478" s="256"/>
      <c r="DC478" s="256"/>
      <c r="DD478" s="256"/>
      <c r="DE478" s="256"/>
      <c r="DF478" s="256"/>
      <c r="DG478" s="256"/>
      <c r="DH478" s="256"/>
      <c r="DI478" s="256"/>
      <c r="DK478" s="256"/>
      <c r="DL478" s="256"/>
      <c r="DM478" s="256"/>
      <c r="DN478" s="256"/>
      <c r="DO478" s="256"/>
      <c r="DP478" s="256"/>
      <c r="DQ478" s="256"/>
      <c r="DR478" s="256"/>
      <c r="DS478" s="256"/>
      <c r="DT478" s="256"/>
      <c r="DU478" s="256"/>
      <c r="DV478" s="256"/>
      <c r="DX478" s="256"/>
      <c r="DY478" s="256"/>
      <c r="DZ478" s="256"/>
      <c r="EA478" s="256"/>
      <c r="EB478" s="256"/>
      <c r="EC478" s="256"/>
      <c r="ED478" s="256"/>
      <c r="EE478" s="256"/>
      <c r="EF478" s="256"/>
      <c r="EG478" s="256"/>
      <c r="EH478" s="256"/>
      <c r="EI478" s="256"/>
      <c r="EK478" s="256"/>
      <c r="EL478" s="256"/>
      <c r="EM478" s="256"/>
      <c r="EN478" s="256"/>
      <c r="EO478" s="256"/>
      <c r="EP478" s="256"/>
      <c r="EQ478" s="256"/>
      <c r="ER478" s="256"/>
      <c r="ES478" s="256"/>
      <c r="ET478" s="256"/>
      <c r="EU478" s="256"/>
      <c r="EV478" s="256"/>
      <c r="EX478" s="256"/>
      <c r="EY478" s="256"/>
      <c r="EZ478" s="256"/>
      <c r="FA478" s="256"/>
      <c r="FB478" s="256"/>
      <c r="FC478" s="256"/>
      <c r="FD478" s="256"/>
      <c r="FE478" s="256"/>
      <c r="FF478" s="256"/>
      <c r="FG478" s="256"/>
      <c r="FH478" s="256"/>
      <c r="FI478" s="256"/>
      <c r="FK478" s="256"/>
      <c r="FL478" s="256"/>
      <c r="FM478" s="256"/>
      <c r="FN478" s="256"/>
      <c r="FO478" s="256"/>
      <c r="FP478" s="256"/>
      <c r="FQ478" s="256"/>
      <c r="FR478" s="256"/>
      <c r="FS478" s="256"/>
      <c r="FT478" s="256"/>
      <c r="FU478" s="256"/>
      <c r="FV478" s="256"/>
      <c r="FX478" s="256"/>
      <c r="FY478" s="256"/>
      <c r="FZ478" s="256"/>
      <c r="GA478" s="256"/>
      <c r="GB478" s="256"/>
      <c r="GC478" s="256"/>
      <c r="GD478" s="256"/>
      <c r="GE478" s="256"/>
      <c r="GF478" s="256"/>
      <c r="GG478" s="256"/>
      <c r="GH478" s="256"/>
      <c r="GI478" s="256"/>
      <c r="GK478" s="256"/>
      <c r="GL478" s="256"/>
      <c r="GM478" s="256"/>
      <c r="GN478" s="256"/>
      <c r="GO478" s="256"/>
      <c r="GP478" s="256"/>
      <c r="GQ478" s="256"/>
      <c r="GR478" s="256"/>
      <c r="GS478" s="256"/>
      <c r="GT478" s="256"/>
      <c r="GU478" s="256"/>
      <c r="GV478" s="256"/>
      <c r="GX478" s="256"/>
      <c r="GY478" s="256"/>
      <c r="GZ478" s="256"/>
      <c r="HA478" s="256"/>
      <c r="HB478" s="256"/>
      <c r="HC478" s="256"/>
      <c r="HD478" s="256"/>
      <c r="HE478" s="256"/>
      <c r="HF478" s="256"/>
      <c r="HG478" s="256"/>
      <c r="HH478" s="256"/>
      <c r="HI478" s="256"/>
      <c r="HK478" s="256"/>
      <c r="HL478" s="256"/>
      <c r="HM478" s="256"/>
      <c r="HN478" s="256"/>
      <c r="HO478" s="256"/>
      <c r="HP478" s="256"/>
      <c r="HQ478" s="256"/>
      <c r="HR478" s="256"/>
      <c r="HS478" s="256"/>
      <c r="HT478" s="256"/>
      <c r="HU478" s="256"/>
      <c r="HV478" s="256"/>
      <c r="HX478" s="256"/>
      <c r="HY478" s="256"/>
      <c r="HZ478" s="256"/>
      <c r="IA478" s="256"/>
      <c r="IB478" s="256"/>
      <c r="IC478" s="256"/>
      <c r="ID478" s="256"/>
      <c r="IE478" s="256"/>
      <c r="IF478" s="256"/>
      <c r="IG478" s="256"/>
      <c r="IH478" s="256"/>
      <c r="II478" s="256"/>
      <c r="IK478" s="256"/>
      <c r="IL478" s="257"/>
      <c r="IM478" s="257"/>
      <c r="IN478" s="257"/>
      <c r="IO478" s="257"/>
      <c r="IP478" s="257"/>
      <c r="IQ478" s="257"/>
      <c r="IR478" s="257"/>
      <c r="IS478" s="257"/>
      <c r="IT478" s="257"/>
      <c r="IU478" s="257"/>
      <c r="IV478" s="257"/>
      <c r="IW478" s="257"/>
      <c r="IY478" s="256"/>
    </row>
    <row r="479" spans="16:259" ht="19.5" customHeight="1" x14ac:dyDescent="0.5">
      <c r="P479" s="400"/>
      <c r="Z479" s="256"/>
      <c r="AA479" s="256"/>
      <c r="AB479" s="256"/>
      <c r="AO479" s="400"/>
      <c r="AY479" s="256"/>
      <c r="AZ479" s="256"/>
      <c r="BA479" s="256"/>
      <c r="BB479" s="256"/>
      <c r="BC479" s="256"/>
      <c r="BD479" s="256"/>
      <c r="BE479" s="256"/>
      <c r="BF479" s="256"/>
      <c r="BG479" s="256"/>
      <c r="BH479" s="256"/>
      <c r="BI479" s="256"/>
      <c r="BK479" s="256"/>
      <c r="BL479" s="256"/>
      <c r="BM479" s="256"/>
      <c r="BN479" s="256"/>
      <c r="BO479" s="256"/>
      <c r="BP479" s="256"/>
      <c r="BQ479" s="256"/>
      <c r="BR479" s="256"/>
      <c r="BS479" s="256"/>
      <c r="BT479" s="256"/>
      <c r="BU479" s="256"/>
      <c r="BV479" s="256"/>
      <c r="BX479" s="256"/>
      <c r="BY479" s="256"/>
      <c r="BZ479" s="256"/>
      <c r="CA479" s="256"/>
      <c r="CB479" s="256"/>
      <c r="CC479" s="256"/>
      <c r="CD479" s="256"/>
      <c r="CE479" s="256"/>
      <c r="CF479" s="256"/>
      <c r="CG479" s="256"/>
      <c r="CH479" s="256"/>
      <c r="CI479" s="256"/>
      <c r="CK479" s="256"/>
      <c r="CL479" s="256"/>
      <c r="CM479" s="256"/>
      <c r="CN479" s="256"/>
      <c r="CO479" s="256"/>
      <c r="CP479" s="256"/>
      <c r="CQ479" s="256"/>
      <c r="CR479" s="256"/>
      <c r="CS479" s="256"/>
      <c r="CT479" s="256"/>
      <c r="CU479" s="256"/>
      <c r="CV479" s="256"/>
      <c r="CX479" s="256"/>
      <c r="CY479" s="256"/>
      <c r="CZ479" s="256"/>
      <c r="DA479" s="256"/>
      <c r="DB479" s="256"/>
      <c r="DC479" s="256"/>
      <c r="DD479" s="256"/>
      <c r="DE479" s="256"/>
      <c r="DF479" s="256"/>
      <c r="DG479" s="256"/>
      <c r="DH479" s="256"/>
      <c r="DI479" s="256"/>
      <c r="DK479" s="256"/>
      <c r="DL479" s="256"/>
      <c r="DM479" s="256"/>
      <c r="DN479" s="256"/>
      <c r="DO479" s="256"/>
      <c r="DP479" s="256"/>
      <c r="DQ479" s="256"/>
      <c r="DR479" s="256"/>
      <c r="DS479" s="256"/>
      <c r="DT479" s="256"/>
      <c r="DU479" s="256"/>
      <c r="DV479" s="256"/>
      <c r="DX479" s="256"/>
      <c r="DY479" s="256"/>
      <c r="DZ479" s="256"/>
      <c r="EA479" s="256"/>
      <c r="EB479" s="256"/>
      <c r="EC479" s="256"/>
      <c r="ED479" s="256"/>
      <c r="EE479" s="256"/>
      <c r="EF479" s="256"/>
      <c r="EG479" s="256"/>
      <c r="EH479" s="256"/>
      <c r="EI479" s="256"/>
      <c r="EK479" s="256"/>
      <c r="EL479" s="256"/>
      <c r="EM479" s="256"/>
      <c r="EN479" s="256"/>
      <c r="EO479" s="256"/>
      <c r="EP479" s="256"/>
      <c r="EQ479" s="256"/>
      <c r="ER479" s="256"/>
      <c r="ES479" s="256"/>
      <c r="ET479" s="256"/>
      <c r="EU479" s="256"/>
      <c r="EV479" s="256"/>
      <c r="EX479" s="256"/>
      <c r="EY479" s="256"/>
      <c r="EZ479" s="256"/>
      <c r="FA479" s="256"/>
      <c r="FB479" s="256"/>
      <c r="FC479" s="256"/>
      <c r="FD479" s="256"/>
      <c r="FE479" s="256"/>
      <c r="FF479" s="256"/>
      <c r="FG479" s="256"/>
      <c r="FH479" s="256"/>
      <c r="FI479" s="256"/>
      <c r="FK479" s="256"/>
      <c r="FL479" s="256"/>
      <c r="FM479" s="256"/>
      <c r="FN479" s="256"/>
      <c r="FO479" s="256"/>
      <c r="FP479" s="256"/>
      <c r="FQ479" s="256"/>
      <c r="FR479" s="256"/>
      <c r="FS479" s="256"/>
      <c r="FT479" s="256"/>
      <c r="FU479" s="256"/>
      <c r="FV479" s="256"/>
      <c r="FX479" s="256"/>
      <c r="FY479" s="256"/>
      <c r="FZ479" s="256"/>
      <c r="GA479" s="256"/>
      <c r="GB479" s="256"/>
      <c r="GC479" s="256"/>
      <c r="GD479" s="256"/>
      <c r="GE479" s="256"/>
      <c r="GF479" s="256"/>
      <c r="GG479" s="256"/>
      <c r="GH479" s="256"/>
      <c r="GI479" s="256"/>
      <c r="GK479" s="256"/>
      <c r="GL479" s="256"/>
      <c r="GM479" s="256"/>
      <c r="GN479" s="256"/>
      <c r="GO479" s="256"/>
      <c r="GP479" s="256"/>
      <c r="GQ479" s="256"/>
      <c r="GR479" s="256"/>
      <c r="GS479" s="256"/>
      <c r="GT479" s="256"/>
      <c r="GU479" s="256"/>
      <c r="GV479" s="256"/>
      <c r="GX479" s="256"/>
      <c r="GY479" s="256"/>
      <c r="GZ479" s="256"/>
      <c r="HA479" s="256"/>
      <c r="HB479" s="256"/>
      <c r="HC479" s="256"/>
      <c r="HD479" s="256"/>
      <c r="HE479" s="256"/>
      <c r="HF479" s="256"/>
      <c r="HG479" s="256"/>
      <c r="HH479" s="256"/>
      <c r="HI479" s="256"/>
      <c r="HK479" s="256"/>
      <c r="HL479" s="256"/>
      <c r="HM479" s="256"/>
      <c r="HN479" s="256"/>
      <c r="HO479" s="256"/>
      <c r="HP479" s="256"/>
      <c r="HQ479" s="256"/>
      <c r="HR479" s="256"/>
      <c r="HS479" s="256"/>
      <c r="HT479" s="256"/>
      <c r="HU479" s="256"/>
      <c r="HV479" s="256"/>
      <c r="HX479" s="256"/>
      <c r="HY479" s="256"/>
      <c r="HZ479" s="256"/>
      <c r="IA479" s="256"/>
      <c r="IB479" s="256"/>
      <c r="IC479" s="256"/>
      <c r="ID479" s="256"/>
      <c r="IE479" s="256"/>
      <c r="IF479" s="256"/>
      <c r="IG479" s="256"/>
      <c r="IH479" s="256"/>
      <c r="II479" s="256"/>
      <c r="IK479" s="256"/>
      <c r="IL479" s="257"/>
      <c r="IM479" s="257"/>
      <c r="IN479" s="257"/>
      <c r="IO479" s="257"/>
      <c r="IP479" s="257"/>
      <c r="IQ479" s="257"/>
      <c r="IR479" s="257"/>
      <c r="IS479" s="257"/>
      <c r="IT479" s="257"/>
      <c r="IU479" s="257"/>
      <c r="IV479" s="257"/>
      <c r="IW479" s="257"/>
      <c r="IY479" s="256"/>
    </row>
    <row r="480" spans="16:259" ht="19.5" customHeight="1" x14ac:dyDescent="0.5">
      <c r="P480" s="400"/>
      <c r="Z480" s="256"/>
      <c r="AA480" s="256"/>
      <c r="AB480" s="256"/>
      <c r="AO480" s="400"/>
      <c r="AY480" s="256"/>
      <c r="AZ480" s="256"/>
      <c r="BA480" s="256"/>
      <c r="BB480" s="256"/>
      <c r="BC480" s="256"/>
      <c r="BD480" s="256"/>
      <c r="BE480" s="256"/>
      <c r="BF480" s="256"/>
      <c r="BG480" s="256"/>
      <c r="BH480" s="256"/>
      <c r="BI480" s="256"/>
      <c r="BK480" s="256"/>
      <c r="BL480" s="256"/>
      <c r="BM480" s="256"/>
      <c r="BN480" s="256"/>
      <c r="BO480" s="256"/>
      <c r="BP480" s="256"/>
      <c r="BQ480" s="256"/>
      <c r="BR480" s="256"/>
      <c r="BS480" s="256"/>
      <c r="BT480" s="256"/>
      <c r="BU480" s="256"/>
      <c r="BV480" s="256"/>
      <c r="BX480" s="256"/>
      <c r="BY480" s="256"/>
      <c r="BZ480" s="256"/>
      <c r="CA480" s="256"/>
      <c r="CB480" s="256"/>
      <c r="CC480" s="256"/>
      <c r="CD480" s="256"/>
      <c r="CE480" s="256"/>
      <c r="CF480" s="256"/>
      <c r="CG480" s="256"/>
      <c r="CH480" s="256"/>
      <c r="CI480" s="256"/>
      <c r="CK480" s="256"/>
      <c r="CL480" s="256"/>
      <c r="CM480" s="256"/>
      <c r="CN480" s="256"/>
      <c r="CO480" s="256"/>
      <c r="CP480" s="256"/>
      <c r="CQ480" s="256"/>
      <c r="CR480" s="256"/>
      <c r="CS480" s="256"/>
      <c r="CT480" s="256"/>
      <c r="CU480" s="256"/>
      <c r="CV480" s="256"/>
      <c r="CX480" s="256"/>
      <c r="CY480" s="256"/>
      <c r="CZ480" s="256"/>
      <c r="DA480" s="256"/>
      <c r="DB480" s="256"/>
      <c r="DC480" s="256"/>
      <c r="DD480" s="256"/>
      <c r="DE480" s="256"/>
      <c r="DF480" s="256"/>
      <c r="DG480" s="256"/>
      <c r="DH480" s="256"/>
      <c r="DI480" s="256"/>
      <c r="DK480" s="256"/>
      <c r="DL480" s="256"/>
      <c r="DM480" s="256"/>
      <c r="DN480" s="256"/>
      <c r="DO480" s="256"/>
      <c r="DP480" s="256"/>
      <c r="DQ480" s="256"/>
      <c r="DR480" s="256"/>
      <c r="DS480" s="256"/>
      <c r="DT480" s="256"/>
      <c r="DU480" s="256"/>
      <c r="DV480" s="256"/>
      <c r="DX480" s="256"/>
      <c r="DY480" s="256"/>
      <c r="DZ480" s="256"/>
      <c r="EA480" s="256"/>
      <c r="EB480" s="256"/>
      <c r="EC480" s="256"/>
      <c r="ED480" s="256"/>
      <c r="EE480" s="256"/>
      <c r="EF480" s="256"/>
      <c r="EG480" s="256"/>
      <c r="EH480" s="256"/>
      <c r="EI480" s="256"/>
      <c r="EK480" s="256"/>
      <c r="EL480" s="256"/>
      <c r="EM480" s="256"/>
      <c r="EN480" s="256"/>
      <c r="EO480" s="256"/>
      <c r="EP480" s="256"/>
      <c r="EQ480" s="256"/>
      <c r="ER480" s="256"/>
      <c r="ES480" s="256"/>
      <c r="ET480" s="256"/>
      <c r="EU480" s="256"/>
      <c r="EV480" s="256"/>
      <c r="EX480" s="256"/>
      <c r="EY480" s="256"/>
      <c r="EZ480" s="256"/>
      <c r="FA480" s="256"/>
      <c r="FB480" s="256"/>
      <c r="FC480" s="256"/>
      <c r="FD480" s="256"/>
      <c r="FE480" s="256"/>
      <c r="FF480" s="256"/>
      <c r="FG480" s="256"/>
      <c r="FH480" s="256"/>
      <c r="FI480" s="256"/>
      <c r="FK480" s="256"/>
      <c r="FL480" s="256"/>
      <c r="FM480" s="256"/>
      <c r="FN480" s="256"/>
      <c r="FO480" s="256"/>
      <c r="FP480" s="256"/>
      <c r="FQ480" s="256"/>
      <c r="FR480" s="256"/>
      <c r="FS480" s="256"/>
      <c r="FT480" s="256"/>
      <c r="FU480" s="256"/>
      <c r="FV480" s="256"/>
      <c r="FX480" s="256"/>
      <c r="FY480" s="256"/>
      <c r="FZ480" s="256"/>
      <c r="GA480" s="256"/>
      <c r="GB480" s="256"/>
      <c r="GC480" s="256"/>
      <c r="GD480" s="256"/>
      <c r="GE480" s="256"/>
      <c r="GF480" s="256"/>
      <c r="GG480" s="256"/>
      <c r="GH480" s="256"/>
      <c r="GI480" s="256"/>
      <c r="GK480" s="256"/>
      <c r="GL480" s="256"/>
      <c r="GM480" s="256"/>
      <c r="GN480" s="256"/>
      <c r="GO480" s="256"/>
      <c r="GP480" s="256"/>
      <c r="GQ480" s="256"/>
      <c r="GR480" s="256"/>
      <c r="GS480" s="256"/>
      <c r="GT480" s="256"/>
      <c r="GU480" s="256"/>
      <c r="GV480" s="256"/>
      <c r="GX480" s="256"/>
      <c r="GY480" s="256"/>
      <c r="GZ480" s="256"/>
      <c r="HA480" s="256"/>
      <c r="HB480" s="256"/>
      <c r="HC480" s="256"/>
      <c r="HD480" s="256"/>
      <c r="HE480" s="256"/>
      <c r="HF480" s="256"/>
      <c r="HG480" s="256"/>
      <c r="HH480" s="256"/>
      <c r="HI480" s="256"/>
      <c r="HK480" s="256"/>
      <c r="HL480" s="256"/>
      <c r="HM480" s="256"/>
      <c r="HN480" s="256"/>
      <c r="HO480" s="256"/>
      <c r="HP480" s="256"/>
      <c r="HQ480" s="256"/>
      <c r="HR480" s="256"/>
      <c r="HS480" s="256"/>
      <c r="HT480" s="256"/>
      <c r="HU480" s="256"/>
      <c r="HV480" s="256"/>
      <c r="HX480" s="256"/>
      <c r="HY480" s="256"/>
      <c r="HZ480" s="256"/>
      <c r="IA480" s="256"/>
      <c r="IB480" s="256"/>
      <c r="IC480" s="256"/>
      <c r="ID480" s="256"/>
      <c r="IE480" s="256"/>
      <c r="IF480" s="256"/>
      <c r="IG480" s="256"/>
      <c r="IH480" s="256"/>
      <c r="II480" s="256"/>
      <c r="IK480" s="256"/>
      <c r="IL480" s="257"/>
      <c r="IM480" s="257"/>
      <c r="IN480" s="257"/>
      <c r="IO480" s="257"/>
      <c r="IP480" s="257"/>
      <c r="IQ480" s="257"/>
      <c r="IR480" s="257"/>
      <c r="IS480" s="257"/>
      <c r="IT480" s="257"/>
      <c r="IU480" s="257"/>
      <c r="IV480" s="257"/>
      <c r="IW480" s="257"/>
      <c r="IY480" s="256"/>
    </row>
    <row r="481" spans="16:259" ht="19.5" customHeight="1" x14ac:dyDescent="0.5">
      <c r="P481" s="400"/>
      <c r="Z481" s="256"/>
      <c r="AA481" s="256"/>
      <c r="AB481" s="256"/>
      <c r="AO481" s="400"/>
      <c r="AY481" s="256"/>
      <c r="AZ481" s="256"/>
      <c r="BA481" s="256"/>
      <c r="BB481" s="256"/>
      <c r="BC481" s="256"/>
      <c r="BD481" s="256"/>
      <c r="BE481" s="256"/>
      <c r="BF481" s="256"/>
      <c r="BG481" s="256"/>
      <c r="BH481" s="256"/>
      <c r="BI481" s="256"/>
      <c r="BK481" s="256"/>
      <c r="BL481" s="256"/>
      <c r="BM481" s="256"/>
      <c r="BN481" s="256"/>
      <c r="BO481" s="256"/>
      <c r="BP481" s="256"/>
      <c r="BQ481" s="256"/>
      <c r="BR481" s="256"/>
      <c r="BS481" s="256"/>
      <c r="BT481" s="256"/>
      <c r="BU481" s="256"/>
      <c r="BV481" s="256"/>
      <c r="BX481" s="256"/>
      <c r="BY481" s="256"/>
      <c r="BZ481" s="256"/>
      <c r="CA481" s="256"/>
      <c r="CB481" s="256"/>
      <c r="CC481" s="256"/>
      <c r="CD481" s="256"/>
      <c r="CE481" s="256"/>
      <c r="CF481" s="256"/>
      <c r="CG481" s="256"/>
      <c r="CH481" s="256"/>
      <c r="CI481" s="256"/>
      <c r="CK481" s="256"/>
      <c r="CL481" s="256"/>
      <c r="CM481" s="256"/>
      <c r="CN481" s="256"/>
      <c r="CO481" s="256"/>
      <c r="CP481" s="256"/>
      <c r="CQ481" s="256"/>
      <c r="CR481" s="256"/>
      <c r="CS481" s="256"/>
      <c r="CT481" s="256"/>
      <c r="CU481" s="256"/>
      <c r="CV481" s="256"/>
      <c r="CX481" s="256"/>
      <c r="CY481" s="256"/>
      <c r="CZ481" s="256"/>
      <c r="DA481" s="256"/>
      <c r="DB481" s="256"/>
      <c r="DC481" s="256"/>
      <c r="DD481" s="256"/>
      <c r="DE481" s="256"/>
      <c r="DF481" s="256"/>
      <c r="DG481" s="256"/>
      <c r="DH481" s="256"/>
      <c r="DI481" s="256"/>
      <c r="DK481" s="256"/>
      <c r="DL481" s="256"/>
      <c r="DM481" s="256"/>
      <c r="DN481" s="256"/>
      <c r="DO481" s="256"/>
      <c r="DP481" s="256"/>
      <c r="DQ481" s="256"/>
      <c r="DR481" s="256"/>
      <c r="DS481" s="256"/>
      <c r="DT481" s="256"/>
      <c r="DU481" s="256"/>
      <c r="DV481" s="256"/>
      <c r="DX481" s="256"/>
      <c r="DY481" s="256"/>
      <c r="DZ481" s="256"/>
      <c r="EA481" s="256"/>
      <c r="EB481" s="256"/>
      <c r="EC481" s="256"/>
      <c r="ED481" s="256"/>
      <c r="EE481" s="256"/>
      <c r="EF481" s="256"/>
      <c r="EG481" s="256"/>
      <c r="EH481" s="256"/>
      <c r="EI481" s="256"/>
      <c r="EK481" s="256"/>
      <c r="EL481" s="256"/>
      <c r="EM481" s="256"/>
      <c r="EN481" s="256"/>
      <c r="EO481" s="256"/>
      <c r="EP481" s="256"/>
      <c r="EQ481" s="256"/>
      <c r="ER481" s="256"/>
      <c r="ES481" s="256"/>
      <c r="ET481" s="256"/>
      <c r="EU481" s="256"/>
      <c r="EV481" s="256"/>
      <c r="EX481" s="256"/>
      <c r="EY481" s="256"/>
      <c r="EZ481" s="256"/>
      <c r="FA481" s="256"/>
      <c r="FB481" s="256"/>
      <c r="FC481" s="256"/>
      <c r="FD481" s="256"/>
      <c r="FE481" s="256"/>
      <c r="FF481" s="256"/>
      <c r="FG481" s="256"/>
      <c r="FH481" s="256"/>
      <c r="FI481" s="256"/>
      <c r="FK481" s="256"/>
      <c r="FL481" s="256"/>
      <c r="FM481" s="256"/>
      <c r="FN481" s="256"/>
      <c r="FO481" s="256"/>
      <c r="FP481" s="256"/>
      <c r="FQ481" s="256"/>
      <c r="FR481" s="256"/>
      <c r="FS481" s="256"/>
      <c r="FT481" s="256"/>
      <c r="FU481" s="256"/>
      <c r="FV481" s="256"/>
      <c r="FX481" s="256"/>
      <c r="FY481" s="256"/>
      <c r="FZ481" s="256"/>
      <c r="GA481" s="256"/>
      <c r="GB481" s="256"/>
      <c r="GC481" s="256"/>
      <c r="GD481" s="256"/>
      <c r="GE481" s="256"/>
      <c r="GF481" s="256"/>
      <c r="GG481" s="256"/>
      <c r="GH481" s="256"/>
      <c r="GI481" s="256"/>
      <c r="GK481" s="256"/>
      <c r="GL481" s="256"/>
      <c r="GM481" s="256"/>
      <c r="GN481" s="256"/>
      <c r="GO481" s="256"/>
      <c r="GP481" s="256"/>
      <c r="GQ481" s="256"/>
      <c r="GR481" s="256"/>
      <c r="GS481" s="256"/>
      <c r="GT481" s="256"/>
      <c r="GU481" s="256"/>
      <c r="GV481" s="256"/>
      <c r="GX481" s="256"/>
      <c r="GY481" s="256"/>
      <c r="GZ481" s="256"/>
      <c r="HA481" s="256"/>
      <c r="HB481" s="256"/>
      <c r="HC481" s="256"/>
      <c r="HD481" s="256"/>
      <c r="HE481" s="256"/>
      <c r="HF481" s="256"/>
      <c r="HG481" s="256"/>
      <c r="HH481" s="256"/>
      <c r="HI481" s="256"/>
      <c r="HK481" s="256"/>
      <c r="HL481" s="256"/>
      <c r="HM481" s="256"/>
      <c r="HN481" s="256"/>
      <c r="HO481" s="256"/>
      <c r="HP481" s="256"/>
      <c r="HQ481" s="256"/>
      <c r="HR481" s="256"/>
      <c r="HS481" s="256"/>
      <c r="HT481" s="256"/>
      <c r="HU481" s="256"/>
      <c r="HV481" s="256"/>
      <c r="HX481" s="256"/>
      <c r="HY481" s="256"/>
      <c r="HZ481" s="256"/>
      <c r="IA481" s="256"/>
      <c r="IB481" s="256"/>
      <c r="IC481" s="256"/>
      <c r="ID481" s="256"/>
      <c r="IE481" s="256"/>
      <c r="IF481" s="256"/>
      <c r="IG481" s="256"/>
      <c r="IH481" s="256"/>
      <c r="II481" s="256"/>
      <c r="IK481" s="256"/>
      <c r="IL481" s="257"/>
      <c r="IM481" s="257"/>
      <c r="IN481" s="257"/>
      <c r="IO481" s="257"/>
      <c r="IP481" s="257"/>
      <c r="IQ481" s="257"/>
      <c r="IR481" s="257"/>
      <c r="IS481" s="257"/>
      <c r="IT481" s="257"/>
      <c r="IU481" s="257"/>
      <c r="IV481" s="257"/>
      <c r="IW481" s="257"/>
      <c r="IY481" s="256"/>
    </row>
    <row r="482" spans="16:259" ht="19.5" customHeight="1" x14ac:dyDescent="0.5">
      <c r="P482" s="400"/>
      <c r="Z482" s="256"/>
      <c r="AA482" s="256"/>
      <c r="AB482" s="256"/>
      <c r="AO482" s="400"/>
      <c r="AY482" s="256"/>
      <c r="AZ482" s="256"/>
      <c r="BA482" s="256"/>
      <c r="BB482" s="256"/>
      <c r="BC482" s="256"/>
      <c r="BD482" s="256"/>
      <c r="BE482" s="256"/>
      <c r="BF482" s="256"/>
      <c r="BG482" s="256"/>
      <c r="BH482" s="256"/>
      <c r="BI482" s="256"/>
      <c r="BK482" s="256"/>
      <c r="BL482" s="256"/>
      <c r="BM482" s="256"/>
      <c r="BN482" s="256"/>
      <c r="BO482" s="256"/>
      <c r="BP482" s="256"/>
      <c r="BQ482" s="256"/>
      <c r="BR482" s="256"/>
      <c r="BS482" s="256"/>
      <c r="BT482" s="256"/>
      <c r="BU482" s="256"/>
      <c r="BV482" s="256"/>
      <c r="BX482" s="256"/>
      <c r="BY482" s="256"/>
      <c r="BZ482" s="256"/>
      <c r="CA482" s="256"/>
      <c r="CB482" s="256"/>
      <c r="CC482" s="256"/>
      <c r="CD482" s="256"/>
      <c r="CE482" s="256"/>
      <c r="CF482" s="256"/>
      <c r="CG482" s="256"/>
      <c r="CH482" s="256"/>
      <c r="CI482" s="256"/>
      <c r="CK482" s="256"/>
      <c r="CL482" s="256"/>
      <c r="CM482" s="256"/>
      <c r="CN482" s="256"/>
      <c r="CO482" s="256"/>
      <c r="CP482" s="256"/>
      <c r="CQ482" s="256"/>
      <c r="CR482" s="256"/>
      <c r="CS482" s="256"/>
      <c r="CT482" s="256"/>
      <c r="CU482" s="256"/>
      <c r="CV482" s="256"/>
      <c r="CX482" s="256"/>
      <c r="CY482" s="256"/>
      <c r="CZ482" s="256"/>
      <c r="DA482" s="256"/>
      <c r="DB482" s="256"/>
      <c r="DC482" s="256"/>
      <c r="DD482" s="256"/>
      <c r="DE482" s="256"/>
      <c r="DF482" s="256"/>
      <c r="DG482" s="256"/>
      <c r="DH482" s="256"/>
      <c r="DI482" s="256"/>
      <c r="DK482" s="256"/>
      <c r="DL482" s="256"/>
      <c r="DM482" s="256"/>
      <c r="DN482" s="256"/>
      <c r="DO482" s="256"/>
      <c r="DP482" s="256"/>
      <c r="DQ482" s="256"/>
      <c r="DR482" s="256"/>
      <c r="DS482" s="256"/>
      <c r="DT482" s="256"/>
      <c r="DU482" s="256"/>
      <c r="DV482" s="256"/>
      <c r="DX482" s="256"/>
      <c r="DY482" s="256"/>
      <c r="DZ482" s="256"/>
      <c r="EA482" s="256"/>
      <c r="EB482" s="256"/>
      <c r="EC482" s="256"/>
      <c r="ED482" s="256"/>
      <c r="EE482" s="256"/>
      <c r="EF482" s="256"/>
      <c r="EG482" s="256"/>
      <c r="EH482" s="256"/>
      <c r="EI482" s="256"/>
      <c r="EK482" s="256"/>
      <c r="EL482" s="256"/>
      <c r="EM482" s="256"/>
      <c r="EN482" s="256"/>
      <c r="EO482" s="256"/>
      <c r="EP482" s="256"/>
      <c r="EQ482" s="256"/>
      <c r="ER482" s="256"/>
      <c r="ES482" s="256"/>
      <c r="ET482" s="256"/>
      <c r="EU482" s="256"/>
      <c r="EV482" s="256"/>
      <c r="EX482" s="256"/>
      <c r="EY482" s="256"/>
      <c r="EZ482" s="256"/>
      <c r="FA482" s="256"/>
      <c r="FB482" s="256"/>
      <c r="FC482" s="256"/>
      <c r="FD482" s="256"/>
      <c r="FE482" s="256"/>
      <c r="FF482" s="256"/>
      <c r="FG482" s="256"/>
      <c r="FH482" s="256"/>
      <c r="FI482" s="256"/>
      <c r="FK482" s="256"/>
      <c r="FL482" s="256"/>
      <c r="FM482" s="256"/>
      <c r="FN482" s="256"/>
      <c r="FO482" s="256"/>
      <c r="FP482" s="256"/>
      <c r="FQ482" s="256"/>
      <c r="FR482" s="256"/>
      <c r="FS482" s="256"/>
      <c r="FT482" s="256"/>
      <c r="FU482" s="256"/>
      <c r="FV482" s="256"/>
      <c r="FX482" s="256"/>
      <c r="FY482" s="256"/>
      <c r="FZ482" s="256"/>
      <c r="GA482" s="256"/>
      <c r="GB482" s="256"/>
      <c r="GC482" s="256"/>
      <c r="GD482" s="256"/>
      <c r="GE482" s="256"/>
      <c r="GF482" s="256"/>
      <c r="GG482" s="256"/>
      <c r="GH482" s="256"/>
      <c r="GI482" s="256"/>
      <c r="GK482" s="256"/>
      <c r="GL482" s="256"/>
      <c r="GM482" s="256"/>
      <c r="GN482" s="256"/>
      <c r="GO482" s="256"/>
      <c r="GP482" s="256"/>
      <c r="GQ482" s="256"/>
      <c r="GR482" s="256"/>
      <c r="GS482" s="256"/>
      <c r="GT482" s="256"/>
      <c r="GU482" s="256"/>
      <c r="GV482" s="256"/>
      <c r="GX482" s="256"/>
      <c r="GY482" s="256"/>
      <c r="GZ482" s="256"/>
      <c r="HA482" s="256"/>
      <c r="HB482" s="256"/>
      <c r="HC482" s="256"/>
      <c r="HD482" s="256"/>
      <c r="HE482" s="256"/>
      <c r="HF482" s="256"/>
      <c r="HG482" s="256"/>
      <c r="HH482" s="256"/>
      <c r="HI482" s="256"/>
      <c r="HK482" s="256"/>
      <c r="HL482" s="256"/>
      <c r="HM482" s="256"/>
      <c r="HN482" s="256"/>
      <c r="HO482" s="256"/>
      <c r="HP482" s="256"/>
      <c r="HQ482" s="256"/>
      <c r="HR482" s="256"/>
      <c r="HS482" s="256"/>
      <c r="HT482" s="256"/>
      <c r="HU482" s="256"/>
      <c r="HV482" s="256"/>
      <c r="HX482" s="256"/>
      <c r="HY482" s="256"/>
      <c r="HZ482" s="256"/>
      <c r="IA482" s="256"/>
      <c r="IB482" s="256"/>
      <c r="IC482" s="256"/>
      <c r="ID482" s="256"/>
      <c r="IE482" s="256"/>
      <c r="IF482" s="256"/>
      <c r="IG482" s="256"/>
      <c r="IH482" s="256"/>
      <c r="II482" s="256"/>
      <c r="IK482" s="256"/>
      <c r="IL482" s="257"/>
      <c r="IM482" s="257"/>
      <c r="IN482" s="257"/>
      <c r="IO482" s="257"/>
      <c r="IP482" s="257"/>
      <c r="IQ482" s="257"/>
      <c r="IR482" s="257"/>
      <c r="IS482" s="257"/>
      <c r="IT482" s="257"/>
      <c r="IU482" s="257"/>
      <c r="IV482" s="257"/>
      <c r="IW482" s="257"/>
      <c r="IY482" s="256"/>
    </row>
    <row r="483" spans="16:259" ht="19.5" customHeight="1" x14ac:dyDescent="0.5">
      <c r="P483" s="400"/>
      <c r="Z483" s="256"/>
      <c r="AA483" s="256"/>
      <c r="AB483" s="256"/>
      <c r="AO483" s="400"/>
      <c r="AY483" s="256"/>
      <c r="AZ483" s="256"/>
      <c r="BA483" s="256"/>
      <c r="BB483" s="256"/>
      <c r="BC483" s="256"/>
      <c r="BD483" s="256"/>
      <c r="BE483" s="256"/>
      <c r="BF483" s="256"/>
      <c r="BG483" s="256"/>
      <c r="BH483" s="256"/>
      <c r="BI483" s="256"/>
      <c r="BK483" s="256"/>
      <c r="BL483" s="256"/>
      <c r="BM483" s="256"/>
      <c r="BN483" s="256"/>
      <c r="BO483" s="256"/>
      <c r="BP483" s="256"/>
      <c r="BQ483" s="256"/>
      <c r="BR483" s="256"/>
      <c r="BS483" s="256"/>
      <c r="BT483" s="256"/>
      <c r="BU483" s="256"/>
      <c r="BV483" s="256"/>
      <c r="BX483" s="256"/>
      <c r="BY483" s="256"/>
      <c r="BZ483" s="256"/>
      <c r="CA483" s="256"/>
      <c r="CB483" s="256"/>
      <c r="CC483" s="256"/>
      <c r="CD483" s="256"/>
      <c r="CE483" s="256"/>
      <c r="CF483" s="256"/>
      <c r="CG483" s="256"/>
      <c r="CH483" s="256"/>
      <c r="CI483" s="256"/>
      <c r="CK483" s="256"/>
      <c r="CL483" s="256"/>
      <c r="CM483" s="256"/>
      <c r="CN483" s="256"/>
      <c r="CO483" s="256"/>
      <c r="CP483" s="256"/>
      <c r="CQ483" s="256"/>
      <c r="CR483" s="256"/>
      <c r="CS483" s="256"/>
      <c r="CT483" s="256"/>
      <c r="CU483" s="256"/>
      <c r="CV483" s="256"/>
      <c r="CX483" s="256"/>
      <c r="CY483" s="256"/>
      <c r="CZ483" s="256"/>
      <c r="DA483" s="256"/>
      <c r="DB483" s="256"/>
      <c r="DC483" s="256"/>
      <c r="DD483" s="256"/>
      <c r="DE483" s="256"/>
      <c r="DF483" s="256"/>
      <c r="DG483" s="256"/>
      <c r="DH483" s="256"/>
      <c r="DI483" s="256"/>
      <c r="DK483" s="256"/>
      <c r="DL483" s="256"/>
      <c r="DM483" s="256"/>
      <c r="DN483" s="256"/>
      <c r="DO483" s="256"/>
      <c r="DP483" s="256"/>
      <c r="DQ483" s="256"/>
      <c r="DR483" s="256"/>
      <c r="DS483" s="256"/>
      <c r="DT483" s="256"/>
      <c r="DU483" s="256"/>
      <c r="DV483" s="256"/>
      <c r="DX483" s="256"/>
      <c r="DY483" s="256"/>
      <c r="DZ483" s="256"/>
      <c r="EA483" s="256"/>
      <c r="EB483" s="256"/>
      <c r="EC483" s="256"/>
      <c r="ED483" s="256"/>
      <c r="EE483" s="256"/>
      <c r="EF483" s="256"/>
      <c r="EG483" s="256"/>
      <c r="EH483" s="256"/>
      <c r="EI483" s="256"/>
      <c r="EK483" s="256"/>
      <c r="EL483" s="256"/>
      <c r="EM483" s="256"/>
      <c r="EN483" s="256"/>
      <c r="EO483" s="256"/>
      <c r="EP483" s="256"/>
      <c r="EQ483" s="256"/>
      <c r="ER483" s="256"/>
      <c r="ES483" s="256"/>
      <c r="ET483" s="256"/>
      <c r="EU483" s="256"/>
      <c r="EV483" s="256"/>
      <c r="EX483" s="256"/>
      <c r="EY483" s="256"/>
      <c r="EZ483" s="256"/>
      <c r="FA483" s="256"/>
      <c r="FB483" s="256"/>
      <c r="FC483" s="256"/>
      <c r="FD483" s="256"/>
      <c r="FE483" s="256"/>
      <c r="FF483" s="256"/>
      <c r="FG483" s="256"/>
      <c r="FH483" s="256"/>
      <c r="FI483" s="256"/>
      <c r="FK483" s="256"/>
      <c r="FL483" s="256"/>
      <c r="FM483" s="256"/>
      <c r="FN483" s="256"/>
      <c r="FO483" s="256"/>
      <c r="FP483" s="256"/>
      <c r="FQ483" s="256"/>
      <c r="FR483" s="256"/>
      <c r="FS483" s="256"/>
      <c r="FT483" s="256"/>
      <c r="FU483" s="256"/>
      <c r="FV483" s="256"/>
      <c r="FX483" s="256"/>
      <c r="FY483" s="256"/>
      <c r="FZ483" s="256"/>
      <c r="GA483" s="256"/>
      <c r="GB483" s="256"/>
      <c r="GC483" s="256"/>
      <c r="GD483" s="256"/>
      <c r="GE483" s="256"/>
      <c r="GF483" s="256"/>
      <c r="GG483" s="256"/>
      <c r="GH483" s="256"/>
      <c r="GI483" s="256"/>
      <c r="GK483" s="256"/>
      <c r="GL483" s="256"/>
      <c r="GM483" s="256"/>
      <c r="GN483" s="256"/>
      <c r="GO483" s="256"/>
      <c r="GP483" s="256"/>
      <c r="GQ483" s="256"/>
      <c r="GR483" s="256"/>
      <c r="GS483" s="256"/>
      <c r="GT483" s="256"/>
      <c r="GU483" s="256"/>
      <c r="GV483" s="256"/>
      <c r="GX483" s="256"/>
      <c r="GY483" s="256"/>
      <c r="GZ483" s="256"/>
      <c r="HA483" s="256"/>
      <c r="HB483" s="256"/>
      <c r="HC483" s="256"/>
      <c r="HD483" s="256"/>
      <c r="HE483" s="256"/>
      <c r="HF483" s="256"/>
      <c r="HG483" s="256"/>
      <c r="HH483" s="256"/>
      <c r="HI483" s="256"/>
      <c r="HK483" s="256"/>
      <c r="HL483" s="256"/>
      <c r="HM483" s="256"/>
      <c r="HN483" s="256"/>
      <c r="HO483" s="256"/>
      <c r="HP483" s="256"/>
      <c r="HQ483" s="256"/>
      <c r="HR483" s="256"/>
      <c r="HS483" s="256"/>
      <c r="HT483" s="256"/>
      <c r="HU483" s="256"/>
      <c r="HV483" s="256"/>
      <c r="HX483" s="256"/>
      <c r="HY483" s="256"/>
      <c r="HZ483" s="256"/>
      <c r="IA483" s="256"/>
      <c r="IB483" s="256"/>
      <c r="IC483" s="256"/>
      <c r="ID483" s="256"/>
      <c r="IE483" s="256"/>
      <c r="IF483" s="256"/>
      <c r="IG483" s="256"/>
      <c r="IH483" s="256"/>
      <c r="II483" s="256"/>
      <c r="IK483" s="256"/>
      <c r="IL483" s="257"/>
      <c r="IM483" s="257"/>
      <c r="IN483" s="257"/>
      <c r="IO483" s="257"/>
      <c r="IP483" s="257"/>
      <c r="IQ483" s="257"/>
      <c r="IR483" s="257"/>
      <c r="IS483" s="257"/>
      <c r="IT483" s="257"/>
      <c r="IU483" s="257"/>
      <c r="IV483" s="257"/>
      <c r="IW483" s="257"/>
      <c r="IY483" s="256"/>
    </row>
    <row r="484" spans="16:259" ht="19.5" customHeight="1" x14ac:dyDescent="0.5">
      <c r="P484" s="400"/>
      <c r="Z484" s="256"/>
      <c r="AA484" s="256"/>
      <c r="AB484" s="256"/>
      <c r="AO484" s="400"/>
      <c r="AY484" s="256"/>
      <c r="AZ484" s="256"/>
      <c r="BA484" s="256"/>
      <c r="BB484" s="256"/>
      <c r="BC484" s="256"/>
      <c r="BD484" s="256"/>
      <c r="BE484" s="256"/>
      <c r="BF484" s="256"/>
      <c r="BG484" s="256"/>
      <c r="BH484" s="256"/>
      <c r="BI484" s="256"/>
      <c r="BK484" s="256"/>
      <c r="BL484" s="256"/>
      <c r="BM484" s="256"/>
      <c r="BN484" s="256"/>
      <c r="BO484" s="256"/>
      <c r="BP484" s="256"/>
      <c r="BQ484" s="256"/>
      <c r="BR484" s="256"/>
      <c r="BS484" s="256"/>
      <c r="BT484" s="256"/>
      <c r="BU484" s="256"/>
      <c r="BV484" s="256"/>
      <c r="BX484" s="256"/>
      <c r="BY484" s="256"/>
      <c r="BZ484" s="256"/>
      <c r="CA484" s="256"/>
      <c r="CB484" s="256"/>
      <c r="CC484" s="256"/>
      <c r="CD484" s="256"/>
      <c r="CE484" s="256"/>
      <c r="CF484" s="256"/>
      <c r="CG484" s="256"/>
      <c r="CH484" s="256"/>
      <c r="CI484" s="256"/>
      <c r="CK484" s="256"/>
      <c r="CL484" s="256"/>
      <c r="CM484" s="256"/>
      <c r="CN484" s="256"/>
      <c r="CO484" s="256"/>
      <c r="CP484" s="256"/>
      <c r="CQ484" s="256"/>
      <c r="CR484" s="256"/>
      <c r="CS484" s="256"/>
      <c r="CT484" s="256"/>
      <c r="CU484" s="256"/>
      <c r="CV484" s="256"/>
      <c r="CX484" s="256"/>
      <c r="CY484" s="256"/>
      <c r="CZ484" s="256"/>
      <c r="DA484" s="256"/>
      <c r="DB484" s="256"/>
      <c r="DC484" s="256"/>
      <c r="DD484" s="256"/>
      <c r="DE484" s="256"/>
      <c r="DF484" s="256"/>
      <c r="DG484" s="256"/>
      <c r="DH484" s="256"/>
      <c r="DI484" s="256"/>
      <c r="DK484" s="256"/>
      <c r="DL484" s="256"/>
      <c r="DM484" s="256"/>
      <c r="DN484" s="256"/>
      <c r="DO484" s="256"/>
      <c r="DP484" s="256"/>
      <c r="DQ484" s="256"/>
      <c r="DR484" s="256"/>
      <c r="DS484" s="256"/>
      <c r="DT484" s="256"/>
      <c r="DU484" s="256"/>
      <c r="DV484" s="256"/>
      <c r="DX484" s="256"/>
      <c r="DY484" s="256"/>
      <c r="DZ484" s="256"/>
      <c r="EA484" s="256"/>
      <c r="EB484" s="256"/>
      <c r="EC484" s="256"/>
      <c r="ED484" s="256"/>
      <c r="EE484" s="256"/>
      <c r="EF484" s="256"/>
      <c r="EG484" s="256"/>
      <c r="EH484" s="256"/>
      <c r="EI484" s="256"/>
      <c r="EK484" s="256"/>
      <c r="EL484" s="256"/>
      <c r="EM484" s="256"/>
      <c r="EN484" s="256"/>
      <c r="EO484" s="256"/>
      <c r="EP484" s="256"/>
      <c r="EQ484" s="256"/>
      <c r="ER484" s="256"/>
      <c r="ES484" s="256"/>
      <c r="ET484" s="256"/>
      <c r="EU484" s="256"/>
      <c r="EV484" s="256"/>
      <c r="EX484" s="256"/>
      <c r="EY484" s="256"/>
      <c r="EZ484" s="256"/>
      <c r="FA484" s="256"/>
      <c r="FB484" s="256"/>
      <c r="FC484" s="256"/>
      <c r="FD484" s="256"/>
      <c r="FE484" s="256"/>
      <c r="FF484" s="256"/>
      <c r="FG484" s="256"/>
      <c r="FH484" s="256"/>
      <c r="FI484" s="256"/>
      <c r="FK484" s="256"/>
      <c r="FL484" s="256"/>
      <c r="FM484" s="256"/>
      <c r="FN484" s="256"/>
      <c r="FO484" s="256"/>
      <c r="FP484" s="256"/>
      <c r="FQ484" s="256"/>
      <c r="FR484" s="256"/>
      <c r="FS484" s="256"/>
      <c r="FT484" s="256"/>
      <c r="FU484" s="256"/>
      <c r="FV484" s="256"/>
      <c r="FX484" s="256"/>
      <c r="FY484" s="256"/>
      <c r="FZ484" s="256"/>
      <c r="GA484" s="256"/>
      <c r="GB484" s="256"/>
      <c r="GC484" s="256"/>
      <c r="GD484" s="256"/>
      <c r="GE484" s="256"/>
      <c r="GF484" s="256"/>
      <c r="GG484" s="256"/>
      <c r="GH484" s="256"/>
      <c r="GI484" s="256"/>
      <c r="GK484" s="256"/>
      <c r="GL484" s="256"/>
      <c r="GM484" s="256"/>
      <c r="GN484" s="256"/>
      <c r="GO484" s="256"/>
      <c r="GP484" s="256"/>
      <c r="GQ484" s="256"/>
      <c r="GR484" s="256"/>
      <c r="GS484" s="256"/>
      <c r="GT484" s="256"/>
      <c r="GU484" s="256"/>
      <c r="GV484" s="256"/>
      <c r="GX484" s="256"/>
      <c r="GY484" s="256"/>
      <c r="GZ484" s="256"/>
      <c r="HA484" s="256"/>
      <c r="HB484" s="256"/>
      <c r="HC484" s="256"/>
      <c r="HD484" s="256"/>
      <c r="HE484" s="256"/>
      <c r="HF484" s="256"/>
      <c r="HG484" s="256"/>
      <c r="HH484" s="256"/>
      <c r="HI484" s="256"/>
      <c r="HK484" s="256"/>
      <c r="HL484" s="256"/>
      <c r="HM484" s="256"/>
      <c r="HN484" s="256"/>
      <c r="HO484" s="256"/>
      <c r="HP484" s="256"/>
      <c r="HQ484" s="256"/>
      <c r="HR484" s="256"/>
      <c r="HS484" s="256"/>
      <c r="HT484" s="256"/>
      <c r="HU484" s="256"/>
      <c r="HV484" s="256"/>
      <c r="HX484" s="256"/>
      <c r="HY484" s="256"/>
      <c r="HZ484" s="256"/>
      <c r="IA484" s="256"/>
      <c r="IB484" s="256"/>
      <c r="IC484" s="256"/>
      <c r="ID484" s="256"/>
      <c r="IE484" s="256"/>
      <c r="IF484" s="256"/>
      <c r="IG484" s="256"/>
      <c r="IH484" s="256"/>
      <c r="II484" s="256"/>
      <c r="IK484" s="256"/>
      <c r="IL484" s="257"/>
      <c r="IM484" s="257"/>
      <c r="IN484" s="257"/>
      <c r="IO484" s="257"/>
      <c r="IP484" s="257"/>
      <c r="IQ484" s="257"/>
      <c r="IR484" s="257"/>
      <c r="IS484" s="257"/>
      <c r="IT484" s="257"/>
      <c r="IU484" s="257"/>
      <c r="IV484" s="257"/>
      <c r="IW484" s="257"/>
      <c r="IY484" s="256"/>
    </row>
    <row r="485" spans="16:259" ht="19.5" customHeight="1" x14ac:dyDescent="0.5">
      <c r="P485" s="400"/>
      <c r="Z485" s="256"/>
      <c r="AA485" s="256"/>
      <c r="AB485" s="256"/>
      <c r="AO485" s="400"/>
      <c r="AY485" s="256"/>
      <c r="AZ485" s="256"/>
      <c r="BA485" s="256"/>
      <c r="BB485" s="256"/>
      <c r="BC485" s="256"/>
      <c r="BD485" s="256"/>
      <c r="BE485" s="256"/>
      <c r="BF485" s="256"/>
      <c r="BG485" s="256"/>
      <c r="BH485" s="256"/>
      <c r="BI485" s="256"/>
      <c r="BK485" s="256"/>
      <c r="BL485" s="256"/>
      <c r="BM485" s="256"/>
      <c r="BN485" s="256"/>
      <c r="BO485" s="256"/>
      <c r="BP485" s="256"/>
      <c r="BQ485" s="256"/>
      <c r="BR485" s="256"/>
      <c r="BS485" s="256"/>
      <c r="BT485" s="256"/>
      <c r="BU485" s="256"/>
      <c r="BV485" s="256"/>
      <c r="BX485" s="256"/>
      <c r="BY485" s="256"/>
      <c r="BZ485" s="256"/>
      <c r="CA485" s="256"/>
      <c r="CB485" s="256"/>
      <c r="CC485" s="256"/>
      <c r="CD485" s="256"/>
      <c r="CE485" s="256"/>
      <c r="CF485" s="256"/>
      <c r="CG485" s="256"/>
      <c r="CH485" s="256"/>
      <c r="CI485" s="256"/>
      <c r="CK485" s="256"/>
      <c r="CL485" s="256"/>
      <c r="CM485" s="256"/>
      <c r="CN485" s="256"/>
      <c r="CO485" s="256"/>
      <c r="CP485" s="256"/>
      <c r="CQ485" s="256"/>
      <c r="CR485" s="256"/>
      <c r="CS485" s="256"/>
      <c r="CT485" s="256"/>
      <c r="CU485" s="256"/>
      <c r="CV485" s="256"/>
      <c r="CX485" s="256"/>
      <c r="CY485" s="256"/>
      <c r="CZ485" s="256"/>
      <c r="DA485" s="256"/>
      <c r="DB485" s="256"/>
      <c r="DC485" s="256"/>
      <c r="DD485" s="256"/>
      <c r="DE485" s="256"/>
      <c r="DF485" s="256"/>
      <c r="DG485" s="256"/>
      <c r="DH485" s="256"/>
      <c r="DI485" s="256"/>
      <c r="DK485" s="256"/>
      <c r="DL485" s="256"/>
      <c r="DM485" s="256"/>
      <c r="DN485" s="256"/>
      <c r="DO485" s="256"/>
      <c r="DP485" s="256"/>
      <c r="DQ485" s="256"/>
      <c r="DR485" s="256"/>
      <c r="DS485" s="256"/>
      <c r="DT485" s="256"/>
      <c r="DU485" s="256"/>
      <c r="DV485" s="256"/>
      <c r="DX485" s="256"/>
      <c r="DY485" s="256"/>
      <c r="DZ485" s="256"/>
      <c r="EA485" s="256"/>
      <c r="EB485" s="256"/>
      <c r="EC485" s="256"/>
      <c r="ED485" s="256"/>
      <c r="EE485" s="256"/>
      <c r="EF485" s="256"/>
      <c r="EG485" s="256"/>
      <c r="EH485" s="256"/>
      <c r="EI485" s="256"/>
      <c r="EK485" s="256"/>
      <c r="EL485" s="256"/>
      <c r="EM485" s="256"/>
      <c r="EN485" s="256"/>
      <c r="EO485" s="256"/>
      <c r="EP485" s="256"/>
      <c r="EQ485" s="256"/>
      <c r="ER485" s="256"/>
      <c r="ES485" s="256"/>
      <c r="ET485" s="256"/>
      <c r="EU485" s="256"/>
      <c r="EV485" s="256"/>
      <c r="EX485" s="256"/>
      <c r="EY485" s="256"/>
      <c r="EZ485" s="256"/>
      <c r="FA485" s="256"/>
      <c r="FB485" s="256"/>
      <c r="FC485" s="256"/>
      <c r="FD485" s="256"/>
      <c r="FE485" s="256"/>
      <c r="FF485" s="256"/>
      <c r="FG485" s="256"/>
      <c r="FH485" s="256"/>
      <c r="FI485" s="256"/>
      <c r="FK485" s="256"/>
      <c r="FL485" s="256"/>
      <c r="FM485" s="256"/>
      <c r="FN485" s="256"/>
      <c r="FO485" s="256"/>
      <c r="FP485" s="256"/>
      <c r="FQ485" s="256"/>
      <c r="FR485" s="256"/>
      <c r="FS485" s="256"/>
      <c r="FT485" s="256"/>
      <c r="FU485" s="256"/>
      <c r="FV485" s="256"/>
      <c r="FX485" s="256"/>
      <c r="FY485" s="256"/>
      <c r="FZ485" s="256"/>
      <c r="GA485" s="256"/>
      <c r="GB485" s="256"/>
      <c r="GC485" s="256"/>
      <c r="GD485" s="256"/>
      <c r="GE485" s="256"/>
      <c r="GF485" s="256"/>
      <c r="GG485" s="256"/>
      <c r="GH485" s="256"/>
      <c r="GI485" s="256"/>
      <c r="GK485" s="256"/>
      <c r="GL485" s="256"/>
      <c r="GM485" s="256"/>
      <c r="GN485" s="256"/>
      <c r="GO485" s="256"/>
      <c r="GP485" s="256"/>
      <c r="GQ485" s="256"/>
      <c r="GR485" s="256"/>
      <c r="GS485" s="256"/>
      <c r="GT485" s="256"/>
      <c r="GU485" s="256"/>
      <c r="GV485" s="256"/>
      <c r="GX485" s="256"/>
      <c r="GY485" s="256"/>
      <c r="GZ485" s="256"/>
      <c r="HA485" s="256"/>
      <c r="HB485" s="256"/>
      <c r="HC485" s="256"/>
      <c r="HD485" s="256"/>
      <c r="HE485" s="256"/>
      <c r="HF485" s="256"/>
      <c r="HG485" s="256"/>
      <c r="HH485" s="256"/>
      <c r="HI485" s="256"/>
      <c r="HK485" s="256"/>
      <c r="HL485" s="256"/>
      <c r="HM485" s="256"/>
      <c r="HN485" s="256"/>
      <c r="HO485" s="256"/>
      <c r="HP485" s="256"/>
      <c r="HQ485" s="256"/>
      <c r="HR485" s="256"/>
      <c r="HS485" s="256"/>
      <c r="HT485" s="256"/>
      <c r="HU485" s="256"/>
      <c r="HV485" s="256"/>
      <c r="HX485" s="256"/>
      <c r="HY485" s="256"/>
      <c r="HZ485" s="256"/>
      <c r="IA485" s="256"/>
      <c r="IB485" s="256"/>
      <c r="IC485" s="256"/>
      <c r="ID485" s="256"/>
      <c r="IE485" s="256"/>
      <c r="IF485" s="256"/>
      <c r="IG485" s="256"/>
      <c r="IH485" s="256"/>
      <c r="II485" s="256"/>
      <c r="IK485" s="256"/>
      <c r="IL485" s="257"/>
      <c r="IM485" s="257"/>
      <c r="IN485" s="257"/>
      <c r="IO485" s="257"/>
      <c r="IP485" s="257"/>
      <c r="IQ485" s="257"/>
      <c r="IR485" s="257"/>
      <c r="IS485" s="257"/>
      <c r="IT485" s="257"/>
      <c r="IU485" s="257"/>
      <c r="IV485" s="257"/>
      <c r="IW485" s="257"/>
      <c r="IY485" s="256"/>
    </row>
    <row r="486" spans="16:259" ht="19.5" customHeight="1" x14ac:dyDescent="0.5">
      <c r="P486" s="400"/>
      <c r="Z486" s="256"/>
      <c r="AA486" s="256"/>
      <c r="AB486" s="256"/>
      <c r="AO486" s="400"/>
      <c r="AY486" s="256"/>
      <c r="AZ486" s="256"/>
      <c r="BA486" s="256"/>
      <c r="BB486" s="256"/>
      <c r="BC486" s="256"/>
      <c r="BD486" s="256"/>
      <c r="BE486" s="256"/>
      <c r="BF486" s="256"/>
      <c r="BG486" s="256"/>
      <c r="BH486" s="256"/>
      <c r="BI486" s="256"/>
      <c r="BK486" s="256"/>
      <c r="BL486" s="256"/>
      <c r="BM486" s="256"/>
      <c r="BN486" s="256"/>
      <c r="BO486" s="256"/>
      <c r="BP486" s="256"/>
      <c r="BQ486" s="256"/>
      <c r="BR486" s="256"/>
      <c r="BS486" s="256"/>
      <c r="BT486" s="256"/>
      <c r="BU486" s="256"/>
      <c r="BV486" s="256"/>
      <c r="BX486" s="256"/>
      <c r="BY486" s="256"/>
      <c r="BZ486" s="256"/>
      <c r="CA486" s="256"/>
      <c r="CB486" s="256"/>
      <c r="CC486" s="256"/>
      <c r="CD486" s="256"/>
      <c r="CE486" s="256"/>
      <c r="CF486" s="256"/>
      <c r="CG486" s="256"/>
      <c r="CH486" s="256"/>
      <c r="CI486" s="256"/>
      <c r="CK486" s="256"/>
      <c r="CL486" s="256"/>
      <c r="CM486" s="256"/>
      <c r="CN486" s="256"/>
      <c r="CO486" s="256"/>
      <c r="CP486" s="256"/>
      <c r="CQ486" s="256"/>
      <c r="CR486" s="256"/>
      <c r="CS486" s="256"/>
      <c r="CT486" s="256"/>
      <c r="CU486" s="256"/>
      <c r="CV486" s="256"/>
      <c r="CX486" s="256"/>
      <c r="CY486" s="256"/>
      <c r="CZ486" s="256"/>
      <c r="DA486" s="256"/>
      <c r="DB486" s="256"/>
      <c r="DC486" s="256"/>
      <c r="DD486" s="256"/>
      <c r="DE486" s="256"/>
      <c r="DF486" s="256"/>
      <c r="DG486" s="256"/>
      <c r="DH486" s="256"/>
      <c r="DI486" s="256"/>
      <c r="DK486" s="256"/>
      <c r="DL486" s="256"/>
      <c r="DM486" s="256"/>
      <c r="DN486" s="256"/>
      <c r="DO486" s="256"/>
      <c r="DP486" s="256"/>
      <c r="DQ486" s="256"/>
      <c r="DR486" s="256"/>
      <c r="DS486" s="256"/>
      <c r="DT486" s="256"/>
      <c r="DU486" s="256"/>
      <c r="DV486" s="256"/>
      <c r="DX486" s="256"/>
      <c r="DY486" s="256"/>
      <c r="DZ486" s="256"/>
      <c r="EA486" s="256"/>
      <c r="EB486" s="256"/>
      <c r="EC486" s="256"/>
      <c r="ED486" s="256"/>
      <c r="EE486" s="256"/>
      <c r="EF486" s="256"/>
      <c r="EG486" s="256"/>
      <c r="EH486" s="256"/>
      <c r="EI486" s="256"/>
      <c r="EK486" s="256"/>
      <c r="EL486" s="256"/>
      <c r="EM486" s="256"/>
      <c r="EN486" s="256"/>
      <c r="EO486" s="256"/>
      <c r="EP486" s="256"/>
      <c r="EQ486" s="256"/>
      <c r="ER486" s="256"/>
      <c r="ES486" s="256"/>
      <c r="ET486" s="256"/>
      <c r="EU486" s="256"/>
      <c r="EV486" s="256"/>
      <c r="EX486" s="256"/>
      <c r="EY486" s="256"/>
      <c r="EZ486" s="256"/>
      <c r="FA486" s="256"/>
      <c r="FB486" s="256"/>
      <c r="FC486" s="256"/>
      <c r="FD486" s="256"/>
      <c r="FE486" s="256"/>
      <c r="FF486" s="256"/>
      <c r="FG486" s="256"/>
      <c r="FH486" s="256"/>
      <c r="FI486" s="256"/>
      <c r="FK486" s="256"/>
      <c r="FL486" s="256"/>
      <c r="FM486" s="256"/>
      <c r="FN486" s="256"/>
      <c r="FO486" s="256"/>
      <c r="FP486" s="256"/>
      <c r="FQ486" s="256"/>
      <c r="FR486" s="256"/>
      <c r="FS486" s="256"/>
      <c r="FT486" s="256"/>
      <c r="FU486" s="256"/>
      <c r="FV486" s="256"/>
      <c r="FX486" s="256"/>
      <c r="FY486" s="256"/>
      <c r="FZ486" s="256"/>
      <c r="GA486" s="256"/>
      <c r="GB486" s="256"/>
      <c r="GC486" s="256"/>
      <c r="GD486" s="256"/>
      <c r="GE486" s="256"/>
      <c r="GF486" s="256"/>
      <c r="GG486" s="256"/>
      <c r="GH486" s="256"/>
      <c r="GI486" s="256"/>
      <c r="GK486" s="256"/>
      <c r="GL486" s="256"/>
      <c r="GM486" s="256"/>
      <c r="GN486" s="256"/>
      <c r="GO486" s="256"/>
      <c r="GP486" s="256"/>
      <c r="GQ486" s="256"/>
      <c r="GR486" s="256"/>
      <c r="GS486" s="256"/>
      <c r="GT486" s="256"/>
      <c r="GU486" s="256"/>
      <c r="GV486" s="256"/>
      <c r="GX486" s="256"/>
      <c r="GY486" s="256"/>
      <c r="GZ486" s="256"/>
      <c r="HA486" s="256"/>
      <c r="HB486" s="256"/>
      <c r="HC486" s="256"/>
      <c r="HD486" s="256"/>
      <c r="HE486" s="256"/>
      <c r="HF486" s="256"/>
      <c r="HG486" s="256"/>
      <c r="HH486" s="256"/>
      <c r="HI486" s="256"/>
      <c r="HK486" s="256"/>
      <c r="HL486" s="256"/>
      <c r="HM486" s="256"/>
      <c r="HN486" s="256"/>
      <c r="HO486" s="256"/>
      <c r="HP486" s="256"/>
      <c r="HQ486" s="256"/>
      <c r="HR486" s="256"/>
      <c r="HS486" s="256"/>
      <c r="HT486" s="256"/>
      <c r="HU486" s="256"/>
      <c r="HV486" s="256"/>
      <c r="HX486" s="256"/>
      <c r="HY486" s="256"/>
      <c r="HZ486" s="256"/>
      <c r="IA486" s="256"/>
      <c r="IB486" s="256"/>
      <c r="IC486" s="256"/>
      <c r="ID486" s="256"/>
      <c r="IE486" s="256"/>
      <c r="IF486" s="256"/>
      <c r="IG486" s="256"/>
      <c r="IH486" s="256"/>
      <c r="II486" s="256"/>
      <c r="IK486" s="256"/>
      <c r="IL486" s="257"/>
      <c r="IM486" s="257"/>
      <c r="IN486" s="257"/>
      <c r="IO486" s="257"/>
      <c r="IP486" s="257"/>
      <c r="IQ486" s="257"/>
      <c r="IR486" s="257"/>
      <c r="IS486" s="257"/>
      <c r="IT486" s="257"/>
      <c r="IU486" s="257"/>
      <c r="IV486" s="257"/>
      <c r="IW486" s="257"/>
      <c r="IY486" s="256"/>
    </row>
    <row r="487" spans="16:259" ht="19.5" customHeight="1" x14ac:dyDescent="0.5">
      <c r="P487" s="400"/>
      <c r="Z487" s="256"/>
      <c r="AA487" s="256"/>
      <c r="AB487" s="256"/>
      <c r="AO487" s="400"/>
      <c r="AY487" s="256"/>
      <c r="AZ487" s="256"/>
      <c r="BA487" s="256"/>
      <c r="BB487" s="256"/>
      <c r="BC487" s="256"/>
      <c r="BD487" s="256"/>
      <c r="BE487" s="256"/>
      <c r="BF487" s="256"/>
      <c r="BG487" s="256"/>
      <c r="BH487" s="256"/>
      <c r="BI487" s="256"/>
      <c r="BK487" s="256"/>
      <c r="BL487" s="256"/>
      <c r="BM487" s="256"/>
      <c r="BN487" s="256"/>
      <c r="BO487" s="256"/>
      <c r="BP487" s="256"/>
      <c r="BQ487" s="256"/>
      <c r="BR487" s="256"/>
      <c r="BS487" s="256"/>
      <c r="BT487" s="256"/>
      <c r="BU487" s="256"/>
      <c r="BV487" s="256"/>
      <c r="BX487" s="256"/>
      <c r="BY487" s="256"/>
      <c r="BZ487" s="256"/>
      <c r="CA487" s="256"/>
      <c r="CB487" s="256"/>
      <c r="CC487" s="256"/>
      <c r="CD487" s="256"/>
      <c r="CE487" s="256"/>
      <c r="CF487" s="256"/>
      <c r="CG487" s="256"/>
      <c r="CH487" s="256"/>
      <c r="CI487" s="256"/>
      <c r="CK487" s="256"/>
      <c r="CL487" s="256"/>
      <c r="CM487" s="256"/>
      <c r="CN487" s="256"/>
      <c r="CO487" s="256"/>
      <c r="CP487" s="256"/>
      <c r="CQ487" s="256"/>
      <c r="CR487" s="256"/>
      <c r="CS487" s="256"/>
      <c r="CT487" s="256"/>
      <c r="CU487" s="256"/>
      <c r="CV487" s="256"/>
      <c r="CX487" s="256"/>
      <c r="CY487" s="256"/>
      <c r="CZ487" s="256"/>
      <c r="DA487" s="256"/>
      <c r="DB487" s="256"/>
      <c r="DC487" s="256"/>
      <c r="DD487" s="256"/>
      <c r="DE487" s="256"/>
      <c r="DF487" s="256"/>
      <c r="DG487" s="256"/>
      <c r="DH487" s="256"/>
      <c r="DI487" s="256"/>
      <c r="DK487" s="256"/>
      <c r="DL487" s="256"/>
      <c r="DM487" s="256"/>
      <c r="DN487" s="256"/>
      <c r="DO487" s="256"/>
      <c r="DP487" s="256"/>
      <c r="DQ487" s="256"/>
      <c r="DR487" s="256"/>
      <c r="DS487" s="256"/>
      <c r="DT487" s="256"/>
      <c r="DU487" s="256"/>
      <c r="DV487" s="256"/>
      <c r="DX487" s="256"/>
      <c r="DY487" s="256"/>
      <c r="DZ487" s="256"/>
      <c r="EA487" s="256"/>
      <c r="EB487" s="256"/>
      <c r="EC487" s="256"/>
      <c r="ED487" s="256"/>
      <c r="EE487" s="256"/>
      <c r="EF487" s="256"/>
      <c r="EG487" s="256"/>
      <c r="EH487" s="256"/>
      <c r="EI487" s="256"/>
      <c r="EK487" s="256"/>
      <c r="EL487" s="256"/>
      <c r="EM487" s="256"/>
      <c r="EN487" s="256"/>
      <c r="EO487" s="256"/>
      <c r="EP487" s="256"/>
      <c r="EQ487" s="256"/>
      <c r="ER487" s="256"/>
      <c r="ES487" s="256"/>
      <c r="ET487" s="256"/>
      <c r="EU487" s="256"/>
      <c r="EV487" s="256"/>
      <c r="EX487" s="256"/>
      <c r="EY487" s="256"/>
      <c r="EZ487" s="256"/>
      <c r="FA487" s="256"/>
      <c r="FB487" s="256"/>
      <c r="FC487" s="256"/>
      <c r="FD487" s="256"/>
      <c r="FE487" s="256"/>
      <c r="FF487" s="256"/>
      <c r="FG487" s="256"/>
      <c r="FH487" s="256"/>
      <c r="FI487" s="256"/>
      <c r="FK487" s="256"/>
      <c r="FL487" s="256"/>
      <c r="FM487" s="256"/>
      <c r="FN487" s="256"/>
      <c r="FO487" s="256"/>
      <c r="FP487" s="256"/>
      <c r="FQ487" s="256"/>
      <c r="FR487" s="256"/>
      <c r="FS487" s="256"/>
      <c r="FT487" s="256"/>
      <c r="FU487" s="256"/>
      <c r="FV487" s="256"/>
      <c r="FX487" s="256"/>
      <c r="FY487" s="256"/>
      <c r="FZ487" s="256"/>
      <c r="GA487" s="256"/>
      <c r="GB487" s="256"/>
      <c r="GC487" s="256"/>
      <c r="GD487" s="256"/>
      <c r="GE487" s="256"/>
      <c r="GF487" s="256"/>
      <c r="GG487" s="256"/>
      <c r="GH487" s="256"/>
      <c r="GI487" s="256"/>
      <c r="GK487" s="256"/>
      <c r="GL487" s="256"/>
      <c r="GM487" s="256"/>
      <c r="GN487" s="256"/>
      <c r="GO487" s="256"/>
      <c r="GP487" s="256"/>
      <c r="GQ487" s="256"/>
      <c r="GR487" s="256"/>
      <c r="GS487" s="256"/>
      <c r="GT487" s="256"/>
      <c r="GU487" s="256"/>
      <c r="GV487" s="256"/>
      <c r="GX487" s="256"/>
      <c r="GY487" s="256"/>
      <c r="GZ487" s="256"/>
      <c r="HA487" s="256"/>
      <c r="HB487" s="256"/>
      <c r="HC487" s="256"/>
      <c r="HD487" s="256"/>
      <c r="HE487" s="256"/>
      <c r="HF487" s="256"/>
      <c r="HG487" s="256"/>
      <c r="HH487" s="256"/>
      <c r="HI487" s="256"/>
      <c r="HK487" s="256"/>
      <c r="HL487" s="256"/>
      <c r="HM487" s="256"/>
      <c r="HN487" s="256"/>
      <c r="HO487" s="256"/>
      <c r="HP487" s="256"/>
      <c r="HQ487" s="256"/>
      <c r="HR487" s="256"/>
      <c r="HS487" s="256"/>
      <c r="HT487" s="256"/>
      <c r="HU487" s="256"/>
      <c r="HV487" s="256"/>
      <c r="HX487" s="256"/>
      <c r="HY487" s="256"/>
      <c r="HZ487" s="256"/>
      <c r="IA487" s="256"/>
      <c r="IB487" s="256"/>
      <c r="IC487" s="256"/>
      <c r="ID487" s="256"/>
      <c r="IE487" s="256"/>
      <c r="IF487" s="256"/>
      <c r="IG487" s="256"/>
      <c r="IH487" s="256"/>
      <c r="II487" s="256"/>
      <c r="IK487" s="256"/>
      <c r="IL487" s="257"/>
      <c r="IM487" s="257"/>
      <c r="IN487" s="257"/>
      <c r="IO487" s="257"/>
      <c r="IP487" s="257"/>
      <c r="IQ487" s="257"/>
      <c r="IR487" s="257"/>
      <c r="IS487" s="257"/>
      <c r="IT487" s="257"/>
      <c r="IU487" s="257"/>
      <c r="IV487" s="257"/>
      <c r="IW487" s="257"/>
      <c r="IY487" s="256"/>
    </row>
    <row r="488" spans="16:259" ht="19.5" customHeight="1" x14ac:dyDescent="0.5">
      <c r="P488" s="400"/>
      <c r="Z488" s="256"/>
      <c r="AA488" s="256"/>
      <c r="AB488" s="256"/>
      <c r="AO488" s="400"/>
      <c r="AY488" s="256"/>
      <c r="AZ488" s="256"/>
      <c r="BA488" s="256"/>
      <c r="BB488" s="256"/>
      <c r="BC488" s="256"/>
      <c r="BD488" s="256"/>
      <c r="BE488" s="256"/>
      <c r="BF488" s="256"/>
      <c r="BG488" s="256"/>
      <c r="BH488" s="256"/>
      <c r="BI488" s="256"/>
      <c r="BK488" s="256"/>
      <c r="BL488" s="256"/>
      <c r="BM488" s="256"/>
      <c r="BN488" s="256"/>
      <c r="BO488" s="256"/>
      <c r="BP488" s="256"/>
      <c r="BQ488" s="256"/>
      <c r="BR488" s="256"/>
      <c r="BS488" s="256"/>
      <c r="BT488" s="256"/>
      <c r="BU488" s="256"/>
      <c r="BV488" s="256"/>
      <c r="BX488" s="256"/>
      <c r="BY488" s="256"/>
      <c r="BZ488" s="256"/>
      <c r="CA488" s="256"/>
      <c r="CB488" s="256"/>
      <c r="CC488" s="256"/>
      <c r="CD488" s="256"/>
      <c r="CE488" s="256"/>
      <c r="CF488" s="256"/>
      <c r="CG488" s="256"/>
      <c r="CH488" s="256"/>
      <c r="CI488" s="256"/>
      <c r="CK488" s="256"/>
      <c r="CL488" s="256"/>
      <c r="CM488" s="256"/>
      <c r="CN488" s="256"/>
      <c r="CO488" s="256"/>
      <c r="CP488" s="256"/>
      <c r="CQ488" s="256"/>
      <c r="CR488" s="256"/>
      <c r="CS488" s="256"/>
      <c r="CT488" s="256"/>
      <c r="CU488" s="256"/>
      <c r="CV488" s="256"/>
      <c r="CX488" s="256"/>
      <c r="CY488" s="256"/>
      <c r="CZ488" s="256"/>
      <c r="DA488" s="256"/>
      <c r="DB488" s="256"/>
      <c r="DC488" s="256"/>
      <c r="DD488" s="256"/>
      <c r="DE488" s="256"/>
      <c r="DF488" s="256"/>
      <c r="DG488" s="256"/>
      <c r="DH488" s="256"/>
      <c r="DI488" s="256"/>
      <c r="DK488" s="256"/>
      <c r="DL488" s="256"/>
      <c r="DM488" s="256"/>
      <c r="DN488" s="256"/>
      <c r="DO488" s="256"/>
      <c r="DP488" s="256"/>
      <c r="DQ488" s="256"/>
      <c r="DR488" s="256"/>
      <c r="DS488" s="256"/>
      <c r="DT488" s="256"/>
      <c r="DU488" s="256"/>
      <c r="DV488" s="256"/>
      <c r="DX488" s="256"/>
      <c r="DY488" s="256"/>
      <c r="DZ488" s="256"/>
      <c r="EA488" s="256"/>
      <c r="EB488" s="256"/>
      <c r="EC488" s="256"/>
      <c r="ED488" s="256"/>
      <c r="EE488" s="256"/>
      <c r="EF488" s="256"/>
      <c r="EG488" s="256"/>
      <c r="EH488" s="256"/>
      <c r="EI488" s="256"/>
      <c r="EK488" s="256"/>
      <c r="EL488" s="256"/>
      <c r="EM488" s="256"/>
      <c r="EN488" s="256"/>
      <c r="EO488" s="256"/>
      <c r="EP488" s="256"/>
      <c r="EQ488" s="256"/>
      <c r="ER488" s="256"/>
      <c r="ES488" s="256"/>
      <c r="ET488" s="256"/>
      <c r="EU488" s="256"/>
      <c r="EV488" s="256"/>
      <c r="EX488" s="256"/>
      <c r="EY488" s="256"/>
      <c r="EZ488" s="256"/>
      <c r="FA488" s="256"/>
      <c r="FB488" s="256"/>
      <c r="FC488" s="256"/>
      <c r="FD488" s="256"/>
      <c r="FE488" s="256"/>
      <c r="FF488" s="256"/>
      <c r="FG488" s="256"/>
      <c r="FH488" s="256"/>
      <c r="FI488" s="256"/>
      <c r="FK488" s="256"/>
      <c r="FL488" s="256"/>
      <c r="FM488" s="256"/>
      <c r="FN488" s="256"/>
      <c r="FO488" s="256"/>
      <c r="FP488" s="256"/>
      <c r="FQ488" s="256"/>
      <c r="FR488" s="256"/>
      <c r="FS488" s="256"/>
      <c r="FT488" s="256"/>
      <c r="FU488" s="256"/>
      <c r="FV488" s="256"/>
      <c r="FX488" s="256"/>
      <c r="FY488" s="256"/>
      <c r="FZ488" s="256"/>
      <c r="GA488" s="256"/>
      <c r="GB488" s="256"/>
      <c r="GC488" s="256"/>
      <c r="GD488" s="256"/>
      <c r="GE488" s="256"/>
      <c r="GF488" s="256"/>
      <c r="GG488" s="256"/>
      <c r="GH488" s="256"/>
      <c r="GI488" s="256"/>
      <c r="GK488" s="256"/>
      <c r="GL488" s="256"/>
      <c r="GM488" s="256"/>
      <c r="GN488" s="256"/>
      <c r="GO488" s="256"/>
      <c r="GP488" s="256"/>
      <c r="GQ488" s="256"/>
      <c r="GR488" s="256"/>
      <c r="GS488" s="256"/>
      <c r="GT488" s="256"/>
      <c r="GU488" s="256"/>
      <c r="GV488" s="256"/>
      <c r="GX488" s="256"/>
      <c r="GY488" s="256"/>
      <c r="GZ488" s="256"/>
      <c r="HA488" s="256"/>
      <c r="HB488" s="256"/>
      <c r="HC488" s="256"/>
      <c r="HD488" s="256"/>
      <c r="HE488" s="256"/>
      <c r="HF488" s="256"/>
      <c r="HG488" s="256"/>
      <c r="HH488" s="256"/>
      <c r="HI488" s="256"/>
      <c r="HK488" s="256"/>
      <c r="HL488" s="256"/>
      <c r="HM488" s="256"/>
      <c r="HN488" s="256"/>
      <c r="HO488" s="256"/>
      <c r="HP488" s="256"/>
      <c r="HQ488" s="256"/>
      <c r="HR488" s="256"/>
      <c r="HS488" s="256"/>
      <c r="HT488" s="256"/>
      <c r="HU488" s="256"/>
      <c r="HV488" s="256"/>
      <c r="HX488" s="256"/>
      <c r="HY488" s="256"/>
      <c r="HZ488" s="256"/>
      <c r="IA488" s="256"/>
      <c r="IB488" s="256"/>
      <c r="IC488" s="256"/>
      <c r="ID488" s="256"/>
      <c r="IE488" s="256"/>
      <c r="IF488" s="256"/>
      <c r="IG488" s="256"/>
      <c r="IH488" s="256"/>
      <c r="II488" s="256"/>
      <c r="IK488" s="256"/>
      <c r="IL488" s="257"/>
      <c r="IM488" s="257"/>
      <c r="IN488" s="257"/>
      <c r="IO488" s="257"/>
      <c r="IP488" s="257"/>
      <c r="IQ488" s="257"/>
      <c r="IR488" s="257"/>
      <c r="IS488" s="257"/>
      <c r="IT488" s="257"/>
      <c r="IU488" s="257"/>
      <c r="IV488" s="257"/>
      <c r="IW488" s="257"/>
      <c r="IY488" s="256"/>
    </row>
    <row r="489" spans="16:259" ht="19.5" customHeight="1" x14ac:dyDescent="0.5">
      <c r="P489" s="400"/>
      <c r="Z489" s="256"/>
      <c r="AA489" s="256"/>
      <c r="AB489" s="256"/>
      <c r="AO489" s="400"/>
      <c r="AY489" s="256"/>
      <c r="AZ489" s="256"/>
      <c r="BA489" s="256"/>
      <c r="BB489" s="256"/>
      <c r="BC489" s="256"/>
      <c r="BD489" s="256"/>
      <c r="BE489" s="256"/>
      <c r="BF489" s="256"/>
      <c r="BG489" s="256"/>
      <c r="BH489" s="256"/>
      <c r="BI489" s="256"/>
      <c r="BK489" s="256"/>
      <c r="BL489" s="256"/>
      <c r="BM489" s="256"/>
      <c r="BN489" s="256"/>
      <c r="BO489" s="256"/>
      <c r="BP489" s="256"/>
      <c r="BQ489" s="256"/>
      <c r="BR489" s="256"/>
      <c r="BS489" s="256"/>
      <c r="BT489" s="256"/>
      <c r="BU489" s="256"/>
      <c r="BV489" s="256"/>
      <c r="BX489" s="256"/>
      <c r="BY489" s="256"/>
      <c r="BZ489" s="256"/>
      <c r="CA489" s="256"/>
      <c r="CB489" s="256"/>
      <c r="CC489" s="256"/>
      <c r="CD489" s="256"/>
      <c r="CE489" s="256"/>
      <c r="CF489" s="256"/>
      <c r="CG489" s="256"/>
      <c r="CH489" s="256"/>
      <c r="CI489" s="256"/>
      <c r="CK489" s="256"/>
      <c r="CL489" s="256"/>
      <c r="CM489" s="256"/>
      <c r="CN489" s="256"/>
      <c r="CO489" s="256"/>
      <c r="CP489" s="256"/>
      <c r="CQ489" s="256"/>
      <c r="CR489" s="256"/>
      <c r="CS489" s="256"/>
      <c r="CT489" s="256"/>
      <c r="CU489" s="256"/>
      <c r="CV489" s="256"/>
      <c r="CX489" s="256"/>
      <c r="CY489" s="256"/>
      <c r="CZ489" s="256"/>
      <c r="DA489" s="256"/>
      <c r="DB489" s="256"/>
      <c r="DC489" s="256"/>
      <c r="DD489" s="256"/>
      <c r="DE489" s="256"/>
      <c r="DF489" s="256"/>
      <c r="DG489" s="256"/>
      <c r="DH489" s="256"/>
      <c r="DI489" s="256"/>
      <c r="DK489" s="256"/>
      <c r="DL489" s="256"/>
      <c r="DM489" s="256"/>
      <c r="DN489" s="256"/>
      <c r="DO489" s="256"/>
      <c r="DP489" s="256"/>
      <c r="DQ489" s="256"/>
      <c r="DR489" s="256"/>
      <c r="DS489" s="256"/>
      <c r="DT489" s="256"/>
      <c r="DU489" s="256"/>
      <c r="DV489" s="256"/>
      <c r="DX489" s="256"/>
      <c r="DY489" s="256"/>
      <c r="DZ489" s="256"/>
      <c r="EA489" s="256"/>
      <c r="EB489" s="256"/>
      <c r="EC489" s="256"/>
      <c r="ED489" s="256"/>
      <c r="EE489" s="256"/>
      <c r="EF489" s="256"/>
      <c r="EG489" s="256"/>
      <c r="EH489" s="256"/>
      <c r="EI489" s="256"/>
      <c r="EK489" s="256"/>
      <c r="EL489" s="256"/>
      <c r="EM489" s="256"/>
      <c r="EN489" s="256"/>
      <c r="EO489" s="256"/>
      <c r="EP489" s="256"/>
      <c r="EQ489" s="256"/>
      <c r="ER489" s="256"/>
      <c r="ES489" s="256"/>
      <c r="ET489" s="256"/>
      <c r="EU489" s="256"/>
      <c r="EV489" s="256"/>
      <c r="EX489" s="256"/>
      <c r="EY489" s="256"/>
      <c r="EZ489" s="256"/>
      <c r="FA489" s="256"/>
      <c r="FB489" s="256"/>
      <c r="FC489" s="256"/>
      <c r="FD489" s="256"/>
      <c r="FE489" s="256"/>
      <c r="FF489" s="256"/>
      <c r="FG489" s="256"/>
      <c r="FH489" s="256"/>
      <c r="FI489" s="256"/>
      <c r="FK489" s="256"/>
      <c r="FL489" s="256"/>
      <c r="FM489" s="256"/>
      <c r="FN489" s="256"/>
      <c r="FO489" s="256"/>
      <c r="FP489" s="256"/>
      <c r="FQ489" s="256"/>
      <c r="FR489" s="256"/>
      <c r="FS489" s="256"/>
      <c r="FT489" s="256"/>
      <c r="FU489" s="256"/>
      <c r="FV489" s="256"/>
      <c r="FX489" s="256"/>
      <c r="FY489" s="256"/>
      <c r="FZ489" s="256"/>
      <c r="GA489" s="256"/>
      <c r="GB489" s="256"/>
      <c r="GC489" s="256"/>
      <c r="GD489" s="256"/>
      <c r="GE489" s="256"/>
      <c r="GF489" s="256"/>
      <c r="GG489" s="256"/>
      <c r="GH489" s="256"/>
      <c r="GI489" s="256"/>
      <c r="GK489" s="256"/>
      <c r="GL489" s="256"/>
      <c r="GM489" s="256"/>
      <c r="GN489" s="256"/>
      <c r="GO489" s="256"/>
      <c r="GP489" s="256"/>
      <c r="GQ489" s="256"/>
      <c r="GR489" s="256"/>
      <c r="GS489" s="256"/>
      <c r="GT489" s="256"/>
      <c r="GU489" s="256"/>
      <c r="GV489" s="256"/>
      <c r="GX489" s="256"/>
      <c r="GY489" s="256"/>
      <c r="GZ489" s="256"/>
      <c r="HA489" s="256"/>
      <c r="HB489" s="256"/>
      <c r="HC489" s="256"/>
      <c r="HD489" s="256"/>
      <c r="HE489" s="256"/>
      <c r="HF489" s="256"/>
      <c r="HG489" s="256"/>
      <c r="HH489" s="256"/>
      <c r="HI489" s="256"/>
      <c r="HK489" s="256"/>
      <c r="HL489" s="256"/>
      <c r="HM489" s="256"/>
      <c r="HN489" s="256"/>
      <c r="HO489" s="256"/>
      <c r="HP489" s="256"/>
      <c r="HQ489" s="256"/>
      <c r="HR489" s="256"/>
      <c r="HS489" s="256"/>
      <c r="HT489" s="256"/>
      <c r="HU489" s="256"/>
      <c r="HV489" s="256"/>
      <c r="HX489" s="256"/>
      <c r="HY489" s="256"/>
      <c r="HZ489" s="256"/>
      <c r="IA489" s="256"/>
      <c r="IB489" s="256"/>
      <c r="IC489" s="256"/>
      <c r="ID489" s="256"/>
      <c r="IE489" s="256"/>
      <c r="IF489" s="256"/>
      <c r="IG489" s="256"/>
      <c r="IH489" s="256"/>
      <c r="II489" s="256"/>
      <c r="IK489" s="256"/>
      <c r="IL489" s="257"/>
      <c r="IM489" s="257"/>
      <c r="IN489" s="257"/>
      <c r="IO489" s="257"/>
      <c r="IP489" s="257"/>
      <c r="IQ489" s="257"/>
      <c r="IR489" s="257"/>
      <c r="IS489" s="257"/>
      <c r="IT489" s="257"/>
      <c r="IU489" s="257"/>
      <c r="IV489" s="257"/>
      <c r="IW489" s="257"/>
      <c r="IY489" s="256"/>
    </row>
    <row r="490" spans="16:259" ht="19.5" customHeight="1" x14ac:dyDescent="0.5">
      <c r="P490" s="400"/>
      <c r="Z490" s="256"/>
      <c r="AA490" s="256"/>
      <c r="AB490" s="256"/>
      <c r="AO490" s="400"/>
      <c r="AY490" s="256"/>
      <c r="AZ490" s="256"/>
      <c r="BA490" s="256"/>
      <c r="BB490" s="256"/>
      <c r="BC490" s="256"/>
      <c r="BD490" s="256"/>
      <c r="BE490" s="256"/>
      <c r="BF490" s="256"/>
      <c r="BG490" s="256"/>
      <c r="BH490" s="256"/>
      <c r="BI490" s="256"/>
      <c r="BK490" s="256"/>
      <c r="BL490" s="256"/>
      <c r="BM490" s="256"/>
      <c r="BN490" s="256"/>
      <c r="BO490" s="256"/>
      <c r="BP490" s="256"/>
      <c r="BQ490" s="256"/>
      <c r="BR490" s="256"/>
      <c r="BS490" s="256"/>
      <c r="BT490" s="256"/>
      <c r="BU490" s="256"/>
      <c r="BV490" s="256"/>
      <c r="BX490" s="256"/>
      <c r="BY490" s="256"/>
      <c r="BZ490" s="256"/>
      <c r="CA490" s="256"/>
      <c r="CB490" s="256"/>
      <c r="CC490" s="256"/>
      <c r="CD490" s="256"/>
      <c r="CE490" s="256"/>
      <c r="CF490" s="256"/>
      <c r="CG490" s="256"/>
      <c r="CH490" s="256"/>
      <c r="CI490" s="256"/>
      <c r="CK490" s="256"/>
      <c r="CL490" s="256"/>
      <c r="CM490" s="256"/>
      <c r="CN490" s="256"/>
      <c r="CO490" s="256"/>
      <c r="CP490" s="256"/>
      <c r="CQ490" s="256"/>
      <c r="CR490" s="256"/>
      <c r="CS490" s="256"/>
      <c r="CT490" s="256"/>
      <c r="CU490" s="256"/>
      <c r="CV490" s="256"/>
      <c r="CX490" s="256"/>
      <c r="CY490" s="256"/>
      <c r="CZ490" s="256"/>
      <c r="DA490" s="256"/>
      <c r="DB490" s="256"/>
      <c r="DC490" s="256"/>
      <c r="DD490" s="256"/>
      <c r="DE490" s="256"/>
      <c r="DF490" s="256"/>
      <c r="DG490" s="256"/>
      <c r="DH490" s="256"/>
      <c r="DI490" s="256"/>
      <c r="DK490" s="256"/>
      <c r="DL490" s="256"/>
      <c r="DM490" s="256"/>
      <c r="DN490" s="256"/>
      <c r="DO490" s="256"/>
      <c r="DP490" s="256"/>
      <c r="DQ490" s="256"/>
      <c r="DR490" s="256"/>
      <c r="DS490" s="256"/>
      <c r="DT490" s="256"/>
      <c r="DU490" s="256"/>
      <c r="DV490" s="256"/>
      <c r="DX490" s="256"/>
      <c r="DY490" s="256"/>
      <c r="DZ490" s="256"/>
      <c r="EA490" s="256"/>
      <c r="EB490" s="256"/>
      <c r="EC490" s="256"/>
      <c r="ED490" s="256"/>
      <c r="EE490" s="256"/>
      <c r="EF490" s="256"/>
      <c r="EG490" s="256"/>
      <c r="EH490" s="256"/>
      <c r="EI490" s="256"/>
      <c r="EK490" s="256"/>
      <c r="EL490" s="256"/>
      <c r="EM490" s="256"/>
      <c r="EN490" s="256"/>
      <c r="EO490" s="256"/>
      <c r="EP490" s="256"/>
      <c r="EQ490" s="256"/>
      <c r="ER490" s="256"/>
      <c r="ES490" s="256"/>
      <c r="ET490" s="256"/>
      <c r="EU490" s="256"/>
      <c r="EV490" s="256"/>
      <c r="EX490" s="256"/>
      <c r="EY490" s="256"/>
      <c r="EZ490" s="256"/>
      <c r="FA490" s="256"/>
      <c r="FB490" s="256"/>
      <c r="FC490" s="256"/>
      <c r="FD490" s="256"/>
      <c r="FE490" s="256"/>
      <c r="FF490" s="256"/>
      <c r="FG490" s="256"/>
      <c r="FH490" s="256"/>
      <c r="FI490" s="256"/>
      <c r="FK490" s="256"/>
      <c r="FL490" s="256"/>
      <c r="FM490" s="256"/>
      <c r="FN490" s="256"/>
      <c r="FO490" s="256"/>
      <c r="FP490" s="256"/>
      <c r="FQ490" s="256"/>
      <c r="FR490" s="256"/>
      <c r="FS490" s="256"/>
      <c r="FT490" s="256"/>
      <c r="FU490" s="256"/>
      <c r="FV490" s="256"/>
      <c r="FX490" s="256"/>
      <c r="FY490" s="256"/>
      <c r="FZ490" s="256"/>
      <c r="GA490" s="256"/>
      <c r="GB490" s="256"/>
      <c r="GC490" s="256"/>
      <c r="GD490" s="256"/>
      <c r="GE490" s="256"/>
      <c r="GF490" s="256"/>
      <c r="GG490" s="256"/>
      <c r="GH490" s="256"/>
      <c r="GI490" s="256"/>
      <c r="GK490" s="256"/>
      <c r="GL490" s="256"/>
      <c r="GM490" s="256"/>
      <c r="GN490" s="256"/>
      <c r="GO490" s="256"/>
      <c r="GP490" s="256"/>
      <c r="GQ490" s="256"/>
      <c r="GR490" s="256"/>
      <c r="GS490" s="256"/>
      <c r="GT490" s="256"/>
      <c r="GU490" s="256"/>
      <c r="GV490" s="256"/>
      <c r="GX490" s="256"/>
      <c r="GY490" s="256"/>
      <c r="GZ490" s="256"/>
      <c r="HA490" s="256"/>
      <c r="HB490" s="256"/>
      <c r="HC490" s="256"/>
      <c r="HD490" s="256"/>
      <c r="HE490" s="256"/>
      <c r="HF490" s="256"/>
      <c r="HG490" s="256"/>
      <c r="HH490" s="256"/>
      <c r="HI490" s="256"/>
      <c r="HK490" s="256"/>
      <c r="HL490" s="256"/>
      <c r="HM490" s="256"/>
      <c r="HN490" s="256"/>
      <c r="HO490" s="256"/>
      <c r="HP490" s="256"/>
      <c r="HQ490" s="256"/>
      <c r="HR490" s="256"/>
      <c r="HS490" s="256"/>
      <c r="HT490" s="256"/>
      <c r="HU490" s="256"/>
      <c r="HV490" s="256"/>
      <c r="HX490" s="256"/>
      <c r="HY490" s="256"/>
      <c r="HZ490" s="256"/>
      <c r="IA490" s="256"/>
      <c r="IB490" s="256"/>
      <c r="IC490" s="256"/>
      <c r="ID490" s="256"/>
      <c r="IE490" s="256"/>
      <c r="IF490" s="256"/>
      <c r="IG490" s="256"/>
      <c r="IH490" s="256"/>
      <c r="II490" s="256"/>
      <c r="IK490" s="256"/>
      <c r="IL490" s="257"/>
      <c r="IM490" s="257"/>
      <c r="IN490" s="257"/>
      <c r="IO490" s="257"/>
      <c r="IP490" s="257"/>
      <c r="IQ490" s="257"/>
      <c r="IR490" s="257"/>
      <c r="IS490" s="257"/>
      <c r="IT490" s="257"/>
      <c r="IU490" s="257"/>
      <c r="IV490" s="257"/>
      <c r="IW490" s="257"/>
      <c r="IY490" s="256"/>
    </row>
    <row r="491" spans="16:259" ht="19.5" customHeight="1" x14ac:dyDescent="0.5">
      <c r="P491" s="400"/>
      <c r="Z491" s="256"/>
      <c r="AA491" s="256"/>
      <c r="AB491" s="256"/>
      <c r="AO491" s="400"/>
      <c r="AY491" s="256"/>
      <c r="AZ491" s="256"/>
      <c r="BA491" s="256"/>
      <c r="BB491" s="256"/>
      <c r="BC491" s="256"/>
      <c r="BD491" s="256"/>
      <c r="BE491" s="256"/>
      <c r="BF491" s="256"/>
      <c r="BG491" s="256"/>
      <c r="BH491" s="256"/>
      <c r="BI491" s="256"/>
      <c r="BK491" s="256"/>
      <c r="BL491" s="256"/>
      <c r="BM491" s="256"/>
      <c r="BN491" s="256"/>
      <c r="BO491" s="256"/>
      <c r="BP491" s="256"/>
      <c r="BQ491" s="256"/>
      <c r="BR491" s="256"/>
      <c r="BS491" s="256"/>
      <c r="BT491" s="256"/>
      <c r="BU491" s="256"/>
      <c r="BV491" s="256"/>
      <c r="BX491" s="256"/>
      <c r="BY491" s="256"/>
      <c r="BZ491" s="256"/>
      <c r="CA491" s="256"/>
      <c r="CB491" s="256"/>
      <c r="CC491" s="256"/>
      <c r="CD491" s="256"/>
      <c r="CE491" s="256"/>
      <c r="CF491" s="256"/>
      <c r="CG491" s="256"/>
      <c r="CH491" s="256"/>
      <c r="CI491" s="256"/>
      <c r="CK491" s="256"/>
      <c r="CL491" s="256"/>
      <c r="CM491" s="256"/>
      <c r="CN491" s="256"/>
      <c r="CO491" s="256"/>
      <c r="CP491" s="256"/>
      <c r="CQ491" s="256"/>
      <c r="CR491" s="256"/>
      <c r="CS491" s="256"/>
      <c r="CT491" s="256"/>
      <c r="CU491" s="256"/>
      <c r="CV491" s="256"/>
      <c r="CX491" s="256"/>
      <c r="CY491" s="256"/>
      <c r="CZ491" s="256"/>
      <c r="DA491" s="256"/>
      <c r="DB491" s="256"/>
      <c r="DC491" s="256"/>
      <c r="DD491" s="256"/>
      <c r="DE491" s="256"/>
      <c r="DF491" s="256"/>
      <c r="DG491" s="256"/>
      <c r="DH491" s="256"/>
      <c r="DI491" s="256"/>
      <c r="DK491" s="256"/>
      <c r="DL491" s="256"/>
      <c r="DM491" s="256"/>
      <c r="DN491" s="256"/>
      <c r="DO491" s="256"/>
      <c r="DP491" s="256"/>
      <c r="DQ491" s="256"/>
      <c r="DR491" s="256"/>
      <c r="DS491" s="256"/>
      <c r="DT491" s="256"/>
      <c r="DU491" s="256"/>
      <c r="DV491" s="256"/>
      <c r="DX491" s="256"/>
      <c r="DY491" s="256"/>
      <c r="DZ491" s="256"/>
      <c r="EA491" s="256"/>
      <c r="EB491" s="256"/>
      <c r="EC491" s="256"/>
      <c r="ED491" s="256"/>
      <c r="EE491" s="256"/>
      <c r="EF491" s="256"/>
      <c r="EG491" s="256"/>
      <c r="EH491" s="256"/>
      <c r="EI491" s="256"/>
      <c r="EK491" s="256"/>
      <c r="EL491" s="256"/>
      <c r="EM491" s="256"/>
      <c r="EN491" s="256"/>
      <c r="EO491" s="256"/>
      <c r="EP491" s="256"/>
      <c r="EQ491" s="256"/>
      <c r="ER491" s="256"/>
      <c r="ES491" s="256"/>
      <c r="ET491" s="256"/>
      <c r="EU491" s="256"/>
      <c r="EV491" s="256"/>
      <c r="EX491" s="256"/>
      <c r="EY491" s="256"/>
      <c r="EZ491" s="256"/>
      <c r="FA491" s="256"/>
      <c r="FB491" s="256"/>
      <c r="FC491" s="256"/>
      <c r="FD491" s="256"/>
      <c r="FE491" s="256"/>
      <c r="FF491" s="256"/>
      <c r="FG491" s="256"/>
      <c r="FH491" s="256"/>
      <c r="FI491" s="256"/>
      <c r="FK491" s="256"/>
      <c r="FL491" s="256"/>
      <c r="FM491" s="256"/>
      <c r="FN491" s="256"/>
      <c r="FO491" s="256"/>
      <c r="FP491" s="256"/>
      <c r="FQ491" s="256"/>
      <c r="FR491" s="256"/>
      <c r="FS491" s="256"/>
      <c r="FT491" s="256"/>
      <c r="FU491" s="256"/>
      <c r="FV491" s="256"/>
      <c r="FX491" s="256"/>
      <c r="FY491" s="256"/>
      <c r="FZ491" s="256"/>
      <c r="GA491" s="256"/>
      <c r="GB491" s="256"/>
      <c r="GC491" s="256"/>
      <c r="GD491" s="256"/>
      <c r="GE491" s="256"/>
      <c r="GF491" s="256"/>
      <c r="GG491" s="256"/>
      <c r="GH491" s="256"/>
      <c r="GI491" s="256"/>
      <c r="GK491" s="256"/>
      <c r="GL491" s="256"/>
      <c r="GM491" s="256"/>
      <c r="GN491" s="256"/>
      <c r="GO491" s="256"/>
      <c r="GP491" s="256"/>
      <c r="GQ491" s="256"/>
      <c r="GR491" s="256"/>
      <c r="GS491" s="256"/>
      <c r="GT491" s="256"/>
      <c r="GU491" s="256"/>
      <c r="GV491" s="256"/>
      <c r="GX491" s="256"/>
      <c r="GY491" s="256"/>
      <c r="GZ491" s="256"/>
      <c r="HA491" s="256"/>
      <c r="HB491" s="256"/>
      <c r="HC491" s="256"/>
      <c r="HD491" s="256"/>
      <c r="HE491" s="256"/>
      <c r="HF491" s="256"/>
      <c r="HG491" s="256"/>
      <c r="HH491" s="256"/>
      <c r="HI491" s="256"/>
      <c r="HK491" s="256"/>
      <c r="HL491" s="256"/>
      <c r="HM491" s="256"/>
      <c r="HN491" s="256"/>
      <c r="HO491" s="256"/>
      <c r="HP491" s="256"/>
      <c r="HQ491" s="256"/>
      <c r="HR491" s="256"/>
      <c r="HS491" s="256"/>
      <c r="HT491" s="256"/>
      <c r="HU491" s="256"/>
      <c r="HV491" s="256"/>
      <c r="HX491" s="256"/>
      <c r="HY491" s="256"/>
      <c r="HZ491" s="256"/>
      <c r="IA491" s="256"/>
      <c r="IB491" s="256"/>
      <c r="IC491" s="256"/>
      <c r="ID491" s="256"/>
      <c r="IE491" s="256"/>
      <c r="IF491" s="256"/>
      <c r="IG491" s="256"/>
      <c r="IH491" s="256"/>
      <c r="II491" s="256"/>
      <c r="IK491" s="256"/>
      <c r="IL491" s="257"/>
      <c r="IM491" s="257"/>
      <c r="IN491" s="257"/>
      <c r="IO491" s="257"/>
      <c r="IP491" s="257"/>
      <c r="IQ491" s="257"/>
      <c r="IR491" s="257"/>
      <c r="IS491" s="257"/>
      <c r="IT491" s="257"/>
      <c r="IU491" s="257"/>
      <c r="IV491" s="257"/>
      <c r="IW491" s="257"/>
      <c r="IY491" s="256"/>
    </row>
    <row r="492" spans="16:259" ht="19.5" customHeight="1" x14ac:dyDescent="0.5">
      <c r="P492" s="400"/>
      <c r="Z492" s="256"/>
      <c r="AA492" s="256"/>
      <c r="AB492" s="256"/>
      <c r="AO492" s="400"/>
      <c r="AY492" s="256"/>
      <c r="AZ492" s="256"/>
      <c r="BA492" s="256"/>
      <c r="BB492" s="256"/>
      <c r="BC492" s="256"/>
      <c r="BD492" s="256"/>
      <c r="BE492" s="256"/>
      <c r="BF492" s="256"/>
      <c r="BG492" s="256"/>
      <c r="BH492" s="256"/>
      <c r="BI492" s="256"/>
      <c r="BK492" s="256"/>
      <c r="BL492" s="256"/>
      <c r="BM492" s="256"/>
      <c r="BN492" s="256"/>
      <c r="BO492" s="256"/>
      <c r="BP492" s="256"/>
      <c r="BQ492" s="256"/>
      <c r="BR492" s="256"/>
      <c r="BS492" s="256"/>
      <c r="BT492" s="256"/>
      <c r="BU492" s="256"/>
      <c r="BV492" s="256"/>
      <c r="BX492" s="256"/>
      <c r="BY492" s="256"/>
      <c r="BZ492" s="256"/>
      <c r="CA492" s="256"/>
      <c r="CB492" s="256"/>
      <c r="CC492" s="256"/>
      <c r="CD492" s="256"/>
      <c r="CE492" s="256"/>
      <c r="CF492" s="256"/>
      <c r="CG492" s="256"/>
      <c r="CH492" s="256"/>
      <c r="CI492" s="256"/>
      <c r="CK492" s="256"/>
      <c r="CL492" s="256"/>
      <c r="CM492" s="256"/>
      <c r="CN492" s="256"/>
      <c r="CO492" s="256"/>
      <c r="CP492" s="256"/>
      <c r="CQ492" s="256"/>
      <c r="CR492" s="256"/>
      <c r="CS492" s="256"/>
      <c r="CT492" s="256"/>
      <c r="CU492" s="256"/>
      <c r="CV492" s="256"/>
      <c r="CX492" s="256"/>
      <c r="CY492" s="256"/>
      <c r="CZ492" s="256"/>
      <c r="DA492" s="256"/>
      <c r="DB492" s="256"/>
      <c r="DC492" s="256"/>
      <c r="DD492" s="256"/>
      <c r="DE492" s="256"/>
      <c r="DF492" s="256"/>
      <c r="DG492" s="256"/>
      <c r="DH492" s="256"/>
      <c r="DI492" s="256"/>
      <c r="DK492" s="256"/>
      <c r="DL492" s="256"/>
      <c r="DM492" s="256"/>
      <c r="DN492" s="256"/>
      <c r="DO492" s="256"/>
      <c r="DP492" s="256"/>
      <c r="DQ492" s="256"/>
      <c r="DR492" s="256"/>
      <c r="DS492" s="256"/>
      <c r="DT492" s="256"/>
      <c r="DU492" s="256"/>
      <c r="DV492" s="256"/>
      <c r="DX492" s="256"/>
      <c r="DY492" s="256"/>
      <c r="DZ492" s="256"/>
      <c r="EA492" s="256"/>
      <c r="EB492" s="256"/>
      <c r="EC492" s="256"/>
      <c r="ED492" s="256"/>
      <c r="EE492" s="256"/>
      <c r="EF492" s="256"/>
      <c r="EG492" s="256"/>
      <c r="EH492" s="256"/>
      <c r="EI492" s="256"/>
      <c r="EK492" s="256"/>
      <c r="EL492" s="256"/>
      <c r="EM492" s="256"/>
      <c r="EN492" s="256"/>
      <c r="EO492" s="256"/>
      <c r="EP492" s="256"/>
      <c r="EQ492" s="256"/>
      <c r="ER492" s="256"/>
      <c r="ES492" s="256"/>
      <c r="ET492" s="256"/>
      <c r="EU492" s="256"/>
      <c r="EV492" s="256"/>
      <c r="EX492" s="256"/>
      <c r="EY492" s="256"/>
      <c r="EZ492" s="256"/>
      <c r="FA492" s="256"/>
      <c r="FB492" s="256"/>
      <c r="FC492" s="256"/>
      <c r="FD492" s="256"/>
      <c r="FE492" s="256"/>
      <c r="FF492" s="256"/>
      <c r="FG492" s="256"/>
      <c r="FH492" s="256"/>
      <c r="FI492" s="256"/>
      <c r="FK492" s="256"/>
      <c r="FL492" s="256"/>
      <c r="FM492" s="256"/>
      <c r="FN492" s="256"/>
      <c r="FO492" s="256"/>
      <c r="FP492" s="256"/>
      <c r="FQ492" s="256"/>
      <c r="FR492" s="256"/>
      <c r="FS492" s="256"/>
      <c r="FT492" s="256"/>
      <c r="FU492" s="256"/>
      <c r="FV492" s="256"/>
      <c r="FX492" s="256"/>
      <c r="FY492" s="256"/>
      <c r="FZ492" s="256"/>
      <c r="GA492" s="256"/>
      <c r="GB492" s="256"/>
      <c r="GC492" s="256"/>
      <c r="GD492" s="256"/>
      <c r="GE492" s="256"/>
      <c r="GF492" s="256"/>
      <c r="GG492" s="256"/>
      <c r="GH492" s="256"/>
      <c r="GI492" s="256"/>
      <c r="GK492" s="256"/>
      <c r="GL492" s="256"/>
      <c r="GM492" s="256"/>
      <c r="GN492" s="256"/>
      <c r="GO492" s="256"/>
      <c r="GP492" s="256"/>
      <c r="GQ492" s="256"/>
      <c r="GR492" s="256"/>
      <c r="GS492" s="256"/>
      <c r="GT492" s="256"/>
      <c r="GU492" s="256"/>
      <c r="GV492" s="256"/>
      <c r="GX492" s="256"/>
      <c r="GY492" s="256"/>
      <c r="GZ492" s="256"/>
      <c r="HA492" s="256"/>
      <c r="HB492" s="256"/>
      <c r="HC492" s="256"/>
      <c r="HD492" s="256"/>
      <c r="HE492" s="256"/>
      <c r="HF492" s="256"/>
      <c r="HG492" s="256"/>
      <c r="HH492" s="256"/>
      <c r="HI492" s="256"/>
      <c r="HK492" s="256"/>
      <c r="HL492" s="256"/>
      <c r="HM492" s="256"/>
      <c r="HN492" s="256"/>
      <c r="HO492" s="256"/>
      <c r="HP492" s="256"/>
      <c r="HQ492" s="256"/>
      <c r="HR492" s="256"/>
      <c r="HS492" s="256"/>
      <c r="HT492" s="256"/>
      <c r="HU492" s="256"/>
      <c r="HV492" s="256"/>
      <c r="HX492" s="256"/>
      <c r="HY492" s="256"/>
      <c r="HZ492" s="256"/>
      <c r="IA492" s="256"/>
      <c r="IB492" s="256"/>
      <c r="IC492" s="256"/>
      <c r="ID492" s="256"/>
      <c r="IE492" s="256"/>
      <c r="IF492" s="256"/>
      <c r="IG492" s="256"/>
      <c r="IH492" s="256"/>
      <c r="II492" s="256"/>
      <c r="IK492" s="256"/>
      <c r="IL492" s="257"/>
      <c r="IM492" s="257"/>
      <c r="IN492" s="257"/>
      <c r="IO492" s="257"/>
      <c r="IP492" s="257"/>
      <c r="IQ492" s="257"/>
      <c r="IR492" s="257"/>
      <c r="IS492" s="257"/>
      <c r="IT492" s="257"/>
      <c r="IU492" s="257"/>
      <c r="IV492" s="257"/>
      <c r="IW492" s="257"/>
      <c r="IY492" s="256"/>
    </row>
    <row r="493" spans="16:259" ht="19.5" customHeight="1" x14ac:dyDescent="0.5">
      <c r="P493" s="400"/>
      <c r="Z493" s="256"/>
      <c r="AA493" s="256"/>
      <c r="AB493" s="256"/>
      <c r="AO493" s="400"/>
      <c r="AY493" s="256"/>
      <c r="AZ493" s="256"/>
      <c r="BA493" s="256"/>
      <c r="BB493" s="256"/>
      <c r="BC493" s="256"/>
      <c r="BD493" s="256"/>
      <c r="BE493" s="256"/>
      <c r="BF493" s="256"/>
      <c r="BG493" s="256"/>
      <c r="BH493" s="256"/>
      <c r="BI493" s="256"/>
      <c r="BK493" s="256"/>
      <c r="BL493" s="256"/>
      <c r="BM493" s="256"/>
      <c r="BN493" s="256"/>
      <c r="BO493" s="256"/>
      <c r="BP493" s="256"/>
      <c r="BQ493" s="256"/>
      <c r="BR493" s="256"/>
      <c r="BS493" s="256"/>
      <c r="BT493" s="256"/>
      <c r="BU493" s="256"/>
      <c r="BV493" s="256"/>
      <c r="BX493" s="256"/>
      <c r="BY493" s="256"/>
      <c r="BZ493" s="256"/>
      <c r="CA493" s="256"/>
      <c r="CB493" s="256"/>
      <c r="CC493" s="256"/>
      <c r="CD493" s="256"/>
      <c r="CE493" s="256"/>
      <c r="CF493" s="256"/>
      <c r="CG493" s="256"/>
      <c r="CH493" s="256"/>
      <c r="CI493" s="256"/>
      <c r="CK493" s="256"/>
      <c r="CL493" s="256"/>
      <c r="CM493" s="256"/>
      <c r="CN493" s="256"/>
      <c r="CO493" s="256"/>
      <c r="CP493" s="256"/>
      <c r="CQ493" s="256"/>
      <c r="CR493" s="256"/>
      <c r="CS493" s="256"/>
      <c r="CT493" s="256"/>
      <c r="CU493" s="256"/>
      <c r="CV493" s="256"/>
      <c r="CX493" s="256"/>
      <c r="CY493" s="256"/>
      <c r="CZ493" s="256"/>
      <c r="DA493" s="256"/>
      <c r="DB493" s="256"/>
      <c r="DC493" s="256"/>
      <c r="DD493" s="256"/>
      <c r="DE493" s="256"/>
      <c r="DF493" s="256"/>
      <c r="DG493" s="256"/>
      <c r="DH493" s="256"/>
      <c r="DI493" s="256"/>
      <c r="DK493" s="256"/>
      <c r="DL493" s="256"/>
      <c r="DM493" s="256"/>
      <c r="DN493" s="256"/>
      <c r="DO493" s="256"/>
      <c r="DP493" s="256"/>
      <c r="DQ493" s="256"/>
      <c r="DR493" s="256"/>
      <c r="DS493" s="256"/>
      <c r="DT493" s="256"/>
      <c r="DU493" s="256"/>
      <c r="DV493" s="256"/>
      <c r="DX493" s="256"/>
      <c r="DY493" s="256"/>
      <c r="DZ493" s="256"/>
      <c r="EA493" s="256"/>
      <c r="EB493" s="256"/>
      <c r="EC493" s="256"/>
      <c r="ED493" s="256"/>
      <c r="EE493" s="256"/>
      <c r="EF493" s="256"/>
      <c r="EG493" s="256"/>
      <c r="EH493" s="256"/>
      <c r="EI493" s="256"/>
      <c r="EK493" s="256"/>
      <c r="EL493" s="256"/>
      <c r="EM493" s="256"/>
      <c r="EN493" s="256"/>
      <c r="EO493" s="256"/>
      <c r="EP493" s="256"/>
      <c r="EQ493" s="256"/>
      <c r="ER493" s="256"/>
      <c r="ES493" s="256"/>
      <c r="ET493" s="256"/>
      <c r="EU493" s="256"/>
      <c r="EV493" s="256"/>
      <c r="EX493" s="256"/>
      <c r="EY493" s="256"/>
      <c r="EZ493" s="256"/>
      <c r="FA493" s="256"/>
      <c r="FB493" s="256"/>
      <c r="FC493" s="256"/>
      <c r="FD493" s="256"/>
      <c r="FE493" s="256"/>
      <c r="FF493" s="256"/>
      <c r="FG493" s="256"/>
      <c r="FH493" s="256"/>
      <c r="FI493" s="256"/>
      <c r="FK493" s="256"/>
      <c r="FL493" s="256"/>
      <c r="FM493" s="256"/>
      <c r="FN493" s="256"/>
      <c r="FO493" s="256"/>
      <c r="FP493" s="256"/>
      <c r="FQ493" s="256"/>
      <c r="FR493" s="256"/>
      <c r="FS493" s="256"/>
      <c r="FT493" s="256"/>
      <c r="FU493" s="256"/>
      <c r="FV493" s="256"/>
      <c r="FX493" s="256"/>
      <c r="FY493" s="256"/>
      <c r="FZ493" s="256"/>
      <c r="GA493" s="256"/>
      <c r="GB493" s="256"/>
      <c r="GC493" s="256"/>
      <c r="GD493" s="256"/>
      <c r="GE493" s="256"/>
      <c r="GF493" s="256"/>
      <c r="GG493" s="256"/>
      <c r="GH493" s="256"/>
      <c r="GI493" s="256"/>
      <c r="GK493" s="256"/>
      <c r="GL493" s="256"/>
      <c r="GM493" s="256"/>
      <c r="GN493" s="256"/>
      <c r="GO493" s="256"/>
      <c r="GP493" s="256"/>
      <c r="GQ493" s="256"/>
      <c r="GR493" s="256"/>
      <c r="GS493" s="256"/>
      <c r="GT493" s="256"/>
      <c r="GU493" s="256"/>
      <c r="GV493" s="256"/>
      <c r="GX493" s="256"/>
      <c r="GY493" s="256"/>
      <c r="GZ493" s="256"/>
      <c r="HA493" s="256"/>
      <c r="HB493" s="256"/>
      <c r="HC493" s="256"/>
      <c r="HD493" s="256"/>
      <c r="HE493" s="256"/>
      <c r="HF493" s="256"/>
      <c r="HG493" s="256"/>
      <c r="HH493" s="256"/>
      <c r="HI493" s="256"/>
      <c r="HK493" s="256"/>
      <c r="HL493" s="256"/>
      <c r="HM493" s="256"/>
      <c r="HN493" s="256"/>
      <c r="HO493" s="256"/>
      <c r="HP493" s="256"/>
      <c r="HQ493" s="256"/>
      <c r="HR493" s="256"/>
      <c r="HS493" s="256"/>
      <c r="HT493" s="256"/>
      <c r="HU493" s="256"/>
      <c r="HV493" s="256"/>
      <c r="HX493" s="256"/>
      <c r="HY493" s="256"/>
      <c r="HZ493" s="256"/>
      <c r="IA493" s="256"/>
      <c r="IB493" s="256"/>
      <c r="IC493" s="256"/>
      <c r="ID493" s="256"/>
      <c r="IE493" s="256"/>
      <c r="IF493" s="256"/>
      <c r="IG493" s="256"/>
      <c r="IH493" s="256"/>
      <c r="II493" s="256"/>
      <c r="IK493" s="256"/>
      <c r="IL493" s="257"/>
      <c r="IM493" s="257"/>
      <c r="IN493" s="257"/>
      <c r="IO493" s="257"/>
      <c r="IP493" s="257"/>
      <c r="IQ493" s="257"/>
      <c r="IR493" s="257"/>
      <c r="IS493" s="257"/>
      <c r="IT493" s="257"/>
      <c r="IU493" s="257"/>
      <c r="IV493" s="257"/>
      <c r="IW493" s="257"/>
      <c r="IY493" s="256"/>
    </row>
    <row r="494" spans="16:259" ht="19.5" customHeight="1" x14ac:dyDescent="0.5">
      <c r="P494" s="400"/>
      <c r="Z494" s="256"/>
      <c r="AA494" s="256"/>
      <c r="AB494" s="256"/>
      <c r="AO494" s="400"/>
      <c r="AY494" s="256"/>
      <c r="AZ494" s="256"/>
      <c r="BA494" s="256"/>
      <c r="BB494" s="256"/>
      <c r="BC494" s="256"/>
      <c r="BD494" s="256"/>
      <c r="BE494" s="256"/>
      <c r="BF494" s="256"/>
      <c r="BG494" s="256"/>
      <c r="BH494" s="256"/>
      <c r="BI494" s="256"/>
      <c r="BK494" s="256"/>
      <c r="BL494" s="256"/>
      <c r="BM494" s="256"/>
      <c r="BN494" s="256"/>
      <c r="BO494" s="256"/>
      <c r="BP494" s="256"/>
      <c r="BQ494" s="256"/>
      <c r="BR494" s="256"/>
      <c r="BS494" s="256"/>
      <c r="BT494" s="256"/>
      <c r="BU494" s="256"/>
      <c r="BV494" s="256"/>
      <c r="BX494" s="256"/>
      <c r="BY494" s="256"/>
      <c r="BZ494" s="256"/>
      <c r="CA494" s="256"/>
      <c r="CB494" s="256"/>
      <c r="CC494" s="256"/>
      <c r="CD494" s="256"/>
      <c r="CE494" s="256"/>
      <c r="CF494" s="256"/>
      <c r="CG494" s="256"/>
      <c r="CH494" s="256"/>
      <c r="CI494" s="256"/>
      <c r="CK494" s="256"/>
      <c r="CL494" s="256"/>
      <c r="CM494" s="256"/>
      <c r="CN494" s="256"/>
      <c r="CO494" s="256"/>
      <c r="CP494" s="256"/>
      <c r="CQ494" s="256"/>
      <c r="CR494" s="256"/>
      <c r="CS494" s="256"/>
      <c r="CT494" s="256"/>
      <c r="CU494" s="256"/>
      <c r="CV494" s="256"/>
      <c r="CX494" s="256"/>
      <c r="CY494" s="256"/>
      <c r="CZ494" s="256"/>
      <c r="DA494" s="256"/>
      <c r="DB494" s="256"/>
      <c r="DC494" s="256"/>
      <c r="DD494" s="256"/>
      <c r="DE494" s="256"/>
      <c r="DF494" s="256"/>
      <c r="DG494" s="256"/>
      <c r="DH494" s="256"/>
      <c r="DI494" s="256"/>
      <c r="DK494" s="256"/>
      <c r="DL494" s="256"/>
      <c r="DM494" s="256"/>
      <c r="DN494" s="256"/>
      <c r="DO494" s="256"/>
      <c r="DP494" s="256"/>
      <c r="DQ494" s="256"/>
      <c r="DR494" s="256"/>
      <c r="DS494" s="256"/>
      <c r="DT494" s="256"/>
      <c r="DU494" s="256"/>
      <c r="DV494" s="256"/>
      <c r="DX494" s="256"/>
      <c r="DY494" s="256"/>
      <c r="DZ494" s="256"/>
      <c r="EA494" s="256"/>
      <c r="EB494" s="256"/>
      <c r="EC494" s="256"/>
      <c r="ED494" s="256"/>
      <c r="EE494" s="256"/>
      <c r="EF494" s="256"/>
      <c r="EG494" s="256"/>
      <c r="EH494" s="256"/>
      <c r="EI494" s="256"/>
      <c r="EK494" s="256"/>
      <c r="EL494" s="256"/>
      <c r="EM494" s="256"/>
      <c r="EN494" s="256"/>
      <c r="EO494" s="256"/>
      <c r="EP494" s="256"/>
      <c r="EQ494" s="256"/>
      <c r="ER494" s="256"/>
      <c r="ES494" s="256"/>
      <c r="ET494" s="256"/>
      <c r="EU494" s="256"/>
      <c r="EV494" s="256"/>
      <c r="EX494" s="256"/>
      <c r="EY494" s="256"/>
      <c r="EZ494" s="256"/>
      <c r="FA494" s="256"/>
      <c r="FB494" s="256"/>
      <c r="FC494" s="256"/>
      <c r="FD494" s="256"/>
      <c r="FE494" s="256"/>
      <c r="FF494" s="256"/>
      <c r="FG494" s="256"/>
      <c r="FH494" s="256"/>
      <c r="FI494" s="256"/>
      <c r="FK494" s="256"/>
      <c r="FL494" s="256"/>
      <c r="FM494" s="256"/>
      <c r="FN494" s="256"/>
      <c r="FO494" s="256"/>
      <c r="FP494" s="256"/>
      <c r="FQ494" s="256"/>
      <c r="FR494" s="256"/>
      <c r="FS494" s="256"/>
      <c r="FT494" s="256"/>
      <c r="FU494" s="256"/>
      <c r="FV494" s="256"/>
      <c r="FX494" s="256"/>
      <c r="FY494" s="256"/>
      <c r="FZ494" s="256"/>
      <c r="GA494" s="256"/>
      <c r="GB494" s="256"/>
      <c r="GC494" s="256"/>
      <c r="GD494" s="256"/>
      <c r="GE494" s="256"/>
      <c r="GF494" s="256"/>
      <c r="GG494" s="256"/>
      <c r="GH494" s="256"/>
      <c r="GI494" s="256"/>
      <c r="GK494" s="256"/>
      <c r="GL494" s="256"/>
      <c r="GM494" s="256"/>
      <c r="GN494" s="256"/>
      <c r="GO494" s="256"/>
      <c r="GP494" s="256"/>
      <c r="GQ494" s="256"/>
      <c r="GR494" s="256"/>
      <c r="GS494" s="256"/>
      <c r="GT494" s="256"/>
      <c r="GU494" s="256"/>
      <c r="GV494" s="256"/>
      <c r="GX494" s="256"/>
      <c r="GY494" s="256"/>
      <c r="GZ494" s="256"/>
      <c r="HA494" s="256"/>
      <c r="HB494" s="256"/>
      <c r="HC494" s="256"/>
      <c r="HD494" s="256"/>
      <c r="HE494" s="256"/>
      <c r="HF494" s="256"/>
      <c r="HG494" s="256"/>
      <c r="HH494" s="256"/>
      <c r="HI494" s="256"/>
      <c r="HK494" s="256"/>
      <c r="HL494" s="256"/>
      <c r="HM494" s="256"/>
      <c r="HN494" s="256"/>
      <c r="HO494" s="256"/>
      <c r="HP494" s="256"/>
      <c r="HQ494" s="256"/>
      <c r="HR494" s="256"/>
      <c r="HS494" s="256"/>
      <c r="HT494" s="256"/>
      <c r="HU494" s="256"/>
      <c r="HV494" s="256"/>
      <c r="HX494" s="256"/>
      <c r="HY494" s="256"/>
      <c r="HZ494" s="256"/>
      <c r="IA494" s="256"/>
      <c r="IB494" s="256"/>
      <c r="IC494" s="256"/>
      <c r="ID494" s="256"/>
      <c r="IE494" s="256"/>
      <c r="IF494" s="256"/>
      <c r="IG494" s="256"/>
      <c r="IH494" s="256"/>
      <c r="II494" s="256"/>
      <c r="IK494" s="256"/>
      <c r="IL494" s="257"/>
      <c r="IM494" s="257"/>
      <c r="IN494" s="257"/>
      <c r="IO494" s="257"/>
      <c r="IP494" s="257"/>
      <c r="IQ494" s="257"/>
      <c r="IR494" s="257"/>
      <c r="IS494" s="257"/>
      <c r="IT494" s="257"/>
      <c r="IU494" s="257"/>
      <c r="IV494" s="257"/>
      <c r="IW494" s="257"/>
      <c r="IY494" s="256"/>
    </row>
    <row r="495" spans="16:259" ht="19.5" customHeight="1" x14ac:dyDescent="0.5">
      <c r="P495" s="400"/>
      <c r="Z495" s="256"/>
      <c r="AA495" s="256"/>
      <c r="AB495" s="256"/>
      <c r="AO495" s="400"/>
      <c r="AY495" s="256"/>
      <c r="AZ495" s="256"/>
      <c r="BA495" s="256"/>
      <c r="BB495" s="256"/>
      <c r="BC495" s="256"/>
      <c r="BD495" s="256"/>
      <c r="BE495" s="256"/>
      <c r="BF495" s="256"/>
      <c r="BG495" s="256"/>
      <c r="BH495" s="256"/>
      <c r="BI495" s="256"/>
      <c r="BK495" s="256"/>
      <c r="BL495" s="256"/>
      <c r="BM495" s="256"/>
      <c r="BN495" s="256"/>
      <c r="BO495" s="256"/>
      <c r="BP495" s="256"/>
      <c r="BQ495" s="256"/>
      <c r="BR495" s="256"/>
      <c r="BS495" s="256"/>
      <c r="BT495" s="256"/>
      <c r="BU495" s="256"/>
      <c r="BV495" s="256"/>
      <c r="BX495" s="256"/>
      <c r="BY495" s="256"/>
      <c r="BZ495" s="256"/>
      <c r="CA495" s="256"/>
      <c r="CB495" s="256"/>
      <c r="CC495" s="256"/>
      <c r="CD495" s="256"/>
      <c r="CE495" s="256"/>
      <c r="CF495" s="256"/>
      <c r="CG495" s="256"/>
      <c r="CH495" s="256"/>
      <c r="CI495" s="256"/>
      <c r="CK495" s="256"/>
      <c r="CL495" s="256"/>
      <c r="CM495" s="256"/>
      <c r="CN495" s="256"/>
      <c r="CO495" s="256"/>
      <c r="CP495" s="256"/>
      <c r="CQ495" s="256"/>
      <c r="CR495" s="256"/>
      <c r="CS495" s="256"/>
      <c r="CT495" s="256"/>
      <c r="CU495" s="256"/>
      <c r="CV495" s="256"/>
      <c r="CX495" s="256"/>
      <c r="CY495" s="256"/>
      <c r="CZ495" s="256"/>
      <c r="DA495" s="256"/>
      <c r="DB495" s="256"/>
      <c r="DC495" s="256"/>
      <c r="DD495" s="256"/>
      <c r="DE495" s="256"/>
      <c r="DF495" s="256"/>
      <c r="DG495" s="256"/>
      <c r="DH495" s="256"/>
      <c r="DI495" s="256"/>
      <c r="DK495" s="256"/>
      <c r="DL495" s="256"/>
      <c r="DM495" s="256"/>
      <c r="DN495" s="256"/>
      <c r="DO495" s="256"/>
      <c r="DP495" s="256"/>
      <c r="DQ495" s="256"/>
      <c r="DR495" s="256"/>
      <c r="DS495" s="256"/>
      <c r="DT495" s="256"/>
      <c r="DU495" s="256"/>
      <c r="DV495" s="256"/>
      <c r="DX495" s="256"/>
      <c r="DY495" s="256"/>
      <c r="DZ495" s="256"/>
      <c r="EA495" s="256"/>
      <c r="EB495" s="256"/>
      <c r="EC495" s="256"/>
      <c r="ED495" s="256"/>
      <c r="EE495" s="256"/>
      <c r="EF495" s="256"/>
      <c r="EG495" s="256"/>
      <c r="EH495" s="256"/>
      <c r="EI495" s="256"/>
      <c r="EK495" s="256"/>
      <c r="EL495" s="256"/>
      <c r="EM495" s="256"/>
      <c r="EN495" s="256"/>
      <c r="EO495" s="256"/>
      <c r="EP495" s="256"/>
      <c r="EQ495" s="256"/>
      <c r="ER495" s="256"/>
      <c r="ES495" s="256"/>
      <c r="ET495" s="256"/>
      <c r="EU495" s="256"/>
      <c r="EV495" s="256"/>
      <c r="EX495" s="256"/>
      <c r="EY495" s="256"/>
      <c r="EZ495" s="256"/>
      <c r="FA495" s="256"/>
      <c r="FB495" s="256"/>
      <c r="FC495" s="256"/>
      <c r="FD495" s="256"/>
      <c r="FE495" s="256"/>
      <c r="FF495" s="256"/>
      <c r="FG495" s="256"/>
      <c r="FH495" s="256"/>
      <c r="FI495" s="256"/>
      <c r="FK495" s="256"/>
      <c r="FL495" s="256"/>
      <c r="FM495" s="256"/>
      <c r="FN495" s="256"/>
      <c r="FO495" s="256"/>
      <c r="FP495" s="256"/>
      <c r="FQ495" s="256"/>
      <c r="FR495" s="256"/>
      <c r="FS495" s="256"/>
      <c r="FT495" s="256"/>
      <c r="FU495" s="256"/>
      <c r="FV495" s="256"/>
      <c r="FX495" s="256"/>
      <c r="FY495" s="256"/>
      <c r="FZ495" s="256"/>
      <c r="GA495" s="256"/>
      <c r="GB495" s="256"/>
      <c r="GC495" s="256"/>
      <c r="GD495" s="256"/>
      <c r="GE495" s="256"/>
      <c r="GF495" s="256"/>
      <c r="GG495" s="256"/>
      <c r="GH495" s="256"/>
      <c r="GI495" s="256"/>
      <c r="GK495" s="256"/>
      <c r="GL495" s="256"/>
      <c r="GM495" s="256"/>
      <c r="GN495" s="256"/>
      <c r="GO495" s="256"/>
      <c r="GP495" s="256"/>
      <c r="GQ495" s="256"/>
      <c r="GR495" s="256"/>
      <c r="GS495" s="256"/>
      <c r="GT495" s="256"/>
      <c r="GU495" s="256"/>
      <c r="GV495" s="256"/>
      <c r="GX495" s="256"/>
      <c r="GY495" s="256"/>
      <c r="GZ495" s="256"/>
      <c r="HA495" s="256"/>
      <c r="HB495" s="256"/>
      <c r="HC495" s="256"/>
      <c r="HD495" s="256"/>
      <c r="HE495" s="256"/>
      <c r="HF495" s="256"/>
      <c r="HG495" s="256"/>
      <c r="HH495" s="256"/>
      <c r="HI495" s="256"/>
      <c r="HK495" s="256"/>
      <c r="HL495" s="256"/>
      <c r="HM495" s="256"/>
      <c r="HN495" s="256"/>
      <c r="HO495" s="256"/>
      <c r="HP495" s="256"/>
      <c r="HQ495" s="256"/>
      <c r="HR495" s="256"/>
      <c r="HS495" s="256"/>
      <c r="HT495" s="256"/>
      <c r="HU495" s="256"/>
      <c r="HV495" s="256"/>
      <c r="HX495" s="256"/>
      <c r="HY495" s="256"/>
      <c r="HZ495" s="256"/>
      <c r="IA495" s="256"/>
      <c r="IB495" s="256"/>
      <c r="IC495" s="256"/>
      <c r="ID495" s="256"/>
      <c r="IE495" s="256"/>
      <c r="IF495" s="256"/>
      <c r="IG495" s="256"/>
      <c r="IH495" s="256"/>
      <c r="II495" s="256"/>
      <c r="IK495" s="256"/>
      <c r="IL495" s="257"/>
      <c r="IM495" s="257"/>
      <c r="IN495" s="257"/>
      <c r="IO495" s="257"/>
      <c r="IP495" s="257"/>
      <c r="IQ495" s="257"/>
      <c r="IR495" s="257"/>
      <c r="IS495" s="257"/>
      <c r="IT495" s="257"/>
      <c r="IU495" s="257"/>
      <c r="IV495" s="257"/>
      <c r="IW495" s="257"/>
      <c r="IY495" s="256"/>
    </row>
    <row r="496" spans="16:259" ht="19.5" customHeight="1" x14ac:dyDescent="0.5">
      <c r="P496" s="400"/>
      <c r="Z496" s="256"/>
      <c r="AA496" s="256"/>
      <c r="AB496" s="256"/>
      <c r="AO496" s="400"/>
      <c r="AY496" s="256"/>
      <c r="AZ496" s="256"/>
      <c r="BA496" s="256"/>
      <c r="BB496" s="256"/>
      <c r="BC496" s="256"/>
      <c r="BD496" s="256"/>
      <c r="BE496" s="256"/>
      <c r="BF496" s="256"/>
      <c r="BG496" s="256"/>
      <c r="BH496" s="256"/>
      <c r="BI496" s="256"/>
      <c r="BK496" s="256"/>
      <c r="BL496" s="256"/>
      <c r="BM496" s="256"/>
      <c r="BN496" s="256"/>
      <c r="BO496" s="256"/>
      <c r="BP496" s="256"/>
      <c r="BQ496" s="256"/>
      <c r="BR496" s="256"/>
      <c r="BS496" s="256"/>
      <c r="BT496" s="256"/>
      <c r="BU496" s="256"/>
      <c r="BV496" s="256"/>
      <c r="BX496" s="256"/>
      <c r="BY496" s="256"/>
      <c r="BZ496" s="256"/>
      <c r="CA496" s="256"/>
      <c r="CB496" s="256"/>
      <c r="CC496" s="256"/>
      <c r="CD496" s="256"/>
      <c r="CE496" s="256"/>
      <c r="CF496" s="256"/>
      <c r="CG496" s="256"/>
      <c r="CH496" s="256"/>
      <c r="CI496" s="256"/>
      <c r="CK496" s="256"/>
      <c r="CL496" s="256"/>
      <c r="CM496" s="256"/>
      <c r="CN496" s="256"/>
      <c r="CO496" s="256"/>
      <c r="CP496" s="256"/>
      <c r="CQ496" s="256"/>
      <c r="CR496" s="256"/>
      <c r="CS496" s="256"/>
      <c r="CT496" s="256"/>
      <c r="CU496" s="256"/>
      <c r="CV496" s="256"/>
      <c r="CX496" s="256"/>
      <c r="CY496" s="256"/>
      <c r="CZ496" s="256"/>
      <c r="DA496" s="256"/>
      <c r="DB496" s="256"/>
      <c r="DC496" s="256"/>
      <c r="DD496" s="256"/>
      <c r="DE496" s="256"/>
      <c r="DF496" s="256"/>
      <c r="DG496" s="256"/>
      <c r="DH496" s="256"/>
      <c r="DI496" s="256"/>
      <c r="DK496" s="256"/>
      <c r="DL496" s="256"/>
      <c r="DM496" s="256"/>
      <c r="DN496" s="256"/>
      <c r="DO496" s="256"/>
      <c r="DP496" s="256"/>
      <c r="DQ496" s="256"/>
      <c r="DR496" s="256"/>
      <c r="DS496" s="256"/>
      <c r="DT496" s="256"/>
      <c r="DU496" s="256"/>
      <c r="DV496" s="256"/>
      <c r="DX496" s="256"/>
      <c r="DY496" s="256"/>
      <c r="DZ496" s="256"/>
      <c r="EA496" s="256"/>
      <c r="EB496" s="256"/>
      <c r="EC496" s="256"/>
      <c r="ED496" s="256"/>
      <c r="EE496" s="256"/>
      <c r="EF496" s="256"/>
      <c r="EG496" s="256"/>
      <c r="EH496" s="256"/>
      <c r="EI496" s="256"/>
      <c r="EK496" s="256"/>
      <c r="EL496" s="256"/>
      <c r="EM496" s="256"/>
      <c r="EN496" s="256"/>
      <c r="EO496" s="256"/>
      <c r="EP496" s="256"/>
      <c r="EQ496" s="256"/>
      <c r="ER496" s="256"/>
      <c r="ES496" s="256"/>
      <c r="ET496" s="256"/>
      <c r="EU496" s="256"/>
      <c r="EV496" s="256"/>
      <c r="EX496" s="256"/>
      <c r="EY496" s="256"/>
      <c r="EZ496" s="256"/>
      <c r="FA496" s="256"/>
      <c r="FB496" s="256"/>
      <c r="FC496" s="256"/>
      <c r="FD496" s="256"/>
      <c r="FE496" s="256"/>
      <c r="FF496" s="256"/>
      <c r="FG496" s="256"/>
      <c r="FH496" s="256"/>
      <c r="FI496" s="256"/>
      <c r="FK496" s="256"/>
      <c r="FL496" s="256"/>
      <c r="FM496" s="256"/>
      <c r="FN496" s="256"/>
      <c r="FO496" s="256"/>
      <c r="FP496" s="256"/>
      <c r="FQ496" s="256"/>
      <c r="FR496" s="256"/>
      <c r="FS496" s="256"/>
      <c r="FT496" s="256"/>
      <c r="FU496" s="256"/>
      <c r="FV496" s="256"/>
      <c r="FX496" s="256"/>
      <c r="FY496" s="256"/>
      <c r="FZ496" s="256"/>
      <c r="GA496" s="256"/>
      <c r="GB496" s="256"/>
      <c r="GC496" s="256"/>
      <c r="GD496" s="256"/>
      <c r="GE496" s="256"/>
      <c r="GF496" s="256"/>
      <c r="GG496" s="256"/>
      <c r="GH496" s="256"/>
      <c r="GI496" s="256"/>
      <c r="GK496" s="256"/>
      <c r="GL496" s="256"/>
      <c r="GM496" s="256"/>
      <c r="GN496" s="256"/>
      <c r="GO496" s="256"/>
      <c r="GP496" s="256"/>
      <c r="GQ496" s="256"/>
      <c r="GR496" s="256"/>
      <c r="GS496" s="256"/>
      <c r="GT496" s="256"/>
      <c r="GU496" s="256"/>
      <c r="GV496" s="256"/>
      <c r="GX496" s="256"/>
      <c r="GY496" s="256"/>
      <c r="GZ496" s="256"/>
      <c r="HA496" s="256"/>
      <c r="HB496" s="256"/>
      <c r="HC496" s="256"/>
      <c r="HD496" s="256"/>
      <c r="HE496" s="256"/>
      <c r="HF496" s="256"/>
      <c r="HG496" s="256"/>
      <c r="HH496" s="256"/>
      <c r="HI496" s="256"/>
      <c r="HK496" s="256"/>
      <c r="HL496" s="256"/>
      <c r="HM496" s="256"/>
      <c r="HN496" s="256"/>
      <c r="HO496" s="256"/>
      <c r="HP496" s="256"/>
      <c r="HQ496" s="256"/>
      <c r="HR496" s="256"/>
      <c r="HS496" s="256"/>
      <c r="HT496" s="256"/>
      <c r="HU496" s="256"/>
      <c r="HV496" s="256"/>
      <c r="HX496" s="256"/>
      <c r="HY496" s="256"/>
      <c r="HZ496" s="256"/>
      <c r="IA496" s="256"/>
      <c r="IB496" s="256"/>
      <c r="IC496" s="256"/>
      <c r="ID496" s="256"/>
      <c r="IE496" s="256"/>
      <c r="IF496" s="256"/>
      <c r="IG496" s="256"/>
      <c r="IH496" s="256"/>
      <c r="II496" s="256"/>
      <c r="IK496" s="256"/>
      <c r="IL496" s="257"/>
      <c r="IM496" s="257"/>
      <c r="IN496" s="257"/>
      <c r="IO496" s="257"/>
      <c r="IP496" s="257"/>
      <c r="IQ496" s="257"/>
      <c r="IR496" s="257"/>
      <c r="IS496" s="257"/>
      <c r="IT496" s="257"/>
      <c r="IU496" s="257"/>
      <c r="IV496" s="257"/>
      <c r="IW496" s="257"/>
      <c r="IY496" s="256"/>
    </row>
    <row r="497" spans="16:259" ht="19.5" customHeight="1" x14ac:dyDescent="0.5">
      <c r="P497" s="400"/>
      <c r="Z497" s="256"/>
      <c r="AA497" s="256"/>
      <c r="AB497" s="256"/>
      <c r="AO497" s="400"/>
      <c r="AY497" s="256"/>
      <c r="AZ497" s="256"/>
      <c r="BA497" s="256"/>
      <c r="BB497" s="256"/>
      <c r="BC497" s="256"/>
      <c r="BD497" s="256"/>
      <c r="BE497" s="256"/>
      <c r="BF497" s="256"/>
      <c r="BG497" s="256"/>
      <c r="BH497" s="256"/>
      <c r="BI497" s="256"/>
      <c r="BK497" s="256"/>
      <c r="BL497" s="256"/>
      <c r="BM497" s="256"/>
      <c r="BN497" s="256"/>
      <c r="BO497" s="256"/>
      <c r="BP497" s="256"/>
      <c r="BQ497" s="256"/>
      <c r="BR497" s="256"/>
      <c r="BS497" s="256"/>
      <c r="BT497" s="256"/>
      <c r="BU497" s="256"/>
      <c r="BV497" s="256"/>
      <c r="BX497" s="256"/>
      <c r="BY497" s="256"/>
      <c r="BZ497" s="256"/>
      <c r="CA497" s="256"/>
      <c r="CB497" s="256"/>
      <c r="CC497" s="256"/>
      <c r="CD497" s="256"/>
      <c r="CE497" s="256"/>
      <c r="CF497" s="256"/>
      <c r="CG497" s="256"/>
      <c r="CH497" s="256"/>
      <c r="CI497" s="256"/>
      <c r="CK497" s="256"/>
      <c r="CL497" s="256"/>
      <c r="CM497" s="256"/>
      <c r="CN497" s="256"/>
      <c r="CO497" s="256"/>
      <c r="CP497" s="256"/>
      <c r="CQ497" s="256"/>
      <c r="CR497" s="256"/>
      <c r="CS497" s="256"/>
      <c r="CT497" s="256"/>
      <c r="CU497" s="256"/>
      <c r="CV497" s="256"/>
      <c r="CX497" s="256"/>
      <c r="CY497" s="256"/>
      <c r="CZ497" s="256"/>
      <c r="DA497" s="256"/>
      <c r="DB497" s="256"/>
      <c r="DC497" s="256"/>
      <c r="DD497" s="256"/>
      <c r="DE497" s="256"/>
      <c r="DF497" s="256"/>
      <c r="DG497" s="256"/>
      <c r="DH497" s="256"/>
      <c r="DI497" s="256"/>
      <c r="DK497" s="256"/>
      <c r="DL497" s="256"/>
      <c r="DM497" s="256"/>
      <c r="DN497" s="256"/>
      <c r="DO497" s="256"/>
      <c r="DP497" s="256"/>
      <c r="DQ497" s="256"/>
      <c r="DR497" s="256"/>
      <c r="DS497" s="256"/>
      <c r="DT497" s="256"/>
      <c r="DU497" s="256"/>
      <c r="DV497" s="256"/>
      <c r="DX497" s="256"/>
      <c r="DY497" s="256"/>
      <c r="DZ497" s="256"/>
      <c r="EA497" s="256"/>
      <c r="EB497" s="256"/>
      <c r="EC497" s="256"/>
      <c r="ED497" s="256"/>
      <c r="EE497" s="256"/>
      <c r="EF497" s="256"/>
      <c r="EG497" s="256"/>
      <c r="EH497" s="256"/>
      <c r="EI497" s="256"/>
      <c r="EK497" s="256"/>
      <c r="EL497" s="256"/>
      <c r="EM497" s="256"/>
      <c r="EN497" s="256"/>
      <c r="EO497" s="256"/>
      <c r="EP497" s="256"/>
      <c r="EQ497" s="256"/>
      <c r="ER497" s="256"/>
      <c r="ES497" s="256"/>
      <c r="ET497" s="256"/>
      <c r="EU497" s="256"/>
      <c r="EV497" s="256"/>
      <c r="EX497" s="256"/>
      <c r="EY497" s="256"/>
      <c r="EZ497" s="256"/>
      <c r="FA497" s="256"/>
      <c r="FB497" s="256"/>
      <c r="FC497" s="256"/>
      <c r="FD497" s="256"/>
      <c r="FE497" s="256"/>
      <c r="FF497" s="256"/>
      <c r="FG497" s="256"/>
      <c r="FH497" s="256"/>
      <c r="FI497" s="256"/>
      <c r="FK497" s="256"/>
      <c r="FL497" s="256"/>
      <c r="FM497" s="256"/>
      <c r="FN497" s="256"/>
      <c r="FO497" s="256"/>
      <c r="FP497" s="256"/>
      <c r="FQ497" s="256"/>
      <c r="FR497" s="256"/>
      <c r="FS497" s="256"/>
      <c r="FT497" s="256"/>
      <c r="FU497" s="256"/>
      <c r="FV497" s="256"/>
      <c r="FX497" s="256"/>
      <c r="FY497" s="256"/>
      <c r="FZ497" s="256"/>
      <c r="GA497" s="256"/>
      <c r="GB497" s="256"/>
      <c r="GC497" s="256"/>
      <c r="GD497" s="256"/>
      <c r="GE497" s="256"/>
      <c r="GF497" s="256"/>
      <c r="GG497" s="256"/>
      <c r="GH497" s="256"/>
      <c r="GI497" s="256"/>
      <c r="GK497" s="256"/>
      <c r="GL497" s="256"/>
      <c r="GM497" s="256"/>
      <c r="GN497" s="256"/>
      <c r="GO497" s="256"/>
      <c r="GP497" s="256"/>
      <c r="GQ497" s="256"/>
      <c r="GR497" s="256"/>
      <c r="GS497" s="256"/>
      <c r="GT497" s="256"/>
      <c r="GU497" s="256"/>
      <c r="GV497" s="256"/>
      <c r="GX497" s="256"/>
      <c r="GY497" s="256"/>
      <c r="GZ497" s="256"/>
      <c r="HA497" s="256"/>
      <c r="HB497" s="256"/>
      <c r="HC497" s="256"/>
      <c r="HD497" s="256"/>
      <c r="HE497" s="256"/>
      <c r="HF497" s="256"/>
      <c r="HG497" s="256"/>
      <c r="HH497" s="256"/>
      <c r="HI497" s="256"/>
      <c r="HK497" s="256"/>
      <c r="HL497" s="256"/>
      <c r="HM497" s="256"/>
      <c r="HN497" s="256"/>
      <c r="HO497" s="256"/>
      <c r="HP497" s="256"/>
      <c r="HQ497" s="256"/>
      <c r="HR497" s="256"/>
      <c r="HS497" s="256"/>
      <c r="HT497" s="256"/>
      <c r="HU497" s="256"/>
      <c r="HV497" s="256"/>
      <c r="HX497" s="256"/>
      <c r="HY497" s="256"/>
      <c r="HZ497" s="256"/>
      <c r="IA497" s="256"/>
      <c r="IB497" s="256"/>
      <c r="IC497" s="256"/>
      <c r="ID497" s="256"/>
      <c r="IE497" s="256"/>
      <c r="IF497" s="256"/>
      <c r="IG497" s="256"/>
      <c r="IH497" s="256"/>
      <c r="II497" s="256"/>
      <c r="IK497" s="256"/>
      <c r="IL497" s="257"/>
      <c r="IM497" s="257"/>
      <c r="IN497" s="257"/>
      <c r="IO497" s="257"/>
      <c r="IP497" s="257"/>
      <c r="IQ497" s="257"/>
      <c r="IR497" s="257"/>
      <c r="IS497" s="257"/>
      <c r="IT497" s="257"/>
      <c r="IU497" s="257"/>
      <c r="IV497" s="257"/>
      <c r="IW497" s="257"/>
      <c r="IY497" s="256"/>
    </row>
    <row r="498" spans="16:259" ht="19.5" customHeight="1" x14ac:dyDescent="0.5">
      <c r="P498" s="400"/>
      <c r="Z498" s="256"/>
      <c r="AA498" s="256"/>
      <c r="AB498" s="256"/>
      <c r="AO498" s="400"/>
      <c r="AY498" s="256"/>
      <c r="AZ498" s="256"/>
      <c r="BA498" s="256"/>
      <c r="BB498" s="256"/>
      <c r="BC498" s="256"/>
      <c r="BD498" s="256"/>
      <c r="BE498" s="256"/>
      <c r="BF498" s="256"/>
      <c r="BG498" s="256"/>
      <c r="BH498" s="256"/>
      <c r="BI498" s="256"/>
      <c r="BK498" s="256"/>
      <c r="BL498" s="256"/>
      <c r="BM498" s="256"/>
      <c r="BN498" s="256"/>
      <c r="BO498" s="256"/>
      <c r="BP498" s="256"/>
      <c r="BQ498" s="256"/>
      <c r="BR498" s="256"/>
      <c r="BS498" s="256"/>
      <c r="BT498" s="256"/>
      <c r="BU498" s="256"/>
      <c r="BV498" s="256"/>
      <c r="BX498" s="256"/>
      <c r="BY498" s="256"/>
      <c r="BZ498" s="256"/>
      <c r="CA498" s="256"/>
      <c r="CB498" s="256"/>
      <c r="CC498" s="256"/>
      <c r="CD498" s="256"/>
      <c r="CE498" s="256"/>
      <c r="CF498" s="256"/>
      <c r="CG498" s="256"/>
      <c r="CH498" s="256"/>
      <c r="CI498" s="256"/>
      <c r="CK498" s="256"/>
      <c r="CL498" s="256"/>
      <c r="CM498" s="256"/>
      <c r="CN498" s="256"/>
      <c r="CO498" s="256"/>
      <c r="CP498" s="256"/>
      <c r="CQ498" s="256"/>
      <c r="CR498" s="256"/>
      <c r="CS498" s="256"/>
      <c r="CT498" s="256"/>
      <c r="CU498" s="256"/>
      <c r="CV498" s="256"/>
      <c r="CX498" s="256"/>
      <c r="CY498" s="256"/>
      <c r="CZ498" s="256"/>
      <c r="DA498" s="256"/>
      <c r="DB498" s="256"/>
      <c r="DC498" s="256"/>
      <c r="DD498" s="256"/>
      <c r="DE498" s="256"/>
      <c r="DF498" s="256"/>
      <c r="DG498" s="256"/>
      <c r="DH498" s="256"/>
      <c r="DI498" s="256"/>
      <c r="DK498" s="256"/>
      <c r="DL498" s="256"/>
      <c r="DM498" s="256"/>
      <c r="DN498" s="256"/>
      <c r="DO498" s="256"/>
      <c r="DP498" s="256"/>
      <c r="DQ498" s="256"/>
      <c r="DR498" s="256"/>
      <c r="DS498" s="256"/>
      <c r="DT498" s="256"/>
      <c r="DU498" s="256"/>
      <c r="DV498" s="256"/>
      <c r="DX498" s="256"/>
      <c r="DY498" s="256"/>
      <c r="DZ498" s="256"/>
      <c r="EA498" s="256"/>
      <c r="EB498" s="256"/>
      <c r="EC498" s="256"/>
      <c r="ED498" s="256"/>
      <c r="EE498" s="256"/>
      <c r="EF498" s="256"/>
      <c r="EG498" s="256"/>
      <c r="EH498" s="256"/>
      <c r="EI498" s="256"/>
      <c r="EK498" s="256"/>
      <c r="EL498" s="256"/>
      <c r="EM498" s="256"/>
      <c r="EN498" s="256"/>
      <c r="EO498" s="256"/>
      <c r="EP498" s="256"/>
      <c r="EQ498" s="256"/>
      <c r="ER498" s="256"/>
      <c r="ES498" s="256"/>
      <c r="ET498" s="256"/>
      <c r="EU498" s="256"/>
      <c r="EV498" s="256"/>
      <c r="EX498" s="256"/>
      <c r="EY498" s="256"/>
      <c r="EZ498" s="256"/>
      <c r="FA498" s="256"/>
      <c r="FB498" s="256"/>
      <c r="FC498" s="256"/>
      <c r="FD498" s="256"/>
      <c r="FE498" s="256"/>
      <c r="FF498" s="256"/>
      <c r="FG498" s="256"/>
      <c r="FH498" s="256"/>
      <c r="FI498" s="256"/>
      <c r="FK498" s="256"/>
      <c r="FL498" s="256"/>
      <c r="FM498" s="256"/>
      <c r="FN498" s="256"/>
      <c r="FO498" s="256"/>
      <c r="FP498" s="256"/>
      <c r="FQ498" s="256"/>
      <c r="FR498" s="256"/>
      <c r="FS498" s="256"/>
      <c r="FT498" s="256"/>
      <c r="FU498" s="256"/>
      <c r="FV498" s="256"/>
      <c r="FX498" s="256"/>
      <c r="FY498" s="256"/>
      <c r="FZ498" s="256"/>
      <c r="GA498" s="256"/>
      <c r="GB498" s="256"/>
      <c r="GC498" s="256"/>
      <c r="GD498" s="256"/>
      <c r="GE498" s="256"/>
      <c r="GF498" s="256"/>
      <c r="GG498" s="256"/>
      <c r="GH498" s="256"/>
      <c r="GI498" s="256"/>
      <c r="GK498" s="256"/>
      <c r="GL498" s="256"/>
      <c r="GM498" s="256"/>
      <c r="GN498" s="256"/>
      <c r="GO498" s="256"/>
      <c r="GP498" s="256"/>
      <c r="GQ498" s="256"/>
      <c r="GR498" s="256"/>
      <c r="GS498" s="256"/>
      <c r="GT498" s="256"/>
      <c r="GU498" s="256"/>
      <c r="GV498" s="256"/>
      <c r="GX498" s="256"/>
      <c r="GY498" s="256"/>
      <c r="GZ498" s="256"/>
      <c r="HA498" s="256"/>
      <c r="HB498" s="256"/>
      <c r="HC498" s="256"/>
      <c r="HD498" s="256"/>
      <c r="HE498" s="256"/>
      <c r="HF498" s="256"/>
      <c r="HG498" s="256"/>
      <c r="HH498" s="256"/>
      <c r="HI498" s="256"/>
      <c r="HK498" s="256"/>
      <c r="HL498" s="256"/>
      <c r="HM498" s="256"/>
      <c r="HN498" s="256"/>
      <c r="HO498" s="256"/>
      <c r="HP498" s="256"/>
      <c r="HQ498" s="256"/>
      <c r="HR498" s="256"/>
      <c r="HS498" s="256"/>
      <c r="HT498" s="256"/>
      <c r="HU498" s="256"/>
      <c r="HV498" s="256"/>
      <c r="HX498" s="256"/>
      <c r="HY498" s="256"/>
      <c r="HZ498" s="256"/>
      <c r="IA498" s="256"/>
      <c r="IB498" s="256"/>
      <c r="IC498" s="256"/>
      <c r="ID498" s="256"/>
      <c r="IE498" s="256"/>
      <c r="IF498" s="256"/>
      <c r="IG498" s="256"/>
      <c r="IH498" s="256"/>
      <c r="II498" s="256"/>
      <c r="IK498" s="256"/>
      <c r="IL498" s="257"/>
      <c r="IM498" s="257"/>
      <c r="IN498" s="257"/>
      <c r="IO498" s="257"/>
      <c r="IP498" s="257"/>
      <c r="IQ498" s="257"/>
      <c r="IR498" s="257"/>
      <c r="IS498" s="257"/>
      <c r="IT498" s="257"/>
      <c r="IU498" s="257"/>
      <c r="IV498" s="257"/>
      <c r="IW498" s="257"/>
      <c r="IY498" s="256"/>
    </row>
    <row r="499" spans="16:259" ht="19.5" customHeight="1" x14ac:dyDescent="0.5">
      <c r="P499" s="400"/>
      <c r="Z499" s="256"/>
      <c r="AA499" s="256"/>
      <c r="AB499" s="256"/>
      <c r="AO499" s="400"/>
      <c r="AY499" s="256"/>
      <c r="AZ499" s="256"/>
      <c r="BA499" s="256"/>
      <c r="BB499" s="256"/>
      <c r="BC499" s="256"/>
      <c r="BD499" s="256"/>
      <c r="BE499" s="256"/>
      <c r="BF499" s="256"/>
      <c r="BG499" s="256"/>
      <c r="BH499" s="256"/>
      <c r="BI499" s="256"/>
      <c r="BK499" s="256"/>
      <c r="BL499" s="256"/>
      <c r="BM499" s="256"/>
      <c r="BN499" s="256"/>
      <c r="BO499" s="256"/>
      <c r="BP499" s="256"/>
      <c r="BQ499" s="256"/>
      <c r="BR499" s="256"/>
      <c r="BS499" s="256"/>
      <c r="BT499" s="256"/>
      <c r="BU499" s="256"/>
      <c r="BV499" s="256"/>
      <c r="BX499" s="256"/>
      <c r="BY499" s="256"/>
      <c r="BZ499" s="256"/>
      <c r="CA499" s="256"/>
      <c r="CB499" s="256"/>
      <c r="CC499" s="256"/>
      <c r="CD499" s="256"/>
      <c r="CE499" s="256"/>
      <c r="CF499" s="256"/>
      <c r="CG499" s="256"/>
      <c r="CH499" s="256"/>
      <c r="CI499" s="256"/>
      <c r="CK499" s="256"/>
      <c r="CL499" s="256"/>
      <c r="CM499" s="256"/>
      <c r="CN499" s="256"/>
      <c r="CO499" s="256"/>
      <c r="CP499" s="256"/>
      <c r="CQ499" s="256"/>
      <c r="CR499" s="256"/>
      <c r="CS499" s="256"/>
      <c r="CT499" s="256"/>
      <c r="CU499" s="256"/>
      <c r="CV499" s="256"/>
      <c r="CX499" s="256"/>
      <c r="CY499" s="256"/>
      <c r="CZ499" s="256"/>
      <c r="DA499" s="256"/>
      <c r="DB499" s="256"/>
      <c r="DC499" s="256"/>
      <c r="DD499" s="256"/>
      <c r="DE499" s="256"/>
      <c r="DF499" s="256"/>
      <c r="DG499" s="256"/>
      <c r="DH499" s="256"/>
      <c r="DI499" s="256"/>
      <c r="DK499" s="256"/>
      <c r="DL499" s="256"/>
      <c r="DM499" s="256"/>
      <c r="DN499" s="256"/>
      <c r="DO499" s="256"/>
      <c r="DP499" s="256"/>
      <c r="DQ499" s="256"/>
      <c r="DR499" s="256"/>
      <c r="DS499" s="256"/>
      <c r="DT499" s="256"/>
      <c r="DU499" s="256"/>
      <c r="DV499" s="256"/>
      <c r="DX499" s="256"/>
      <c r="DY499" s="256"/>
      <c r="DZ499" s="256"/>
      <c r="EA499" s="256"/>
      <c r="EB499" s="256"/>
      <c r="EC499" s="256"/>
      <c r="ED499" s="256"/>
      <c r="EE499" s="256"/>
      <c r="EF499" s="256"/>
      <c r="EG499" s="256"/>
      <c r="EH499" s="256"/>
      <c r="EI499" s="256"/>
      <c r="EK499" s="256"/>
      <c r="EL499" s="256"/>
      <c r="EM499" s="256"/>
      <c r="EN499" s="256"/>
      <c r="EO499" s="256"/>
      <c r="EP499" s="256"/>
      <c r="EQ499" s="256"/>
      <c r="ER499" s="256"/>
      <c r="ES499" s="256"/>
      <c r="ET499" s="256"/>
      <c r="EU499" s="256"/>
      <c r="EV499" s="256"/>
      <c r="EX499" s="256"/>
      <c r="EY499" s="256"/>
      <c r="EZ499" s="256"/>
      <c r="FA499" s="256"/>
      <c r="FB499" s="256"/>
      <c r="FC499" s="256"/>
      <c r="FD499" s="256"/>
      <c r="FE499" s="256"/>
      <c r="FF499" s="256"/>
      <c r="FG499" s="256"/>
      <c r="FH499" s="256"/>
      <c r="FI499" s="256"/>
      <c r="FK499" s="256"/>
      <c r="FL499" s="256"/>
      <c r="FM499" s="256"/>
      <c r="FN499" s="256"/>
      <c r="FO499" s="256"/>
      <c r="FP499" s="256"/>
      <c r="FQ499" s="256"/>
      <c r="FR499" s="256"/>
      <c r="FS499" s="256"/>
      <c r="FT499" s="256"/>
      <c r="FU499" s="256"/>
      <c r="FV499" s="256"/>
      <c r="FX499" s="256"/>
      <c r="FY499" s="256"/>
      <c r="FZ499" s="256"/>
      <c r="GA499" s="256"/>
      <c r="GB499" s="256"/>
      <c r="GC499" s="256"/>
      <c r="GD499" s="256"/>
      <c r="GE499" s="256"/>
      <c r="GF499" s="256"/>
      <c r="GG499" s="256"/>
      <c r="GH499" s="256"/>
      <c r="GI499" s="256"/>
      <c r="GK499" s="256"/>
      <c r="GL499" s="256"/>
      <c r="GM499" s="256"/>
      <c r="GN499" s="256"/>
      <c r="GO499" s="256"/>
      <c r="GP499" s="256"/>
      <c r="GQ499" s="256"/>
      <c r="GR499" s="256"/>
      <c r="GS499" s="256"/>
      <c r="GT499" s="256"/>
      <c r="GU499" s="256"/>
      <c r="GV499" s="256"/>
      <c r="GX499" s="256"/>
      <c r="GY499" s="256"/>
      <c r="GZ499" s="256"/>
      <c r="HA499" s="256"/>
      <c r="HB499" s="256"/>
      <c r="HC499" s="256"/>
      <c r="HD499" s="256"/>
      <c r="HE499" s="256"/>
      <c r="HF499" s="256"/>
      <c r="HG499" s="256"/>
      <c r="HH499" s="256"/>
      <c r="HI499" s="256"/>
      <c r="HK499" s="256"/>
      <c r="HL499" s="256"/>
      <c r="HM499" s="256"/>
      <c r="HN499" s="256"/>
      <c r="HO499" s="256"/>
      <c r="HP499" s="256"/>
      <c r="HQ499" s="256"/>
      <c r="HR499" s="256"/>
      <c r="HS499" s="256"/>
      <c r="HT499" s="256"/>
      <c r="HU499" s="256"/>
      <c r="HV499" s="256"/>
      <c r="HX499" s="256"/>
      <c r="HY499" s="256"/>
      <c r="HZ499" s="256"/>
      <c r="IA499" s="256"/>
      <c r="IB499" s="256"/>
      <c r="IC499" s="256"/>
      <c r="ID499" s="256"/>
      <c r="IE499" s="256"/>
      <c r="IF499" s="256"/>
      <c r="IG499" s="256"/>
      <c r="IH499" s="256"/>
      <c r="II499" s="256"/>
      <c r="IK499" s="256"/>
      <c r="IL499" s="257"/>
      <c r="IM499" s="257"/>
      <c r="IN499" s="257"/>
      <c r="IO499" s="257"/>
      <c r="IP499" s="257"/>
      <c r="IQ499" s="257"/>
      <c r="IR499" s="257"/>
      <c r="IS499" s="257"/>
      <c r="IT499" s="257"/>
      <c r="IU499" s="257"/>
      <c r="IV499" s="257"/>
      <c r="IW499" s="257"/>
      <c r="IY499" s="256"/>
    </row>
    <row r="500" spans="16:259" ht="19.5" customHeight="1" x14ac:dyDescent="0.5">
      <c r="P500" s="400"/>
      <c r="Z500" s="256"/>
      <c r="AA500" s="256"/>
      <c r="AB500" s="256"/>
      <c r="AO500" s="400"/>
      <c r="AY500" s="256"/>
      <c r="AZ500" s="256"/>
      <c r="BA500" s="256"/>
      <c r="BB500" s="256"/>
      <c r="BC500" s="256"/>
      <c r="BD500" s="256"/>
      <c r="BE500" s="256"/>
      <c r="BF500" s="256"/>
      <c r="BG500" s="256"/>
      <c r="BH500" s="256"/>
      <c r="BI500" s="256"/>
      <c r="BK500" s="256"/>
      <c r="BL500" s="256"/>
      <c r="BM500" s="256"/>
      <c r="BN500" s="256"/>
      <c r="BO500" s="256"/>
      <c r="BP500" s="256"/>
      <c r="BQ500" s="256"/>
      <c r="BR500" s="256"/>
      <c r="BS500" s="256"/>
      <c r="BT500" s="256"/>
      <c r="BU500" s="256"/>
      <c r="BV500" s="256"/>
      <c r="BX500" s="256"/>
      <c r="BY500" s="256"/>
      <c r="BZ500" s="256"/>
      <c r="CA500" s="256"/>
      <c r="CB500" s="256"/>
      <c r="CC500" s="256"/>
      <c r="CD500" s="256"/>
      <c r="CE500" s="256"/>
      <c r="CF500" s="256"/>
      <c r="CG500" s="256"/>
      <c r="CH500" s="256"/>
      <c r="CI500" s="256"/>
      <c r="CK500" s="256"/>
      <c r="CL500" s="256"/>
      <c r="CM500" s="256"/>
      <c r="CN500" s="256"/>
      <c r="CO500" s="256"/>
      <c r="CP500" s="256"/>
      <c r="CQ500" s="256"/>
      <c r="CR500" s="256"/>
      <c r="CS500" s="256"/>
      <c r="CT500" s="256"/>
      <c r="CU500" s="256"/>
      <c r="CV500" s="256"/>
      <c r="CX500" s="256"/>
      <c r="CY500" s="256"/>
      <c r="CZ500" s="256"/>
      <c r="DA500" s="256"/>
      <c r="DB500" s="256"/>
      <c r="DC500" s="256"/>
      <c r="DD500" s="256"/>
      <c r="DE500" s="256"/>
      <c r="DF500" s="256"/>
      <c r="DG500" s="256"/>
      <c r="DH500" s="256"/>
      <c r="DI500" s="256"/>
      <c r="DK500" s="256"/>
      <c r="DL500" s="256"/>
      <c r="DM500" s="256"/>
      <c r="DN500" s="256"/>
      <c r="DO500" s="256"/>
      <c r="DP500" s="256"/>
      <c r="DQ500" s="256"/>
      <c r="DR500" s="256"/>
      <c r="DS500" s="256"/>
      <c r="DT500" s="256"/>
      <c r="DU500" s="256"/>
      <c r="DV500" s="256"/>
      <c r="DX500" s="256"/>
      <c r="DY500" s="256"/>
      <c r="DZ500" s="256"/>
      <c r="EA500" s="256"/>
      <c r="EB500" s="256"/>
      <c r="EC500" s="256"/>
      <c r="ED500" s="256"/>
      <c r="EE500" s="256"/>
      <c r="EF500" s="256"/>
      <c r="EG500" s="256"/>
      <c r="EH500" s="256"/>
      <c r="EI500" s="256"/>
      <c r="EK500" s="256"/>
      <c r="EL500" s="256"/>
      <c r="EM500" s="256"/>
      <c r="EN500" s="256"/>
      <c r="EO500" s="256"/>
      <c r="EP500" s="256"/>
      <c r="EQ500" s="256"/>
      <c r="ER500" s="256"/>
      <c r="ES500" s="256"/>
      <c r="ET500" s="256"/>
      <c r="EU500" s="256"/>
      <c r="EV500" s="256"/>
      <c r="EX500" s="256"/>
      <c r="EY500" s="256"/>
      <c r="EZ500" s="256"/>
      <c r="FA500" s="256"/>
      <c r="FB500" s="256"/>
      <c r="FC500" s="256"/>
      <c r="FD500" s="256"/>
      <c r="FE500" s="256"/>
      <c r="FF500" s="256"/>
      <c r="FG500" s="256"/>
      <c r="FH500" s="256"/>
      <c r="FI500" s="256"/>
      <c r="FK500" s="256"/>
      <c r="FL500" s="256"/>
      <c r="FM500" s="256"/>
      <c r="FN500" s="256"/>
      <c r="FO500" s="256"/>
      <c r="FP500" s="256"/>
      <c r="FQ500" s="256"/>
      <c r="FR500" s="256"/>
      <c r="FS500" s="256"/>
      <c r="FT500" s="256"/>
      <c r="FU500" s="256"/>
      <c r="FV500" s="256"/>
      <c r="FX500" s="256"/>
      <c r="FY500" s="256"/>
      <c r="FZ500" s="256"/>
      <c r="GA500" s="256"/>
      <c r="GB500" s="256"/>
      <c r="GC500" s="256"/>
      <c r="GD500" s="256"/>
      <c r="GE500" s="256"/>
      <c r="GF500" s="256"/>
      <c r="GG500" s="256"/>
      <c r="GH500" s="256"/>
      <c r="GI500" s="256"/>
      <c r="GK500" s="256"/>
      <c r="GL500" s="256"/>
      <c r="GM500" s="256"/>
      <c r="GN500" s="256"/>
      <c r="GO500" s="256"/>
      <c r="GP500" s="256"/>
      <c r="GQ500" s="256"/>
      <c r="GR500" s="256"/>
      <c r="GS500" s="256"/>
      <c r="GT500" s="256"/>
      <c r="GU500" s="256"/>
      <c r="GV500" s="256"/>
      <c r="GX500" s="256"/>
      <c r="GY500" s="256"/>
      <c r="GZ500" s="256"/>
      <c r="HA500" s="256"/>
      <c r="HB500" s="256"/>
      <c r="HC500" s="256"/>
      <c r="HD500" s="256"/>
      <c r="HE500" s="256"/>
      <c r="HF500" s="256"/>
      <c r="HG500" s="256"/>
      <c r="HH500" s="256"/>
      <c r="HI500" s="256"/>
      <c r="HK500" s="256"/>
      <c r="HL500" s="256"/>
      <c r="HM500" s="256"/>
      <c r="HN500" s="256"/>
      <c r="HO500" s="256"/>
      <c r="HP500" s="256"/>
      <c r="HQ500" s="256"/>
      <c r="HR500" s="256"/>
      <c r="HS500" s="256"/>
      <c r="HT500" s="256"/>
      <c r="HU500" s="256"/>
      <c r="HV500" s="256"/>
      <c r="HX500" s="256"/>
      <c r="HY500" s="256"/>
      <c r="HZ500" s="256"/>
      <c r="IA500" s="256"/>
      <c r="IB500" s="256"/>
      <c r="IC500" s="256"/>
      <c r="ID500" s="256"/>
      <c r="IE500" s="256"/>
      <c r="IF500" s="256"/>
      <c r="IG500" s="256"/>
      <c r="IH500" s="256"/>
      <c r="II500" s="256"/>
      <c r="IK500" s="256"/>
      <c r="IL500" s="257"/>
      <c r="IM500" s="257"/>
      <c r="IN500" s="257"/>
      <c r="IO500" s="257"/>
      <c r="IP500" s="257"/>
      <c r="IQ500" s="257"/>
      <c r="IR500" s="257"/>
      <c r="IS500" s="257"/>
      <c r="IT500" s="257"/>
      <c r="IU500" s="257"/>
      <c r="IV500" s="257"/>
      <c r="IW500" s="257"/>
      <c r="IY500" s="256"/>
    </row>
    <row r="501" spans="16:259" ht="19.5" customHeight="1" x14ac:dyDescent="0.5">
      <c r="P501" s="400"/>
      <c r="Z501" s="256"/>
      <c r="AA501" s="256"/>
      <c r="AB501" s="256"/>
      <c r="AO501" s="400"/>
      <c r="AY501" s="256"/>
      <c r="AZ501" s="256"/>
      <c r="BA501" s="256"/>
      <c r="BB501" s="256"/>
      <c r="BC501" s="256"/>
      <c r="BD501" s="256"/>
      <c r="BE501" s="256"/>
      <c r="BF501" s="256"/>
      <c r="BG501" s="256"/>
      <c r="BH501" s="256"/>
      <c r="BI501" s="256"/>
      <c r="BK501" s="256"/>
      <c r="BL501" s="256"/>
      <c r="BM501" s="256"/>
      <c r="BN501" s="256"/>
      <c r="BO501" s="256"/>
      <c r="BP501" s="256"/>
      <c r="BQ501" s="256"/>
      <c r="BR501" s="256"/>
      <c r="BS501" s="256"/>
      <c r="BT501" s="256"/>
      <c r="BU501" s="256"/>
      <c r="BV501" s="256"/>
      <c r="BX501" s="256"/>
      <c r="BY501" s="256"/>
      <c r="BZ501" s="256"/>
      <c r="CA501" s="256"/>
      <c r="CB501" s="256"/>
      <c r="CC501" s="256"/>
      <c r="CD501" s="256"/>
      <c r="CE501" s="256"/>
      <c r="CF501" s="256"/>
      <c r="CG501" s="256"/>
      <c r="CH501" s="256"/>
      <c r="CI501" s="256"/>
      <c r="CK501" s="256"/>
      <c r="CL501" s="256"/>
      <c r="CM501" s="256"/>
      <c r="CN501" s="256"/>
      <c r="CO501" s="256"/>
      <c r="CP501" s="256"/>
      <c r="CQ501" s="256"/>
      <c r="CR501" s="256"/>
      <c r="CS501" s="256"/>
      <c r="CT501" s="256"/>
      <c r="CU501" s="256"/>
      <c r="CV501" s="256"/>
      <c r="CX501" s="256"/>
      <c r="CY501" s="256"/>
      <c r="CZ501" s="256"/>
      <c r="DA501" s="256"/>
      <c r="DB501" s="256"/>
      <c r="DC501" s="256"/>
      <c r="DD501" s="256"/>
      <c r="DE501" s="256"/>
      <c r="DF501" s="256"/>
      <c r="DG501" s="256"/>
      <c r="DH501" s="256"/>
      <c r="DI501" s="256"/>
      <c r="DK501" s="256"/>
      <c r="DL501" s="256"/>
      <c r="DM501" s="256"/>
      <c r="DN501" s="256"/>
      <c r="DO501" s="256"/>
      <c r="DP501" s="256"/>
      <c r="DQ501" s="256"/>
      <c r="DR501" s="256"/>
      <c r="DS501" s="256"/>
      <c r="DT501" s="256"/>
      <c r="DU501" s="256"/>
      <c r="DV501" s="256"/>
      <c r="DX501" s="256"/>
      <c r="DY501" s="256"/>
      <c r="DZ501" s="256"/>
      <c r="EA501" s="256"/>
      <c r="EB501" s="256"/>
      <c r="EC501" s="256"/>
      <c r="ED501" s="256"/>
      <c r="EE501" s="256"/>
      <c r="EF501" s="256"/>
      <c r="EG501" s="256"/>
      <c r="EH501" s="256"/>
      <c r="EI501" s="256"/>
      <c r="EK501" s="256"/>
      <c r="EL501" s="256"/>
      <c r="EM501" s="256"/>
      <c r="EN501" s="256"/>
      <c r="EO501" s="256"/>
      <c r="EP501" s="256"/>
      <c r="EQ501" s="256"/>
      <c r="ER501" s="256"/>
      <c r="ES501" s="256"/>
      <c r="ET501" s="256"/>
      <c r="EU501" s="256"/>
      <c r="EV501" s="256"/>
      <c r="EX501" s="256"/>
      <c r="EY501" s="256"/>
      <c r="EZ501" s="256"/>
      <c r="FA501" s="256"/>
      <c r="FB501" s="256"/>
      <c r="FC501" s="256"/>
      <c r="FD501" s="256"/>
      <c r="FE501" s="256"/>
      <c r="FF501" s="256"/>
      <c r="FG501" s="256"/>
      <c r="FH501" s="256"/>
      <c r="FI501" s="256"/>
      <c r="FK501" s="256"/>
      <c r="FL501" s="256"/>
      <c r="FM501" s="256"/>
      <c r="FN501" s="256"/>
      <c r="FO501" s="256"/>
      <c r="FP501" s="256"/>
      <c r="FQ501" s="256"/>
      <c r="FR501" s="256"/>
      <c r="FS501" s="256"/>
      <c r="FT501" s="256"/>
      <c r="FU501" s="256"/>
      <c r="FV501" s="256"/>
      <c r="FX501" s="256"/>
      <c r="FY501" s="256"/>
      <c r="FZ501" s="256"/>
      <c r="GA501" s="256"/>
      <c r="GB501" s="256"/>
      <c r="GC501" s="256"/>
      <c r="GD501" s="256"/>
      <c r="GE501" s="256"/>
      <c r="GF501" s="256"/>
      <c r="GG501" s="256"/>
      <c r="GH501" s="256"/>
      <c r="GI501" s="256"/>
      <c r="GK501" s="256"/>
      <c r="GL501" s="256"/>
      <c r="GM501" s="256"/>
      <c r="GN501" s="256"/>
      <c r="GO501" s="256"/>
      <c r="GP501" s="256"/>
      <c r="GQ501" s="256"/>
      <c r="GR501" s="256"/>
      <c r="GS501" s="256"/>
      <c r="GT501" s="256"/>
      <c r="GU501" s="256"/>
      <c r="GV501" s="256"/>
      <c r="GX501" s="256"/>
      <c r="GY501" s="256"/>
      <c r="GZ501" s="256"/>
      <c r="HA501" s="256"/>
      <c r="HB501" s="256"/>
      <c r="HC501" s="256"/>
      <c r="HD501" s="256"/>
      <c r="HE501" s="256"/>
      <c r="HF501" s="256"/>
      <c r="HG501" s="256"/>
      <c r="HH501" s="256"/>
      <c r="HI501" s="256"/>
      <c r="HK501" s="256"/>
      <c r="HL501" s="256"/>
      <c r="HM501" s="256"/>
      <c r="HN501" s="256"/>
      <c r="HO501" s="256"/>
      <c r="HP501" s="256"/>
      <c r="HQ501" s="256"/>
      <c r="HR501" s="256"/>
      <c r="HS501" s="256"/>
      <c r="HT501" s="256"/>
      <c r="HU501" s="256"/>
      <c r="HV501" s="256"/>
      <c r="HX501" s="256"/>
      <c r="HY501" s="256"/>
      <c r="HZ501" s="256"/>
      <c r="IA501" s="256"/>
      <c r="IB501" s="256"/>
      <c r="IC501" s="256"/>
      <c r="ID501" s="256"/>
      <c r="IE501" s="256"/>
      <c r="IF501" s="256"/>
      <c r="IG501" s="256"/>
      <c r="IH501" s="256"/>
      <c r="II501" s="256"/>
      <c r="IK501" s="256"/>
      <c r="IL501" s="257"/>
      <c r="IM501" s="257"/>
      <c r="IN501" s="257"/>
      <c r="IO501" s="257"/>
      <c r="IP501" s="257"/>
      <c r="IQ501" s="257"/>
      <c r="IR501" s="257"/>
      <c r="IS501" s="257"/>
      <c r="IT501" s="257"/>
      <c r="IU501" s="257"/>
      <c r="IV501" s="257"/>
      <c r="IW501" s="257"/>
      <c r="IY501" s="256"/>
    </row>
    <row r="502" spans="16:259" ht="19.5" customHeight="1" x14ac:dyDescent="0.5">
      <c r="P502" s="400"/>
      <c r="Z502" s="256"/>
      <c r="AA502" s="256"/>
      <c r="AB502" s="256"/>
      <c r="AO502" s="400"/>
      <c r="AY502" s="256"/>
      <c r="AZ502" s="256"/>
      <c r="BA502" s="256"/>
      <c r="BB502" s="256"/>
      <c r="BC502" s="256"/>
      <c r="BD502" s="256"/>
      <c r="BE502" s="256"/>
      <c r="BF502" s="256"/>
      <c r="BG502" s="256"/>
      <c r="BH502" s="256"/>
      <c r="BI502" s="256"/>
      <c r="BK502" s="256"/>
      <c r="BL502" s="256"/>
      <c r="BM502" s="256"/>
      <c r="BN502" s="256"/>
      <c r="BO502" s="256"/>
      <c r="BP502" s="256"/>
      <c r="BQ502" s="256"/>
      <c r="BR502" s="256"/>
      <c r="BS502" s="256"/>
      <c r="BT502" s="256"/>
      <c r="BU502" s="256"/>
      <c r="BV502" s="256"/>
      <c r="BX502" s="256"/>
      <c r="BY502" s="256"/>
      <c r="BZ502" s="256"/>
      <c r="CA502" s="256"/>
      <c r="CB502" s="256"/>
      <c r="CC502" s="256"/>
      <c r="CD502" s="256"/>
      <c r="CE502" s="256"/>
      <c r="CF502" s="256"/>
      <c r="CG502" s="256"/>
      <c r="CH502" s="256"/>
      <c r="CI502" s="256"/>
      <c r="CK502" s="256"/>
      <c r="CL502" s="256"/>
      <c r="CM502" s="256"/>
      <c r="CN502" s="256"/>
      <c r="CO502" s="256"/>
      <c r="CP502" s="256"/>
      <c r="CQ502" s="256"/>
      <c r="CR502" s="256"/>
      <c r="CS502" s="256"/>
      <c r="CT502" s="256"/>
      <c r="CU502" s="256"/>
      <c r="CV502" s="256"/>
      <c r="CX502" s="256"/>
      <c r="CY502" s="256"/>
      <c r="CZ502" s="256"/>
      <c r="DA502" s="256"/>
      <c r="DB502" s="256"/>
      <c r="DC502" s="256"/>
      <c r="DD502" s="256"/>
      <c r="DE502" s="256"/>
      <c r="DF502" s="256"/>
      <c r="DG502" s="256"/>
      <c r="DH502" s="256"/>
      <c r="DI502" s="256"/>
      <c r="DK502" s="256"/>
      <c r="DL502" s="256"/>
      <c r="DM502" s="256"/>
      <c r="DN502" s="256"/>
      <c r="DO502" s="256"/>
      <c r="DP502" s="256"/>
      <c r="DQ502" s="256"/>
      <c r="DR502" s="256"/>
      <c r="DS502" s="256"/>
      <c r="DT502" s="256"/>
      <c r="DU502" s="256"/>
      <c r="DV502" s="256"/>
      <c r="DX502" s="256"/>
      <c r="DY502" s="256"/>
      <c r="DZ502" s="256"/>
      <c r="EA502" s="256"/>
      <c r="EB502" s="256"/>
      <c r="EC502" s="256"/>
      <c r="ED502" s="256"/>
      <c r="EE502" s="256"/>
      <c r="EF502" s="256"/>
      <c r="EG502" s="256"/>
      <c r="EH502" s="256"/>
      <c r="EI502" s="256"/>
      <c r="EK502" s="256"/>
      <c r="EL502" s="256"/>
      <c r="EM502" s="256"/>
      <c r="EN502" s="256"/>
      <c r="EO502" s="256"/>
      <c r="EP502" s="256"/>
      <c r="EQ502" s="256"/>
      <c r="ER502" s="256"/>
      <c r="ES502" s="256"/>
      <c r="ET502" s="256"/>
      <c r="EU502" s="256"/>
      <c r="EV502" s="256"/>
      <c r="EX502" s="256"/>
      <c r="EY502" s="256"/>
      <c r="EZ502" s="256"/>
      <c r="FA502" s="256"/>
      <c r="FB502" s="256"/>
      <c r="FC502" s="256"/>
      <c r="FD502" s="256"/>
      <c r="FE502" s="256"/>
      <c r="FF502" s="256"/>
      <c r="FG502" s="256"/>
      <c r="FH502" s="256"/>
      <c r="FI502" s="256"/>
      <c r="FK502" s="256"/>
      <c r="FL502" s="256"/>
      <c r="FM502" s="256"/>
      <c r="FN502" s="256"/>
      <c r="FO502" s="256"/>
      <c r="FP502" s="256"/>
      <c r="FQ502" s="256"/>
      <c r="FR502" s="256"/>
      <c r="FS502" s="256"/>
      <c r="FT502" s="256"/>
      <c r="FU502" s="256"/>
      <c r="FV502" s="256"/>
      <c r="FX502" s="256"/>
      <c r="FY502" s="256"/>
      <c r="FZ502" s="256"/>
      <c r="GA502" s="256"/>
      <c r="GB502" s="256"/>
      <c r="GC502" s="256"/>
      <c r="GD502" s="256"/>
      <c r="GE502" s="256"/>
      <c r="GF502" s="256"/>
      <c r="GG502" s="256"/>
      <c r="GH502" s="256"/>
      <c r="GI502" s="256"/>
      <c r="GK502" s="256"/>
      <c r="GL502" s="256"/>
      <c r="GM502" s="256"/>
      <c r="GN502" s="256"/>
      <c r="GO502" s="256"/>
      <c r="GP502" s="256"/>
      <c r="GQ502" s="256"/>
      <c r="GR502" s="256"/>
      <c r="GS502" s="256"/>
      <c r="GT502" s="256"/>
      <c r="GU502" s="256"/>
      <c r="GV502" s="256"/>
      <c r="GX502" s="256"/>
      <c r="GY502" s="256"/>
      <c r="GZ502" s="256"/>
      <c r="HA502" s="256"/>
      <c r="HB502" s="256"/>
      <c r="HC502" s="256"/>
      <c r="HD502" s="256"/>
      <c r="HE502" s="256"/>
      <c r="HF502" s="256"/>
      <c r="HG502" s="256"/>
      <c r="HH502" s="256"/>
      <c r="HI502" s="256"/>
      <c r="HK502" s="256"/>
      <c r="HL502" s="256"/>
      <c r="HM502" s="256"/>
      <c r="HN502" s="256"/>
      <c r="HO502" s="256"/>
      <c r="HP502" s="256"/>
      <c r="HQ502" s="256"/>
      <c r="HR502" s="256"/>
      <c r="HS502" s="256"/>
      <c r="HT502" s="256"/>
      <c r="HU502" s="256"/>
      <c r="HV502" s="256"/>
      <c r="HX502" s="256"/>
      <c r="HY502" s="256"/>
      <c r="HZ502" s="256"/>
      <c r="IA502" s="256"/>
      <c r="IB502" s="256"/>
      <c r="IC502" s="256"/>
      <c r="ID502" s="256"/>
      <c r="IE502" s="256"/>
      <c r="IF502" s="256"/>
      <c r="IG502" s="256"/>
      <c r="IH502" s="256"/>
      <c r="II502" s="256"/>
      <c r="IK502" s="256"/>
      <c r="IL502" s="257"/>
      <c r="IM502" s="257"/>
      <c r="IN502" s="257"/>
      <c r="IO502" s="257"/>
      <c r="IP502" s="257"/>
      <c r="IQ502" s="257"/>
      <c r="IR502" s="257"/>
      <c r="IS502" s="257"/>
      <c r="IT502" s="257"/>
      <c r="IU502" s="257"/>
      <c r="IV502" s="257"/>
      <c r="IW502" s="257"/>
      <c r="IY502" s="256"/>
    </row>
    <row r="503" spans="16:259" ht="19.5" customHeight="1" x14ac:dyDescent="0.5">
      <c r="P503" s="400"/>
      <c r="Z503" s="256"/>
      <c r="AA503" s="256"/>
      <c r="AB503" s="256"/>
      <c r="AO503" s="400"/>
      <c r="AY503" s="256"/>
      <c r="AZ503" s="256"/>
      <c r="BA503" s="256"/>
      <c r="BB503" s="256"/>
      <c r="BC503" s="256"/>
      <c r="BD503" s="256"/>
      <c r="BE503" s="256"/>
      <c r="BF503" s="256"/>
      <c r="BG503" s="256"/>
      <c r="BH503" s="256"/>
      <c r="BI503" s="256"/>
      <c r="BK503" s="256"/>
      <c r="BL503" s="256"/>
      <c r="BM503" s="256"/>
      <c r="BN503" s="256"/>
      <c r="BO503" s="256"/>
      <c r="BP503" s="256"/>
      <c r="BQ503" s="256"/>
      <c r="BR503" s="256"/>
      <c r="BS503" s="256"/>
      <c r="BT503" s="256"/>
      <c r="BU503" s="256"/>
      <c r="BV503" s="256"/>
      <c r="BX503" s="256"/>
      <c r="BY503" s="256"/>
      <c r="BZ503" s="256"/>
      <c r="CA503" s="256"/>
      <c r="CB503" s="256"/>
      <c r="CC503" s="256"/>
      <c r="CD503" s="256"/>
      <c r="CE503" s="256"/>
      <c r="CF503" s="256"/>
      <c r="CG503" s="256"/>
      <c r="CH503" s="256"/>
      <c r="CI503" s="256"/>
      <c r="CK503" s="256"/>
      <c r="CL503" s="256"/>
      <c r="CM503" s="256"/>
      <c r="CN503" s="256"/>
      <c r="CO503" s="256"/>
      <c r="CP503" s="256"/>
      <c r="CQ503" s="256"/>
      <c r="CR503" s="256"/>
      <c r="CS503" s="256"/>
      <c r="CT503" s="256"/>
      <c r="CU503" s="256"/>
      <c r="CV503" s="256"/>
      <c r="CX503" s="256"/>
      <c r="CY503" s="256"/>
      <c r="CZ503" s="256"/>
      <c r="DA503" s="256"/>
      <c r="DB503" s="256"/>
      <c r="DC503" s="256"/>
      <c r="DD503" s="256"/>
      <c r="DE503" s="256"/>
      <c r="DF503" s="256"/>
      <c r="DG503" s="256"/>
      <c r="DH503" s="256"/>
      <c r="DI503" s="256"/>
      <c r="DK503" s="256"/>
      <c r="DL503" s="256"/>
      <c r="DM503" s="256"/>
      <c r="DN503" s="256"/>
      <c r="DO503" s="256"/>
      <c r="DP503" s="256"/>
      <c r="DQ503" s="256"/>
      <c r="DR503" s="256"/>
      <c r="DS503" s="256"/>
      <c r="DT503" s="256"/>
      <c r="DU503" s="256"/>
      <c r="DV503" s="256"/>
      <c r="DX503" s="256"/>
      <c r="DY503" s="256"/>
      <c r="DZ503" s="256"/>
      <c r="EA503" s="256"/>
      <c r="EB503" s="256"/>
      <c r="EC503" s="256"/>
      <c r="ED503" s="256"/>
      <c r="EE503" s="256"/>
      <c r="EF503" s="256"/>
      <c r="EG503" s="256"/>
      <c r="EH503" s="256"/>
      <c r="EI503" s="256"/>
      <c r="EK503" s="256"/>
      <c r="EL503" s="256"/>
      <c r="EM503" s="256"/>
      <c r="EN503" s="256"/>
      <c r="EO503" s="256"/>
      <c r="EP503" s="256"/>
      <c r="EQ503" s="256"/>
      <c r="ER503" s="256"/>
      <c r="ES503" s="256"/>
      <c r="ET503" s="256"/>
      <c r="EU503" s="256"/>
      <c r="EV503" s="256"/>
      <c r="EX503" s="256"/>
      <c r="EY503" s="256"/>
      <c r="EZ503" s="256"/>
      <c r="FA503" s="256"/>
      <c r="FB503" s="256"/>
      <c r="FC503" s="256"/>
      <c r="FD503" s="256"/>
      <c r="FE503" s="256"/>
      <c r="FF503" s="256"/>
      <c r="FG503" s="256"/>
      <c r="FH503" s="256"/>
      <c r="FI503" s="256"/>
      <c r="FK503" s="256"/>
      <c r="FL503" s="256"/>
      <c r="FM503" s="256"/>
      <c r="FN503" s="256"/>
      <c r="FO503" s="256"/>
      <c r="FP503" s="256"/>
      <c r="FQ503" s="256"/>
      <c r="FR503" s="256"/>
      <c r="FS503" s="256"/>
      <c r="FT503" s="256"/>
      <c r="FU503" s="256"/>
      <c r="FV503" s="256"/>
      <c r="FX503" s="256"/>
      <c r="FY503" s="256"/>
      <c r="FZ503" s="256"/>
      <c r="GA503" s="256"/>
      <c r="GB503" s="256"/>
      <c r="GC503" s="256"/>
      <c r="GD503" s="256"/>
      <c r="GE503" s="256"/>
      <c r="GF503" s="256"/>
      <c r="GG503" s="256"/>
      <c r="GH503" s="256"/>
      <c r="GI503" s="256"/>
      <c r="GK503" s="256"/>
      <c r="GL503" s="256"/>
      <c r="GM503" s="256"/>
      <c r="GN503" s="256"/>
      <c r="GO503" s="256"/>
      <c r="GP503" s="256"/>
      <c r="GQ503" s="256"/>
      <c r="GR503" s="256"/>
      <c r="GS503" s="256"/>
      <c r="GT503" s="256"/>
      <c r="GU503" s="256"/>
      <c r="GV503" s="256"/>
      <c r="GX503" s="256"/>
      <c r="GY503" s="256"/>
      <c r="GZ503" s="256"/>
      <c r="HA503" s="256"/>
      <c r="HB503" s="256"/>
      <c r="HC503" s="256"/>
      <c r="HD503" s="256"/>
      <c r="HE503" s="256"/>
      <c r="HF503" s="256"/>
      <c r="HG503" s="256"/>
      <c r="HH503" s="256"/>
      <c r="HI503" s="256"/>
      <c r="HK503" s="256"/>
      <c r="HL503" s="256"/>
      <c r="HM503" s="256"/>
      <c r="HN503" s="256"/>
      <c r="HO503" s="256"/>
      <c r="HP503" s="256"/>
      <c r="HQ503" s="256"/>
      <c r="HR503" s="256"/>
      <c r="HS503" s="256"/>
      <c r="HT503" s="256"/>
      <c r="HU503" s="256"/>
      <c r="HV503" s="256"/>
      <c r="HX503" s="256"/>
      <c r="HY503" s="256"/>
      <c r="HZ503" s="256"/>
      <c r="IA503" s="256"/>
      <c r="IB503" s="256"/>
      <c r="IC503" s="256"/>
      <c r="ID503" s="256"/>
      <c r="IE503" s="256"/>
      <c r="IF503" s="256"/>
      <c r="IG503" s="256"/>
      <c r="IH503" s="256"/>
      <c r="II503" s="256"/>
      <c r="IK503" s="256"/>
      <c r="IL503" s="257"/>
      <c r="IM503" s="257"/>
      <c r="IN503" s="257"/>
      <c r="IO503" s="257"/>
      <c r="IP503" s="257"/>
      <c r="IQ503" s="257"/>
      <c r="IR503" s="257"/>
      <c r="IS503" s="257"/>
      <c r="IT503" s="257"/>
      <c r="IU503" s="257"/>
      <c r="IV503" s="257"/>
      <c r="IW503" s="257"/>
      <c r="IY503" s="256"/>
    </row>
    <row r="504" spans="16:259" ht="19.5" customHeight="1" x14ac:dyDescent="0.5">
      <c r="P504" s="400"/>
      <c r="Z504" s="256"/>
      <c r="AA504" s="256"/>
      <c r="AB504" s="256"/>
      <c r="AO504" s="400"/>
      <c r="AY504" s="256"/>
      <c r="AZ504" s="256"/>
      <c r="BA504" s="256"/>
      <c r="BB504" s="256"/>
      <c r="BC504" s="256"/>
      <c r="BD504" s="256"/>
      <c r="BE504" s="256"/>
      <c r="BF504" s="256"/>
      <c r="BG504" s="256"/>
      <c r="BH504" s="256"/>
      <c r="BI504" s="256"/>
      <c r="BK504" s="256"/>
      <c r="BL504" s="256"/>
      <c r="BM504" s="256"/>
      <c r="BN504" s="256"/>
      <c r="BO504" s="256"/>
      <c r="BP504" s="256"/>
      <c r="BQ504" s="256"/>
      <c r="BR504" s="256"/>
      <c r="BS504" s="256"/>
      <c r="BT504" s="256"/>
      <c r="BU504" s="256"/>
      <c r="BV504" s="256"/>
      <c r="BX504" s="256"/>
      <c r="BY504" s="256"/>
      <c r="BZ504" s="256"/>
      <c r="CA504" s="256"/>
      <c r="CB504" s="256"/>
      <c r="CC504" s="256"/>
      <c r="CD504" s="256"/>
      <c r="CE504" s="256"/>
      <c r="CF504" s="256"/>
      <c r="CG504" s="256"/>
      <c r="CH504" s="256"/>
      <c r="CI504" s="256"/>
      <c r="CK504" s="256"/>
      <c r="CL504" s="256"/>
      <c r="CM504" s="256"/>
      <c r="CN504" s="256"/>
      <c r="CO504" s="256"/>
      <c r="CP504" s="256"/>
      <c r="CQ504" s="256"/>
      <c r="CR504" s="256"/>
      <c r="CS504" s="256"/>
      <c r="CT504" s="256"/>
      <c r="CU504" s="256"/>
      <c r="CV504" s="256"/>
      <c r="CX504" s="256"/>
      <c r="CY504" s="256"/>
      <c r="CZ504" s="256"/>
      <c r="DA504" s="256"/>
      <c r="DB504" s="256"/>
      <c r="DC504" s="256"/>
      <c r="DD504" s="256"/>
      <c r="DE504" s="256"/>
      <c r="DF504" s="256"/>
      <c r="DG504" s="256"/>
      <c r="DH504" s="256"/>
      <c r="DI504" s="256"/>
      <c r="DK504" s="256"/>
      <c r="DL504" s="256"/>
      <c r="DM504" s="256"/>
      <c r="DN504" s="256"/>
      <c r="DO504" s="256"/>
      <c r="DP504" s="256"/>
      <c r="DQ504" s="256"/>
      <c r="DR504" s="256"/>
      <c r="DS504" s="256"/>
      <c r="DT504" s="256"/>
      <c r="DU504" s="256"/>
      <c r="DV504" s="256"/>
      <c r="DX504" s="256"/>
      <c r="DY504" s="256"/>
      <c r="DZ504" s="256"/>
      <c r="EA504" s="256"/>
      <c r="EB504" s="256"/>
      <c r="EC504" s="256"/>
      <c r="ED504" s="256"/>
      <c r="EE504" s="256"/>
      <c r="EF504" s="256"/>
      <c r="EG504" s="256"/>
      <c r="EH504" s="256"/>
      <c r="EI504" s="256"/>
      <c r="EK504" s="256"/>
      <c r="EL504" s="256"/>
      <c r="EM504" s="256"/>
      <c r="EN504" s="256"/>
      <c r="EO504" s="256"/>
      <c r="EP504" s="256"/>
      <c r="EQ504" s="256"/>
      <c r="ER504" s="256"/>
      <c r="ES504" s="256"/>
      <c r="ET504" s="256"/>
      <c r="EU504" s="256"/>
      <c r="EV504" s="256"/>
      <c r="EX504" s="256"/>
      <c r="EY504" s="256"/>
      <c r="EZ504" s="256"/>
      <c r="FA504" s="256"/>
      <c r="FB504" s="256"/>
      <c r="FC504" s="256"/>
      <c r="FD504" s="256"/>
      <c r="FE504" s="256"/>
      <c r="FF504" s="256"/>
      <c r="FG504" s="256"/>
      <c r="FH504" s="256"/>
      <c r="FI504" s="256"/>
      <c r="FK504" s="256"/>
      <c r="FL504" s="256"/>
      <c r="FM504" s="256"/>
      <c r="FN504" s="256"/>
      <c r="FO504" s="256"/>
      <c r="FP504" s="256"/>
      <c r="FQ504" s="256"/>
      <c r="FR504" s="256"/>
      <c r="FS504" s="256"/>
      <c r="FT504" s="256"/>
      <c r="FU504" s="256"/>
      <c r="FV504" s="256"/>
      <c r="FX504" s="256"/>
      <c r="FY504" s="256"/>
      <c r="FZ504" s="256"/>
      <c r="GA504" s="256"/>
      <c r="GB504" s="256"/>
      <c r="GC504" s="256"/>
      <c r="GD504" s="256"/>
      <c r="GE504" s="256"/>
      <c r="GF504" s="256"/>
      <c r="GG504" s="256"/>
      <c r="GH504" s="256"/>
      <c r="GI504" s="256"/>
      <c r="GK504" s="256"/>
      <c r="GL504" s="256"/>
      <c r="GM504" s="256"/>
      <c r="GN504" s="256"/>
      <c r="GO504" s="256"/>
      <c r="GP504" s="256"/>
      <c r="GQ504" s="256"/>
      <c r="GR504" s="256"/>
      <c r="GS504" s="256"/>
      <c r="GT504" s="256"/>
      <c r="GU504" s="256"/>
      <c r="GV504" s="256"/>
      <c r="GX504" s="256"/>
      <c r="GY504" s="256"/>
      <c r="GZ504" s="256"/>
      <c r="HA504" s="256"/>
      <c r="HB504" s="256"/>
      <c r="HC504" s="256"/>
      <c r="HD504" s="256"/>
      <c r="HE504" s="256"/>
      <c r="HF504" s="256"/>
      <c r="HG504" s="256"/>
      <c r="HH504" s="256"/>
      <c r="HI504" s="256"/>
      <c r="HK504" s="256"/>
      <c r="HL504" s="256"/>
      <c r="HM504" s="256"/>
      <c r="HN504" s="256"/>
      <c r="HO504" s="256"/>
      <c r="HP504" s="256"/>
      <c r="HQ504" s="256"/>
      <c r="HR504" s="256"/>
      <c r="HS504" s="256"/>
      <c r="HT504" s="256"/>
      <c r="HU504" s="256"/>
      <c r="HV504" s="256"/>
      <c r="HX504" s="256"/>
      <c r="HY504" s="256"/>
      <c r="HZ504" s="256"/>
      <c r="IA504" s="256"/>
      <c r="IB504" s="256"/>
      <c r="IC504" s="256"/>
      <c r="ID504" s="256"/>
      <c r="IE504" s="256"/>
      <c r="IF504" s="256"/>
      <c r="IG504" s="256"/>
      <c r="IH504" s="256"/>
      <c r="II504" s="256"/>
      <c r="IK504" s="256"/>
      <c r="IL504" s="257"/>
      <c r="IM504" s="257"/>
      <c r="IN504" s="257"/>
      <c r="IO504" s="257"/>
      <c r="IP504" s="257"/>
      <c r="IQ504" s="257"/>
      <c r="IR504" s="257"/>
      <c r="IS504" s="257"/>
      <c r="IT504" s="257"/>
      <c r="IU504" s="257"/>
      <c r="IV504" s="257"/>
      <c r="IW504" s="257"/>
      <c r="IY504" s="256"/>
    </row>
    <row r="505" spans="16:259" ht="19.5" customHeight="1" x14ac:dyDescent="0.5">
      <c r="P505" s="400"/>
      <c r="Z505" s="256"/>
      <c r="AA505" s="256"/>
      <c r="AB505" s="256"/>
      <c r="AO505" s="400"/>
      <c r="AY505" s="256"/>
      <c r="AZ505" s="256"/>
      <c r="BA505" s="256"/>
      <c r="BB505" s="256"/>
      <c r="BC505" s="256"/>
      <c r="BD505" s="256"/>
      <c r="BE505" s="256"/>
      <c r="BF505" s="256"/>
      <c r="BG505" s="256"/>
      <c r="BH505" s="256"/>
      <c r="BI505" s="256"/>
      <c r="BK505" s="256"/>
      <c r="BL505" s="256"/>
      <c r="BM505" s="256"/>
      <c r="BN505" s="256"/>
      <c r="BO505" s="256"/>
      <c r="BP505" s="256"/>
      <c r="BQ505" s="256"/>
      <c r="BR505" s="256"/>
      <c r="BS505" s="256"/>
      <c r="BT505" s="256"/>
      <c r="BU505" s="256"/>
      <c r="BV505" s="256"/>
      <c r="BX505" s="256"/>
      <c r="BY505" s="256"/>
      <c r="BZ505" s="256"/>
      <c r="CA505" s="256"/>
      <c r="CB505" s="256"/>
      <c r="CC505" s="256"/>
      <c r="CD505" s="256"/>
      <c r="CE505" s="256"/>
      <c r="CF505" s="256"/>
      <c r="CG505" s="256"/>
      <c r="CH505" s="256"/>
      <c r="CI505" s="256"/>
      <c r="CK505" s="256"/>
      <c r="CL505" s="256"/>
      <c r="CM505" s="256"/>
      <c r="CN505" s="256"/>
      <c r="CO505" s="256"/>
      <c r="CP505" s="256"/>
      <c r="CQ505" s="256"/>
      <c r="CR505" s="256"/>
      <c r="CS505" s="256"/>
      <c r="CT505" s="256"/>
      <c r="CU505" s="256"/>
      <c r="CV505" s="256"/>
      <c r="CX505" s="256"/>
      <c r="CY505" s="256"/>
      <c r="CZ505" s="256"/>
      <c r="DA505" s="256"/>
      <c r="DB505" s="256"/>
      <c r="DC505" s="256"/>
      <c r="DD505" s="256"/>
      <c r="DE505" s="256"/>
      <c r="DF505" s="256"/>
      <c r="DG505" s="256"/>
      <c r="DH505" s="256"/>
      <c r="DI505" s="256"/>
      <c r="DK505" s="256"/>
      <c r="DL505" s="256"/>
      <c r="DM505" s="256"/>
      <c r="DN505" s="256"/>
      <c r="DO505" s="256"/>
      <c r="DP505" s="256"/>
      <c r="DQ505" s="256"/>
      <c r="DR505" s="256"/>
      <c r="DS505" s="256"/>
      <c r="DT505" s="256"/>
      <c r="DU505" s="256"/>
      <c r="DV505" s="256"/>
      <c r="DX505" s="256"/>
      <c r="DY505" s="256"/>
      <c r="DZ505" s="256"/>
      <c r="EA505" s="256"/>
      <c r="EB505" s="256"/>
      <c r="EC505" s="256"/>
      <c r="ED505" s="256"/>
      <c r="EE505" s="256"/>
      <c r="EF505" s="256"/>
      <c r="EG505" s="256"/>
      <c r="EH505" s="256"/>
      <c r="EI505" s="256"/>
      <c r="EK505" s="256"/>
      <c r="EL505" s="256"/>
      <c r="EM505" s="256"/>
      <c r="EN505" s="256"/>
      <c r="EO505" s="256"/>
      <c r="EP505" s="256"/>
      <c r="EQ505" s="256"/>
      <c r="ER505" s="256"/>
      <c r="ES505" s="256"/>
      <c r="ET505" s="256"/>
      <c r="EU505" s="256"/>
      <c r="EV505" s="256"/>
      <c r="EX505" s="256"/>
      <c r="EY505" s="256"/>
      <c r="EZ505" s="256"/>
      <c r="FA505" s="256"/>
      <c r="FB505" s="256"/>
      <c r="FC505" s="256"/>
      <c r="FD505" s="256"/>
      <c r="FE505" s="256"/>
      <c r="FF505" s="256"/>
      <c r="FG505" s="256"/>
      <c r="FH505" s="256"/>
      <c r="FI505" s="256"/>
      <c r="FK505" s="256"/>
      <c r="FL505" s="256"/>
      <c r="FM505" s="256"/>
      <c r="FN505" s="256"/>
      <c r="FO505" s="256"/>
      <c r="FP505" s="256"/>
      <c r="FQ505" s="256"/>
      <c r="FR505" s="256"/>
      <c r="FS505" s="256"/>
      <c r="FT505" s="256"/>
      <c r="FU505" s="256"/>
      <c r="FV505" s="256"/>
      <c r="FX505" s="256"/>
      <c r="FY505" s="256"/>
      <c r="FZ505" s="256"/>
      <c r="GA505" s="256"/>
      <c r="GB505" s="256"/>
      <c r="GC505" s="256"/>
      <c r="GD505" s="256"/>
      <c r="GE505" s="256"/>
      <c r="GF505" s="256"/>
      <c r="GG505" s="256"/>
      <c r="GH505" s="256"/>
      <c r="GI505" s="256"/>
      <c r="GK505" s="256"/>
      <c r="GL505" s="256"/>
      <c r="GM505" s="256"/>
      <c r="GN505" s="256"/>
      <c r="GO505" s="256"/>
      <c r="GP505" s="256"/>
      <c r="GQ505" s="256"/>
      <c r="GR505" s="256"/>
      <c r="GS505" s="256"/>
      <c r="GT505" s="256"/>
      <c r="GU505" s="256"/>
      <c r="GV505" s="256"/>
      <c r="GX505" s="256"/>
      <c r="GY505" s="256"/>
      <c r="GZ505" s="256"/>
      <c r="HA505" s="256"/>
      <c r="HB505" s="256"/>
      <c r="HC505" s="256"/>
      <c r="HD505" s="256"/>
      <c r="HE505" s="256"/>
      <c r="HF505" s="256"/>
      <c r="HG505" s="256"/>
      <c r="HH505" s="256"/>
      <c r="HI505" s="256"/>
      <c r="HK505" s="256"/>
      <c r="HL505" s="256"/>
      <c r="HM505" s="256"/>
      <c r="HN505" s="256"/>
      <c r="HO505" s="256"/>
      <c r="HP505" s="256"/>
      <c r="HQ505" s="256"/>
      <c r="HR505" s="256"/>
      <c r="HS505" s="256"/>
      <c r="HT505" s="256"/>
      <c r="HU505" s="256"/>
      <c r="HV505" s="256"/>
      <c r="HX505" s="256"/>
      <c r="HY505" s="256"/>
      <c r="HZ505" s="256"/>
      <c r="IA505" s="256"/>
      <c r="IB505" s="256"/>
      <c r="IC505" s="256"/>
      <c r="ID505" s="256"/>
      <c r="IE505" s="256"/>
      <c r="IF505" s="256"/>
      <c r="IG505" s="256"/>
      <c r="IH505" s="256"/>
      <c r="II505" s="256"/>
      <c r="IK505" s="256"/>
      <c r="IL505" s="257"/>
      <c r="IM505" s="257"/>
      <c r="IN505" s="257"/>
      <c r="IO505" s="257"/>
      <c r="IP505" s="257"/>
      <c r="IQ505" s="257"/>
      <c r="IR505" s="257"/>
      <c r="IS505" s="257"/>
      <c r="IT505" s="257"/>
      <c r="IU505" s="257"/>
      <c r="IV505" s="257"/>
      <c r="IW505" s="257"/>
      <c r="IY505" s="256"/>
    </row>
    <row r="506" spans="16:259" ht="19.5" customHeight="1" x14ac:dyDescent="0.5">
      <c r="P506" s="400"/>
      <c r="Z506" s="256"/>
      <c r="AA506" s="256"/>
      <c r="AB506" s="256"/>
      <c r="AO506" s="400"/>
      <c r="AY506" s="256"/>
      <c r="AZ506" s="256"/>
      <c r="BA506" s="256"/>
      <c r="BB506" s="256"/>
      <c r="BC506" s="256"/>
      <c r="BD506" s="256"/>
      <c r="BE506" s="256"/>
      <c r="BF506" s="256"/>
      <c r="BG506" s="256"/>
      <c r="BH506" s="256"/>
      <c r="BI506" s="256"/>
      <c r="BK506" s="256"/>
      <c r="BL506" s="256"/>
      <c r="BM506" s="256"/>
      <c r="BN506" s="256"/>
      <c r="BO506" s="256"/>
      <c r="BP506" s="256"/>
      <c r="BQ506" s="256"/>
      <c r="BR506" s="256"/>
      <c r="BS506" s="256"/>
      <c r="BT506" s="256"/>
      <c r="BU506" s="256"/>
      <c r="BV506" s="256"/>
      <c r="BX506" s="256"/>
      <c r="BY506" s="256"/>
      <c r="BZ506" s="256"/>
      <c r="CA506" s="256"/>
      <c r="CB506" s="256"/>
      <c r="CC506" s="256"/>
      <c r="CD506" s="256"/>
      <c r="CE506" s="256"/>
      <c r="CF506" s="256"/>
      <c r="CG506" s="256"/>
      <c r="CH506" s="256"/>
      <c r="CI506" s="256"/>
      <c r="CK506" s="256"/>
      <c r="CL506" s="256"/>
      <c r="CM506" s="256"/>
      <c r="CN506" s="256"/>
      <c r="CO506" s="256"/>
      <c r="CP506" s="256"/>
      <c r="CQ506" s="256"/>
      <c r="CR506" s="256"/>
      <c r="CS506" s="256"/>
      <c r="CT506" s="256"/>
      <c r="CU506" s="256"/>
      <c r="CV506" s="256"/>
      <c r="CX506" s="256"/>
      <c r="CY506" s="256"/>
      <c r="CZ506" s="256"/>
      <c r="DA506" s="256"/>
      <c r="DB506" s="256"/>
      <c r="DC506" s="256"/>
      <c r="DD506" s="256"/>
      <c r="DE506" s="256"/>
      <c r="DF506" s="256"/>
      <c r="DG506" s="256"/>
      <c r="DH506" s="256"/>
      <c r="DI506" s="256"/>
      <c r="DK506" s="256"/>
      <c r="DL506" s="256"/>
      <c r="DM506" s="256"/>
      <c r="DN506" s="256"/>
      <c r="DO506" s="256"/>
      <c r="DP506" s="256"/>
      <c r="DQ506" s="256"/>
      <c r="DR506" s="256"/>
      <c r="DS506" s="256"/>
      <c r="DT506" s="256"/>
      <c r="DU506" s="256"/>
      <c r="DV506" s="256"/>
      <c r="DX506" s="256"/>
      <c r="DY506" s="256"/>
      <c r="DZ506" s="256"/>
      <c r="EA506" s="256"/>
      <c r="EB506" s="256"/>
      <c r="EC506" s="256"/>
      <c r="ED506" s="256"/>
      <c r="EE506" s="256"/>
      <c r="EF506" s="256"/>
      <c r="EG506" s="256"/>
      <c r="EH506" s="256"/>
      <c r="EI506" s="256"/>
      <c r="EK506" s="256"/>
      <c r="EL506" s="256"/>
      <c r="EM506" s="256"/>
      <c r="EN506" s="256"/>
      <c r="EO506" s="256"/>
      <c r="EP506" s="256"/>
      <c r="EQ506" s="256"/>
      <c r="ER506" s="256"/>
      <c r="ES506" s="256"/>
      <c r="ET506" s="256"/>
      <c r="EU506" s="256"/>
      <c r="EV506" s="256"/>
      <c r="EX506" s="256"/>
      <c r="EY506" s="256"/>
      <c r="EZ506" s="256"/>
      <c r="FA506" s="256"/>
      <c r="FB506" s="256"/>
      <c r="FC506" s="256"/>
      <c r="FD506" s="256"/>
      <c r="FE506" s="256"/>
      <c r="FF506" s="256"/>
      <c r="FG506" s="256"/>
      <c r="FH506" s="256"/>
      <c r="FI506" s="256"/>
      <c r="FK506" s="256"/>
      <c r="FL506" s="256"/>
      <c r="FM506" s="256"/>
      <c r="FN506" s="256"/>
      <c r="FO506" s="256"/>
      <c r="FP506" s="256"/>
      <c r="FQ506" s="256"/>
      <c r="FR506" s="256"/>
      <c r="FS506" s="256"/>
      <c r="FT506" s="256"/>
      <c r="FU506" s="256"/>
      <c r="FV506" s="256"/>
      <c r="FX506" s="256"/>
      <c r="FY506" s="256"/>
      <c r="FZ506" s="256"/>
      <c r="GA506" s="256"/>
      <c r="GB506" s="256"/>
      <c r="GC506" s="256"/>
      <c r="GD506" s="256"/>
      <c r="GE506" s="256"/>
      <c r="GF506" s="256"/>
      <c r="GG506" s="256"/>
      <c r="GH506" s="256"/>
      <c r="GI506" s="256"/>
      <c r="GK506" s="256"/>
      <c r="GL506" s="256"/>
      <c r="GM506" s="256"/>
      <c r="GN506" s="256"/>
      <c r="GO506" s="256"/>
      <c r="GP506" s="256"/>
      <c r="GQ506" s="256"/>
      <c r="GR506" s="256"/>
      <c r="GS506" s="256"/>
      <c r="GT506" s="256"/>
      <c r="GU506" s="256"/>
      <c r="GV506" s="256"/>
      <c r="GX506" s="256"/>
      <c r="GY506" s="256"/>
      <c r="GZ506" s="256"/>
      <c r="HA506" s="256"/>
      <c r="HB506" s="256"/>
      <c r="HC506" s="256"/>
      <c r="HD506" s="256"/>
      <c r="HE506" s="256"/>
      <c r="HF506" s="256"/>
      <c r="HG506" s="256"/>
      <c r="HH506" s="256"/>
      <c r="HI506" s="256"/>
      <c r="HK506" s="256"/>
      <c r="HL506" s="256"/>
      <c r="HM506" s="256"/>
      <c r="HN506" s="256"/>
      <c r="HO506" s="256"/>
      <c r="HP506" s="256"/>
      <c r="HQ506" s="256"/>
      <c r="HR506" s="256"/>
      <c r="HS506" s="256"/>
      <c r="HT506" s="256"/>
      <c r="HU506" s="256"/>
      <c r="HV506" s="256"/>
      <c r="HX506" s="256"/>
      <c r="HY506" s="256"/>
      <c r="HZ506" s="256"/>
      <c r="IA506" s="256"/>
      <c r="IB506" s="256"/>
      <c r="IC506" s="256"/>
      <c r="ID506" s="256"/>
      <c r="IE506" s="256"/>
      <c r="IF506" s="256"/>
      <c r="IG506" s="256"/>
      <c r="IH506" s="256"/>
      <c r="II506" s="256"/>
      <c r="IK506" s="256"/>
      <c r="IL506" s="257"/>
      <c r="IM506" s="257"/>
      <c r="IN506" s="257"/>
      <c r="IO506" s="257"/>
      <c r="IP506" s="257"/>
      <c r="IQ506" s="257"/>
      <c r="IR506" s="257"/>
      <c r="IS506" s="257"/>
      <c r="IT506" s="257"/>
      <c r="IU506" s="257"/>
      <c r="IV506" s="257"/>
      <c r="IW506" s="257"/>
      <c r="IY506" s="256"/>
    </row>
    <row r="507" spans="16:259" ht="19.5" customHeight="1" x14ac:dyDescent="0.5">
      <c r="P507" s="400"/>
      <c r="Z507" s="256"/>
      <c r="AA507" s="256"/>
      <c r="AB507" s="256"/>
      <c r="AO507" s="400"/>
      <c r="AY507" s="256"/>
      <c r="AZ507" s="256"/>
      <c r="BA507" s="256"/>
      <c r="BB507" s="256"/>
      <c r="BC507" s="256"/>
      <c r="BD507" s="256"/>
      <c r="BE507" s="256"/>
      <c r="BF507" s="256"/>
      <c r="BG507" s="256"/>
      <c r="BH507" s="256"/>
      <c r="BI507" s="256"/>
      <c r="BK507" s="256"/>
      <c r="BL507" s="256"/>
      <c r="BM507" s="256"/>
      <c r="BN507" s="256"/>
      <c r="BO507" s="256"/>
      <c r="BP507" s="256"/>
      <c r="BQ507" s="256"/>
      <c r="BR507" s="256"/>
      <c r="BS507" s="256"/>
      <c r="BT507" s="256"/>
      <c r="BU507" s="256"/>
      <c r="BV507" s="256"/>
      <c r="BX507" s="256"/>
      <c r="BY507" s="256"/>
      <c r="BZ507" s="256"/>
      <c r="CA507" s="256"/>
      <c r="CB507" s="256"/>
      <c r="CC507" s="256"/>
      <c r="CD507" s="256"/>
      <c r="CE507" s="256"/>
      <c r="CF507" s="256"/>
      <c r="CG507" s="256"/>
      <c r="CH507" s="256"/>
      <c r="CI507" s="256"/>
      <c r="CK507" s="256"/>
      <c r="CL507" s="256"/>
      <c r="CM507" s="256"/>
      <c r="CN507" s="256"/>
      <c r="CO507" s="256"/>
      <c r="CP507" s="256"/>
      <c r="CQ507" s="256"/>
      <c r="CR507" s="256"/>
      <c r="CS507" s="256"/>
      <c r="CT507" s="256"/>
      <c r="CU507" s="256"/>
      <c r="CV507" s="256"/>
      <c r="CX507" s="256"/>
      <c r="CY507" s="256"/>
      <c r="CZ507" s="256"/>
      <c r="DA507" s="256"/>
      <c r="DB507" s="256"/>
      <c r="DC507" s="256"/>
      <c r="DD507" s="256"/>
      <c r="DE507" s="256"/>
      <c r="DF507" s="256"/>
      <c r="DG507" s="256"/>
      <c r="DH507" s="256"/>
      <c r="DI507" s="256"/>
      <c r="DK507" s="256"/>
      <c r="DL507" s="256"/>
      <c r="DM507" s="256"/>
      <c r="DN507" s="256"/>
      <c r="DO507" s="256"/>
      <c r="DP507" s="256"/>
      <c r="DQ507" s="256"/>
      <c r="DR507" s="256"/>
      <c r="DS507" s="256"/>
      <c r="DT507" s="256"/>
      <c r="DU507" s="256"/>
      <c r="DV507" s="256"/>
      <c r="DX507" s="256"/>
      <c r="DY507" s="256"/>
      <c r="DZ507" s="256"/>
      <c r="EA507" s="256"/>
      <c r="EB507" s="256"/>
      <c r="EC507" s="256"/>
      <c r="ED507" s="256"/>
      <c r="EE507" s="256"/>
      <c r="EF507" s="256"/>
      <c r="EG507" s="256"/>
      <c r="EH507" s="256"/>
      <c r="EI507" s="256"/>
      <c r="EK507" s="256"/>
      <c r="EL507" s="256"/>
      <c r="EM507" s="256"/>
      <c r="EN507" s="256"/>
      <c r="EO507" s="256"/>
      <c r="EP507" s="256"/>
      <c r="EQ507" s="256"/>
      <c r="ER507" s="256"/>
      <c r="ES507" s="256"/>
      <c r="ET507" s="256"/>
      <c r="EU507" s="256"/>
      <c r="EV507" s="256"/>
      <c r="EX507" s="256"/>
      <c r="EY507" s="256"/>
      <c r="EZ507" s="256"/>
      <c r="FA507" s="256"/>
      <c r="FB507" s="256"/>
      <c r="FC507" s="256"/>
      <c r="FD507" s="256"/>
      <c r="FE507" s="256"/>
      <c r="FF507" s="256"/>
      <c r="FG507" s="256"/>
      <c r="FH507" s="256"/>
      <c r="FI507" s="256"/>
      <c r="FK507" s="256"/>
      <c r="FL507" s="256"/>
      <c r="FM507" s="256"/>
      <c r="FN507" s="256"/>
      <c r="FO507" s="256"/>
      <c r="FP507" s="256"/>
      <c r="FQ507" s="256"/>
      <c r="FR507" s="256"/>
      <c r="FS507" s="256"/>
      <c r="FT507" s="256"/>
      <c r="FU507" s="256"/>
      <c r="FV507" s="256"/>
      <c r="FX507" s="256"/>
      <c r="FY507" s="256"/>
      <c r="FZ507" s="256"/>
      <c r="GA507" s="256"/>
      <c r="GB507" s="256"/>
      <c r="GC507" s="256"/>
      <c r="GD507" s="256"/>
      <c r="GE507" s="256"/>
      <c r="GF507" s="256"/>
      <c r="GG507" s="256"/>
      <c r="GH507" s="256"/>
      <c r="GI507" s="256"/>
      <c r="GK507" s="256"/>
      <c r="GL507" s="256"/>
      <c r="GM507" s="256"/>
      <c r="GN507" s="256"/>
      <c r="GO507" s="256"/>
      <c r="GP507" s="256"/>
      <c r="GQ507" s="256"/>
      <c r="GR507" s="256"/>
      <c r="GS507" s="256"/>
      <c r="GT507" s="256"/>
      <c r="GU507" s="256"/>
      <c r="GV507" s="256"/>
      <c r="GX507" s="256"/>
      <c r="GY507" s="256"/>
      <c r="GZ507" s="256"/>
      <c r="HA507" s="256"/>
      <c r="HB507" s="256"/>
      <c r="HC507" s="256"/>
      <c r="HD507" s="256"/>
      <c r="HE507" s="256"/>
      <c r="HF507" s="256"/>
      <c r="HG507" s="256"/>
      <c r="HH507" s="256"/>
      <c r="HI507" s="256"/>
      <c r="HK507" s="256"/>
      <c r="HL507" s="256"/>
      <c r="HM507" s="256"/>
      <c r="HN507" s="256"/>
      <c r="HO507" s="256"/>
      <c r="HP507" s="256"/>
      <c r="HQ507" s="256"/>
      <c r="HR507" s="256"/>
      <c r="HS507" s="256"/>
      <c r="HT507" s="256"/>
      <c r="HU507" s="256"/>
      <c r="HV507" s="256"/>
      <c r="HX507" s="256"/>
      <c r="HY507" s="256"/>
      <c r="HZ507" s="256"/>
      <c r="IA507" s="256"/>
      <c r="IB507" s="256"/>
      <c r="IC507" s="256"/>
      <c r="ID507" s="256"/>
      <c r="IE507" s="256"/>
      <c r="IF507" s="256"/>
      <c r="IG507" s="256"/>
      <c r="IH507" s="256"/>
      <c r="II507" s="256"/>
      <c r="IK507" s="256"/>
      <c r="IL507" s="257"/>
      <c r="IM507" s="257"/>
      <c r="IN507" s="257"/>
      <c r="IO507" s="257"/>
      <c r="IP507" s="257"/>
      <c r="IQ507" s="257"/>
      <c r="IR507" s="257"/>
      <c r="IS507" s="257"/>
      <c r="IT507" s="257"/>
      <c r="IU507" s="257"/>
      <c r="IV507" s="257"/>
      <c r="IW507" s="257"/>
      <c r="IY507" s="256"/>
    </row>
    <row r="508" spans="16:259" ht="19.5" customHeight="1" x14ac:dyDescent="0.5">
      <c r="P508" s="400"/>
      <c r="Z508" s="256"/>
      <c r="AA508" s="256"/>
      <c r="AB508" s="256"/>
      <c r="AO508" s="400"/>
      <c r="AY508" s="256"/>
      <c r="AZ508" s="256"/>
      <c r="BA508" s="256"/>
      <c r="BB508" s="256"/>
      <c r="BC508" s="256"/>
      <c r="BD508" s="256"/>
      <c r="BE508" s="256"/>
      <c r="BF508" s="256"/>
      <c r="BG508" s="256"/>
      <c r="BH508" s="256"/>
      <c r="BI508" s="256"/>
      <c r="BK508" s="256"/>
      <c r="BL508" s="256"/>
      <c r="BM508" s="256"/>
      <c r="BN508" s="256"/>
      <c r="BO508" s="256"/>
      <c r="BP508" s="256"/>
      <c r="BQ508" s="256"/>
      <c r="BR508" s="256"/>
      <c r="BS508" s="256"/>
      <c r="BT508" s="256"/>
      <c r="BU508" s="256"/>
      <c r="BV508" s="256"/>
      <c r="BX508" s="256"/>
      <c r="BY508" s="256"/>
      <c r="BZ508" s="256"/>
      <c r="CA508" s="256"/>
      <c r="CB508" s="256"/>
      <c r="CC508" s="256"/>
      <c r="CD508" s="256"/>
      <c r="CE508" s="256"/>
      <c r="CF508" s="256"/>
      <c r="CG508" s="256"/>
      <c r="CH508" s="256"/>
      <c r="CI508" s="256"/>
      <c r="CK508" s="256"/>
      <c r="CL508" s="256"/>
      <c r="CM508" s="256"/>
      <c r="CN508" s="256"/>
      <c r="CO508" s="256"/>
      <c r="CP508" s="256"/>
      <c r="CQ508" s="256"/>
      <c r="CR508" s="256"/>
      <c r="CS508" s="256"/>
      <c r="CT508" s="256"/>
      <c r="CU508" s="256"/>
      <c r="CV508" s="256"/>
      <c r="CX508" s="256"/>
      <c r="CY508" s="256"/>
      <c r="CZ508" s="256"/>
      <c r="DA508" s="256"/>
      <c r="DB508" s="256"/>
      <c r="DC508" s="256"/>
      <c r="DD508" s="256"/>
      <c r="DE508" s="256"/>
      <c r="DF508" s="256"/>
      <c r="DG508" s="256"/>
      <c r="DH508" s="256"/>
      <c r="DI508" s="256"/>
      <c r="DK508" s="256"/>
      <c r="DL508" s="256"/>
      <c r="DM508" s="256"/>
      <c r="DN508" s="256"/>
      <c r="DO508" s="256"/>
      <c r="DP508" s="256"/>
      <c r="DQ508" s="256"/>
      <c r="DR508" s="256"/>
      <c r="DS508" s="256"/>
      <c r="DT508" s="256"/>
      <c r="DU508" s="256"/>
      <c r="DV508" s="256"/>
      <c r="DX508" s="256"/>
      <c r="DY508" s="256"/>
      <c r="DZ508" s="256"/>
      <c r="EA508" s="256"/>
      <c r="EB508" s="256"/>
      <c r="EC508" s="256"/>
      <c r="ED508" s="256"/>
      <c r="EE508" s="256"/>
      <c r="EF508" s="256"/>
      <c r="EG508" s="256"/>
      <c r="EH508" s="256"/>
      <c r="EI508" s="256"/>
      <c r="EK508" s="256"/>
      <c r="EL508" s="256"/>
      <c r="EM508" s="256"/>
      <c r="EN508" s="256"/>
      <c r="EO508" s="256"/>
      <c r="EP508" s="256"/>
      <c r="EQ508" s="256"/>
      <c r="ER508" s="256"/>
      <c r="ES508" s="256"/>
      <c r="ET508" s="256"/>
      <c r="EU508" s="256"/>
      <c r="EV508" s="256"/>
      <c r="EX508" s="256"/>
      <c r="EY508" s="256"/>
      <c r="EZ508" s="256"/>
      <c r="FA508" s="256"/>
      <c r="FB508" s="256"/>
      <c r="FC508" s="256"/>
      <c r="FD508" s="256"/>
      <c r="FE508" s="256"/>
      <c r="FF508" s="256"/>
      <c r="FG508" s="256"/>
      <c r="FH508" s="256"/>
      <c r="FI508" s="256"/>
      <c r="FK508" s="256"/>
      <c r="FL508" s="256"/>
      <c r="FM508" s="256"/>
      <c r="FN508" s="256"/>
      <c r="FO508" s="256"/>
      <c r="FP508" s="256"/>
      <c r="FQ508" s="256"/>
      <c r="FR508" s="256"/>
      <c r="FS508" s="256"/>
      <c r="FT508" s="256"/>
      <c r="FU508" s="256"/>
      <c r="FV508" s="256"/>
      <c r="FX508" s="256"/>
      <c r="FY508" s="256"/>
      <c r="FZ508" s="256"/>
      <c r="GA508" s="256"/>
      <c r="GB508" s="256"/>
      <c r="GC508" s="256"/>
      <c r="GD508" s="256"/>
      <c r="GE508" s="256"/>
      <c r="GF508" s="256"/>
      <c r="GG508" s="256"/>
      <c r="GH508" s="256"/>
      <c r="GI508" s="256"/>
      <c r="GK508" s="256"/>
      <c r="GL508" s="256"/>
      <c r="GM508" s="256"/>
      <c r="GN508" s="256"/>
      <c r="GO508" s="256"/>
      <c r="GP508" s="256"/>
      <c r="GQ508" s="256"/>
      <c r="GR508" s="256"/>
      <c r="GS508" s="256"/>
      <c r="GT508" s="256"/>
      <c r="GU508" s="256"/>
      <c r="GV508" s="256"/>
      <c r="GX508" s="256"/>
      <c r="GY508" s="256"/>
      <c r="GZ508" s="256"/>
      <c r="HA508" s="256"/>
      <c r="HB508" s="256"/>
      <c r="HC508" s="256"/>
      <c r="HD508" s="256"/>
      <c r="HE508" s="256"/>
      <c r="HF508" s="256"/>
      <c r="HG508" s="256"/>
      <c r="HH508" s="256"/>
      <c r="HI508" s="256"/>
      <c r="HK508" s="256"/>
      <c r="HL508" s="256"/>
      <c r="HM508" s="256"/>
      <c r="HN508" s="256"/>
      <c r="HO508" s="256"/>
      <c r="HP508" s="256"/>
      <c r="HQ508" s="256"/>
      <c r="HR508" s="256"/>
      <c r="HS508" s="256"/>
      <c r="HT508" s="256"/>
      <c r="HU508" s="256"/>
      <c r="HV508" s="256"/>
      <c r="HX508" s="256"/>
      <c r="HY508" s="256"/>
      <c r="HZ508" s="256"/>
      <c r="IA508" s="256"/>
      <c r="IB508" s="256"/>
      <c r="IC508" s="256"/>
      <c r="ID508" s="256"/>
      <c r="IE508" s="256"/>
      <c r="IF508" s="256"/>
      <c r="IG508" s="256"/>
      <c r="IH508" s="256"/>
      <c r="II508" s="256"/>
      <c r="IK508" s="256"/>
      <c r="IL508" s="257"/>
      <c r="IM508" s="257"/>
      <c r="IN508" s="257"/>
      <c r="IO508" s="257"/>
      <c r="IP508" s="257"/>
      <c r="IQ508" s="257"/>
      <c r="IR508" s="257"/>
      <c r="IS508" s="257"/>
      <c r="IT508" s="257"/>
      <c r="IU508" s="257"/>
      <c r="IV508" s="257"/>
      <c r="IW508" s="257"/>
      <c r="IY508" s="256"/>
    </row>
    <row r="509" spans="16:259" ht="19.5" customHeight="1" x14ac:dyDescent="0.5">
      <c r="P509" s="400"/>
      <c r="Z509" s="256"/>
      <c r="AA509" s="256"/>
      <c r="AB509" s="256"/>
      <c r="AO509" s="400"/>
      <c r="AY509" s="256"/>
      <c r="AZ509" s="256"/>
      <c r="BA509" s="256"/>
      <c r="BB509" s="256"/>
      <c r="BC509" s="256"/>
      <c r="BD509" s="256"/>
      <c r="BE509" s="256"/>
      <c r="BF509" s="256"/>
      <c r="BG509" s="256"/>
      <c r="BH509" s="256"/>
      <c r="BI509" s="256"/>
      <c r="BK509" s="256"/>
      <c r="BL509" s="256"/>
      <c r="BM509" s="256"/>
      <c r="BN509" s="256"/>
      <c r="BO509" s="256"/>
      <c r="BP509" s="256"/>
      <c r="BQ509" s="256"/>
      <c r="BR509" s="256"/>
      <c r="BS509" s="256"/>
      <c r="BT509" s="256"/>
      <c r="BU509" s="256"/>
      <c r="BV509" s="256"/>
      <c r="BX509" s="256"/>
      <c r="BY509" s="256"/>
      <c r="BZ509" s="256"/>
      <c r="CA509" s="256"/>
      <c r="CB509" s="256"/>
      <c r="CC509" s="256"/>
      <c r="CD509" s="256"/>
      <c r="CE509" s="256"/>
      <c r="CF509" s="256"/>
      <c r="CG509" s="256"/>
      <c r="CH509" s="256"/>
      <c r="CI509" s="256"/>
      <c r="CK509" s="256"/>
      <c r="CL509" s="256"/>
      <c r="CM509" s="256"/>
      <c r="CN509" s="256"/>
      <c r="CO509" s="256"/>
      <c r="CP509" s="256"/>
      <c r="CQ509" s="256"/>
      <c r="CR509" s="256"/>
      <c r="CS509" s="256"/>
      <c r="CT509" s="256"/>
      <c r="CU509" s="256"/>
      <c r="CV509" s="256"/>
      <c r="CX509" s="256"/>
      <c r="CY509" s="256"/>
      <c r="CZ509" s="256"/>
      <c r="DA509" s="256"/>
      <c r="DB509" s="256"/>
      <c r="DC509" s="256"/>
      <c r="DD509" s="256"/>
      <c r="DE509" s="256"/>
      <c r="DF509" s="256"/>
      <c r="DG509" s="256"/>
      <c r="DH509" s="256"/>
      <c r="DI509" s="256"/>
      <c r="DK509" s="256"/>
      <c r="DL509" s="256"/>
      <c r="DM509" s="256"/>
      <c r="DN509" s="256"/>
      <c r="DO509" s="256"/>
      <c r="DP509" s="256"/>
      <c r="DQ509" s="256"/>
      <c r="DR509" s="256"/>
      <c r="DS509" s="256"/>
      <c r="DT509" s="256"/>
      <c r="DU509" s="256"/>
      <c r="DV509" s="256"/>
      <c r="DX509" s="256"/>
      <c r="DY509" s="256"/>
      <c r="DZ509" s="256"/>
      <c r="EA509" s="256"/>
      <c r="EB509" s="256"/>
      <c r="EC509" s="256"/>
      <c r="ED509" s="256"/>
      <c r="EE509" s="256"/>
      <c r="EF509" s="256"/>
      <c r="EG509" s="256"/>
      <c r="EH509" s="256"/>
      <c r="EI509" s="256"/>
      <c r="EK509" s="256"/>
      <c r="EL509" s="256"/>
      <c r="EM509" s="256"/>
      <c r="EN509" s="256"/>
      <c r="EO509" s="256"/>
      <c r="EP509" s="256"/>
      <c r="EQ509" s="256"/>
      <c r="ER509" s="256"/>
      <c r="ES509" s="256"/>
      <c r="ET509" s="256"/>
      <c r="EU509" s="256"/>
      <c r="EV509" s="256"/>
      <c r="EX509" s="256"/>
      <c r="EY509" s="256"/>
      <c r="EZ509" s="256"/>
      <c r="FA509" s="256"/>
      <c r="FB509" s="256"/>
      <c r="FC509" s="256"/>
      <c r="FD509" s="256"/>
      <c r="FE509" s="256"/>
      <c r="FF509" s="256"/>
      <c r="FG509" s="256"/>
      <c r="FH509" s="256"/>
      <c r="FI509" s="256"/>
      <c r="FK509" s="256"/>
      <c r="FL509" s="256"/>
      <c r="FM509" s="256"/>
      <c r="FN509" s="256"/>
      <c r="FO509" s="256"/>
      <c r="FP509" s="256"/>
      <c r="FQ509" s="256"/>
      <c r="FR509" s="256"/>
      <c r="FS509" s="256"/>
      <c r="FT509" s="256"/>
      <c r="FU509" s="256"/>
      <c r="FV509" s="256"/>
      <c r="FX509" s="256"/>
      <c r="FY509" s="256"/>
      <c r="FZ509" s="256"/>
      <c r="GA509" s="256"/>
      <c r="GB509" s="256"/>
      <c r="GC509" s="256"/>
      <c r="GD509" s="256"/>
      <c r="GE509" s="256"/>
      <c r="GF509" s="256"/>
      <c r="GG509" s="256"/>
      <c r="GH509" s="256"/>
      <c r="GI509" s="256"/>
      <c r="GK509" s="256"/>
      <c r="GL509" s="256"/>
      <c r="GM509" s="256"/>
      <c r="GN509" s="256"/>
      <c r="GO509" s="256"/>
      <c r="GP509" s="256"/>
      <c r="GQ509" s="256"/>
      <c r="GR509" s="256"/>
      <c r="GS509" s="256"/>
      <c r="GT509" s="256"/>
      <c r="GU509" s="256"/>
      <c r="GV509" s="256"/>
      <c r="GX509" s="256"/>
      <c r="GY509" s="256"/>
      <c r="GZ509" s="256"/>
      <c r="HA509" s="256"/>
      <c r="HB509" s="256"/>
      <c r="HC509" s="256"/>
      <c r="HD509" s="256"/>
      <c r="HE509" s="256"/>
      <c r="HF509" s="256"/>
      <c r="HG509" s="256"/>
      <c r="HH509" s="256"/>
      <c r="HI509" s="256"/>
      <c r="HK509" s="256"/>
      <c r="HL509" s="256"/>
      <c r="HM509" s="256"/>
      <c r="HN509" s="256"/>
      <c r="HO509" s="256"/>
      <c r="HP509" s="256"/>
      <c r="HQ509" s="256"/>
      <c r="HR509" s="256"/>
      <c r="HS509" s="256"/>
      <c r="HT509" s="256"/>
      <c r="HU509" s="256"/>
      <c r="HV509" s="256"/>
      <c r="HX509" s="256"/>
      <c r="HY509" s="256"/>
      <c r="HZ509" s="256"/>
      <c r="IA509" s="256"/>
      <c r="IB509" s="256"/>
      <c r="IC509" s="256"/>
      <c r="ID509" s="256"/>
      <c r="IE509" s="256"/>
      <c r="IF509" s="256"/>
      <c r="IG509" s="256"/>
      <c r="IH509" s="256"/>
      <c r="II509" s="256"/>
      <c r="IK509" s="256"/>
      <c r="IL509" s="257"/>
      <c r="IM509" s="257"/>
      <c r="IN509" s="257"/>
      <c r="IO509" s="257"/>
      <c r="IP509" s="257"/>
      <c r="IQ509" s="257"/>
      <c r="IR509" s="257"/>
      <c r="IS509" s="257"/>
      <c r="IT509" s="257"/>
      <c r="IU509" s="257"/>
      <c r="IV509" s="257"/>
      <c r="IW509" s="257"/>
      <c r="IY509" s="256"/>
    </row>
    <row r="510" spans="16:259" ht="19.5" customHeight="1" x14ac:dyDescent="0.5">
      <c r="P510" s="400"/>
      <c r="Z510" s="256"/>
      <c r="AA510" s="256"/>
      <c r="AB510" s="256"/>
      <c r="AO510" s="400"/>
      <c r="AY510" s="256"/>
      <c r="AZ510" s="256"/>
      <c r="BA510" s="256"/>
      <c r="BB510" s="256"/>
      <c r="BC510" s="256"/>
      <c r="BD510" s="256"/>
      <c r="BE510" s="256"/>
      <c r="BF510" s="256"/>
      <c r="BG510" s="256"/>
      <c r="BH510" s="256"/>
      <c r="BI510" s="256"/>
      <c r="BK510" s="256"/>
      <c r="BL510" s="256"/>
      <c r="BM510" s="256"/>
      <c r="BN510" s="256"/>
      <c r="BO510" s="256"/>
      <c r="BP510" s="256"/>
      <c r="BQ510" s="256"/>
      <c r="BR510" s="256"/>
      <c r="BS510" s="256"/>
      <c r="BT510" s="256"/>
      <c r="BU510" s="256"/>
      <c r="BV510" s="256"/>
      <c r="BX510" s="256"/>
      <c r="BY510" s="256"/>
      <c r="BZ510" s="256"/>
      <c r="CA510" s="256"/>
      <c r="CB510" s="256"/>
      <c r="CC510" s="256"/>
      <c r="CD510" s="256"/>
      <c r="CE510" s="256"/>
      <c r="CF510" s="256"/>
      <c r="CG510" s="256"/>
      <c r="CH510" s="256"/>
      <c r="CI510" s="256"/>
      <c r="CK510" s="256"/>
      <c r="CL510" s="256"/>
      <c r="CM510" s="256"/>
      <c r="CN510" s="256"/>
      <c r="CO510" s="256"/>
      <c r="CP510" s="256"/>
      <c r="CQ510" s="256"/>
      <c r="CR510" s="256"/>
      <c r="CS510" s="256"/>
      <c r="CT510" s="256"/>
      <c r="CU510" s="256"/>
      <c r="CV510" s="256"/>
      <c r="CX510" s="256"/>
      <c r="CY510" s="256"/>
      <c r="CZ510" s="256"/>
      <c r="DA510" s="256"/>
      <c r="DB510" s="256"/>
      <c r="DC510" s="256"/>
      <c r="DD510" s="256"/>
      <c r="DE510" s="256"/>
      <c r="DF510" s="256"/>
      <c r="DG510" s="256"/>
      <c r="DH510" s="256"/>
      <c r="DI510" s="256"/>
      <c r="DK510" s="256"/>
      <c r="DL510" s="256"/>
      <c r="DM510" s="256"/>
      <c r="DN510" s="256"/>
      <c r="DO510" s="256"/>
      <c r="DP510" s="256"/>
      <c r="DQ510" s="256"/>
      <c r="DR510" s="256"/>
      <c r="DS510" s="256"/>
      <c r="DT510" s="256"/>
      <c r="DU510" s="256"/>
      <c r="DV510" s="256"/>
      <c r="DX510" s="256"/>
      <c r="DY510" s="256"/>
      <c r="DZ510" s="256"/>
      <c r="EA510" s="256"/>
      <c r="EB510" s="256"/>
      <c r="EC510" s="256"/>
      <c r="ED510" s="256"/>
      <c r="EE510" s="256"/>
      <c r="EF510" s="256"/>
      <c r="EG510" s="256"/>
      <c r="EH510" s="256"/>
      <c r="EI510" s="256"/>
      <c r="EK510" s="256"/>
      <c r="EL510" s="256"/>
      <c r="EM510" s="256"/>
      <c r="EN510" s="256"/>
      <c r="EO510" s="256"/>
      <c r="EP510" s="256"/>
      <c r="EQ510" s="256"/>
      <c r="ER510" s="256"/>
      <c r="ES510" s="256"/>
      <c r="ET510" s="256"/>
      <c r="EU510" s="256"/>
      <c r="EV510" s="256"/>
      <c r="EX510" s="256"/>
      <c r="EY510" s="256"/>
      <c r="EZ510" s="256"/>
      <c r="FA510" s="256"/>
      <c r="FB510" s="256"/>
      <c r="FC510" s="256"/>
      <c r="FD510" s="256"/>
      <c r="FE510" s="256"/>
      <c r="FF510" s="256"/>
      <c r="FG510" s="256"/>
      <c r="FH510" s="256"/>
      <c r="FI510" s="256"/>
      <c r="FK510" s="256"/>
      <c r="FL510" s="256"/>
      <c r="FM510" s="256"/>
      <c r="FN510" s="256"/>
      <c r="FO510" s="256"/>
      <c r="FP510" s="256"/>
      <c r="FQ510" s="256"/>
      <c r="FR510" s="256"/>
      <c r="FS510" s="256"/>
      <c r="FT510" s="256"/>
      <c r="FU510" s="256"/>
      <c r="FV510" s="256"/>
      <c r="FX510" s="256"/>
      <c r="FY510" s="256"/>
      <c r="FZ510" s="256"/>
      <c r="GA510" s="256"/>
      <c r="GB510" s="256"/>
      <c r="GC510" s="256"/>
      <c r="GD510" s="256"/>
      <c r="GE510" s="256"/>
      <c r="GF510" s="256"/>
      <c r="GG510" s="256"/>
      <c r="GH510" s="256"/>
      <c r="GI510" s="256"/>
      <c r="GK510" s="256"/>
      <c r="GL510" s="256"/>
      <c r="GM510" s="256"/>
      <c r="GN510" s="256"/>
      <c r="GO510" s="256"/>
      <c r="GP510" s="256"/>
      <c r="GQ510" s="256"/>
      <c r="GR510" s="256"/>
      <c r="GS510" s="256"/>
      <c r="GT510" s="256"/>
      <c r="GU510" s="256"/>
      <c r="GV510" s="256"/>
      <c r="GX510" s="256"/>
      <c r="GY510" s="256"/>
      <c r="GZ510" s="256"/>
      <c r="HA510" s="256"/>
      <c r="HB510" s="256"/>
      <c r="HC510" s="256"/>
      <c r="HD510" s="256"/>
      <c r="HE510" s="256"/>
      <c r="HF510" s="256"/>
      <c r="HG510" s="256"/>
      <c r="HH510" s="256"/>
      <c r="HI510" s="256"/>
      <c r="HK510" s="256"/>
      <c r="HL510" s="256"/>
      <c r="HM510" s="256"/>
      <c r="HN510" s="256"/>
      <c r="HO510" s="256"/>
      <c r="HP510" s="256"/>
      <c r="HQ510" s="256"/>
      <c r="HR510" s="256"/>
      <c r="HS510" s="256"/>
      <c r="HT510" s="256"/>
      <c r="HU510" s="256"/>
      <c r="HV510" s="256"/>
      <c r="HX510" s="256"/>
      <c r="HY510" s="256"/>
      <c r="HZ510" s="256"/>
      <c r="IA510" s="256"/>
      <c r="IB510" s="256"/>
      <c r="IC510" s="256"/>
      <c r="ID510" s="256"/>
      <c r="IE510" s="256"/>
      <c r="IF510" s="256"/>
      <c r="IG510" s="256"/>
      <c r="IH510" s="256"/>
      <c r="II510" s="256"/>
      <c r="IK510" s="256"/>
      <c r="IL510" s="257"/>
      <c r="IM510" s="257"/>
      <c r="IN510" s="257"/>
      <c r="IO510" s="257"/>
      <c r="IP510" s="257"/>
      <c r="IQ510" s="257"/>
      <c r="IR510" s="257"/>
      <c r="IS510" s="257"/>
      <c r="IT510" s="257"/>
      <c r="IU510" s="257"/>
      <c r="IV510" s="257"/>
      <c r="IW510" s="257"/>
      <c r="IY510" s="256"/>
    </row>
    <row r="511" spans="16:259" ht="19.5" customHeight="1" x14ac:dyDescent="0.5">
      <c r="P511" s="400"/>
      <c r="Z511" s="256"/>
      <c r="AA511" s="256"/>
      <c r="AB511" s="256"/>
      <c r="AO511" s="400"/>
      <c r="AY511" s="256"/>
      <c r="AZ511" s="256"/>
      <c r="BA511" s="256"/>
      <c r="BB511" s="256"/>
      <c r="BC511" s="256"/>
      <c r="BD511" s="256"/>
      <c r="BE511" s="256"/>
      <c r="BF511" s="256"/>
      <c r="BG511" s="256"/>
      <c r="BH511" s="256"/>
      <c r="BI511" s="256"/>
      <c r="BK511" s="256"/>
      <c r="BL511" s="256"/>
      <c r="BM511" s="256"/>
      <c r="BN511" s="256"/>
      <c r="BO511" s="256"/>
      <c r="BP511" s="256"/>
      <c r="BQ511" s="256"/>
      <c r="BR511" s="256"/>
      <c r="BS511" s="256"/>
      <c r="BT511" s="256"/>
      <c r="BU511" s="256"/>
      <c r="BV511" s="256"/>
      <c r="BX511" s="256"/>
      <c r="BY511" s="256"/>
      <c r="BZ511" s="256"/>
      <c r="CA511" s="256"/>
      <c r="CB511" s="256"/>
      <c r="CC511" s="256"/>
      <c r="CD511" s="256"/>
      <c r="CE511" s="256"/>
      <c r="CF511" s="256"/>
      <c r="CG511" s="256"/>
      <c r="CH511" s="256"/>
      <c r="CI511" s="256"/>
      <c r="CK511" s="256"/>
      <c r="CL511" s="256"/>
      <c r="CM511" s="256"/>
      <c r="CN511" s="256"/>
      <c r="CO511" s="256"/>
      <c r="CP511" s="256"/>
      <c r="CQ511" s="256"/>
      <c r="CR511" s="256"/>
      <c r="CS511" s="256"/>
      <c r="CT511" s="256"/>
      <c r="CU511" s="256"/>
      <c r="CV511" s="256"/>
      <c r="CX511" s="256"/>
      <c r="CY511" s="256"/>
      <c r="CZ511" s="256"/>
      <c r="DA511" s="256"/>
      <c r="DB511" s="256"/>
      <c r="DC511" s="256"/>
      <c r="DD511" s="256"/>
      <c r="DE511" s="256"/>
      <c r="DF511" s="256"/>
      <c r="DG511" s="256"/>
      <c r="DH511" s="256"/>
      <c r="DI511" s="256"/>
      <c r="DK511" s="256"/>
      <c r="DL511" s="256"/>
      <c r="DM511" s="256"/>
      <c r="DN511" s="256"/>
      <c r="DO511" s="256"/>
      <c r="DP511" s="256"/>
      <c r="DQ511" s="256"/>
      <c r="DR511" s="256"/>
      <c r="DS511" s="256"/>
      <c r="DT511" s="256"/>
      <c r="DU511" s="256"/>
      <c r="DV511" s="256"/>
      <c r="DX511" s="256"/>
      <c r="DY511" s="256"/>
      <c r="DZ511" s="256"/>
      <c r="EA511" s="256"/>
      <c r="EB511" s="256"/>
      <c r="EC511" s="256"/>
      <c r="ED511" s="256"/>
      <c r="EE511" s="256"/>
      <c r="EF511" s="256"/>
      <c r="EG511" s="256"/>
      <c r="EH511" s="256"/>
      <c r="EI511" s="256"/>
      <c r="EK511" s="256"/>
      <c r="EL511" s="256"/>
      <c r="EM511" s="256"/>
      <c r="EN511" s="256"/>
      <c r="EO511" s="256"/>
      <c r="EP511" s="256"/>
      <c r="EQ511" s="256"/>
      <c r="ER511" s="256"/>
      <c r="ES511" s="256"/>
      <c r="ET511" s="256"/>
      <c r="EU511" s="256"/>
      <c r="EV511" s="256"/>
      <c r="EX511" s="256"/>
      <c r="EY511" s="256"/>
      <c r="EZ511" s="256"/>
      <c r="FA511" s="256"/>
      <c r="FB511" s="256"/>
      <c r="FC511" s="256"/>
      <c r="FD511" s="256"/>
      <c r="FE511" s="256"/>
      <c r="FF511" s="256"/>
      <c r="FG511" s="256"/>
      <c r="FH511" s="256"/>
      <c r="FI511" s="256"/>
      <c r="FK511" s="256"/>
      <c r="FL511" s="256"/>
      <c r="FM511" s="256"/>
      <c r="FN511" s="256"/>
      <c r="FO511" s="256"/>
      <c r="FP511" s="256"/>
      <c r="FQ511" s="256"/>
      <c r="FR511" s="256"/>
      <c r="FS511" s="256"/>
      <c r="FT511" s="256"/>
      <c r="FU511" s="256"/>
      <c r="FV511" s="256"/>
      <c r="FX511" s="256"/>
      <c r="FY511" s="256"/>
      <c r="FZ511" s="256"/>
      <c r="GA511" s="256"/>
      <c r="GB511" s="256"/>
      <c r="GC511" s="256"/>
      <c r="GD511" s="256"/>
      <c r="GE511" s="256"/>
      <c r="GF511" s="256"/>
      <c r="GG511" s="256"/>
      <c r="GH511" s="256"/>
      <c r="GI511" s="256"/>
      <c r="GK511" s="256"/>
      <c r="GL511" s="256"/>
      <c r="GM511" s="256"/>
      <c r="GN511" s="256"/>
      <c r="GO511" s="256"/>
      <c r="GP511" s="256"/>
      <c r="GQ511" s="256"/>
      <c r="GR511" s="256"/>
      <c r="GS511" s="256"/>
      <c r="GT511" s="256"/>
      <c r="GU511" s="256"/>
      <c r="GV511" s="256"/>
      <c r="GX511" s="256"/>
      <c r="GY511" s="256"/>
      <c r="GZ511" s="256"/>
      <c r="HA511" s="256"/>
      <c r="HB511" s="256"/>
      <c r="HC511" s="256"/>
      <c r="HD511" s="256"/>
      <c r="HE511" s="256"/>
      <c r="HF511" s="256"/>
      <c r="HG511" s="256"/>
      <c r="HH511" s="256"/>
      <c r="HI511" s="256"/>
      <c r="HK511" s="256"/>
      <c r="HL511" s="256"/>
      <c r="HM511" s="256"/>
      <c r="HN511" s="256"/>
      <c r="HO511" s="256"/>
      <c r="HP511" s="256"/>
      <c r="HQ511" s="256"/>
      <c r="HR511" s="256"/>
      <c r="HS511" s="256"/>
      <c r="HT511" s="256"/>
      <c r="HU511" s="256"/>
      <c r="HV511" s="256"/>
      <c r="HX511" s="256"/>
      <c r="HY511" s="256"/>
      <c r="HZ511" s="256"/>
      <c r="IA511" s="256"/>
      <c r="IB511" s="256"/>
      <c r="IC511" s="256"/>
      <c r="ID511" s="256"/>
      <c r="IE511" s="256"/>
      <c r="IF511" s="256"/>
      <c r="IG511" s="256"/>
      <c r="IH511" s="256"/>
      <c r="II511" s="256"/>
      <c r="IK511" s="256"/>
      <c r="IL511" s="257"/>
      <c r="IM511" s="257"/>
      <c r="IN511" s="257"/>
      <c r="IO511" s="257"/>
      <c r="IP511" s="257"/>
      <c r="IQ511" s="257"/>
      <c r="IR511" s="257"/>
      <c r="IS511" s="257"/>
      <c r="IT511" s="257"/>
      <c r="IU511" s="257"/>
      <c r="IV511" s="257"/>
      <c r="IW511" s="257"/>
      <c r="IY511" s="256"/>
    </row>
    <row r="512" spans="16:259" ht="19.5" customHeight="1" x14ac:dyDescent="0.5">
      <c r="P512" s="400"/>
      <c r="Z512" s="256"/>
      <c r="AA512" s="256"/>
      <c r="AB512" s="256"/>
      <c r="AO512" s="400"/>
      <c r="AY512" s="256"/>
      <c r="AZ512" s="256"/>
      <c r="BA512" s="256"/>
      <c r="BB512" s="256"/>
      <c r="BC512" s="256"/>
      <c r="BD512" s="256"/>
      <c r="BE512" s="256"/>
      <c r="BF512" s="256"/>
      <c r="BG512" s="256"/>
      <c r="BH512" s="256"/>
      <c r="BI512" s="256"/>
      <c r="BK512" s="256"/>
      <c r="BL512" s="256"/>
      <c r="BM512" s="256"/>
      <c r="BN512" s="256"/>
      <c r="BO512" s="256"/>
      <c r="BP512" s="256"/>
      <c r="BQ512" s="256"/>
      <c r="BR512" s="256"/>
      <c r="BS512" s="256"/>
      <c r="BT512" s="256"/>
      <c r="BU512" s="256"/>
      <c r="BV512" s="256"/>
      <c r="BX512" s="256"/>
      <c r="BY512" s="256"/>
      <c r="BZ512" s="256"/>
      <c r="CA512" s="256"/>
      <c r="CB512" s="256"/>
      <c r="CC512" s="256"/>
      <c r="CD512" s="256"/>
      <c r="CE512" s="256"/>
      <c r="CF512" s="256"/>
      <c r="CG512" s="256"/>
      <c r="CH512" s="256"/>
      <c r="CI512" s="256"/>
      <c r="CK512" s="256"/>
      <c r="CL512" s="256"/>
      <c r="CM512" s="256"/>
      <c r="CN512" s="256"/>
      <c r="CO512" s="256"/>
      <c r="CP512" s="256"/>
      <c r="CQ512" s="256"/>
      <c r="CR512" s="256"/>
      <c r="CS512" s="256"/>
      <c r="CT512" s="256"/>
      <c r="CU512" s="256"/>
      <c r="CV512" s="256"/>
      <c r="CX512" s="256"/>
      <c r="CY512" s="256"/>
      <c r="CZ512" s="256"/>
      <c r="DA512" s="256"/>
      <c r="DB512" s="256"/>
      <c r="DC512" s="256"/>
      <c r="DD512" s="256"/>
      <c r="DE512" s="256"/>
      <c r="DF512" s="256"/>
      <c r="DG512" s="256"/>
      <c r="DH512" s="256"/>
      <c r="DI512" s="256"/>
      <c r="DK512" s="256"/>
      <c r="DL512" s="256"/>
      <c r="DM512" s="256"/>
      <c r="DN512" s="256"/>
      <c r="DO512" s="256"/>
      <c r="DP512" s="256"/>
      <c r="DQ512" s="256"/>
      <c r="DR512" s="256"/>
      <c r="DS512" s="256"/>
      <c r="DT512" s="256"/>
      <c r="DU512" s="256"/>
      <c r="DV512" s="256"/>
      <c r="DX512" s="256"/>
      <c r="DY512" s="256"/>
      <c r="DZ512" s="256"/>
      <c r="EA512" s="256"/>
      <c r="EB512" s="256"/>
      <c r="EC512" s="256"/>
      <c r="ED512" s="256"/>
      <c r="EE512" s="256"/>
      <c r="EF512" s="256"/>
      <c r="EG512" s="256"/>
      <c r="EH512" s="256"/>
      <c r="EI512" s="256"/>
      <c r="EK512" s="256"/>
      <c r="EL512" s="256"/>
      <c r="EM512" s="256"/>
      <c r="EN512" s="256"/>
      <c r="EO512" s="256"/>
      <c r="EP512" s="256"/>
      <c r="EQ512" s="256"/>
      <c r="ER512" s="256"/>
      <c r="ES512" s="256"/>
      <c r="ET512" s="256"/>
      <c r="EU512" s="256"/>
      <c r="EV512" s="256"/>
      <c r="EX512" s="256"/>
      <c r="EY512" s="256"/>
      <c r="EZ512" s="256"/>
      <c r="FA512" s="256"/>
      <c r="FB512" s="256"/>
      <c r="FC512" s="256"/>
      <c r="FD512" s="256"/>
      <c r="FE512" s="256"/>
      <c r="FF512" s="256"/>
      <c r="FG512" s="256"/>
      <c r="FH512" s="256"/>
      <c r="FI512" s="256"/>
      <c r="FK512" s="256"/>
      <c r="FL512" s="256"/>
      <c r="FM512" s="256"/>
      <c r="FN512" s="256"/>
      <c r="FO512" s="256"/>
      <c r="FP512" s="256"/>
      <c r="FQ512" s="256"/>
      <c r="FR512" s="256"/>
      <c r="FS512" s="256"/>
      <c r="FT512" s="256"/>
      <c r="FU512" s="256"/>
      <c r="FV512" s="256"/>
      <c r="FX512" s="256"/>
      <c r="FY512" s="256"/>
      <c r="FZ512" s="256"/>
      <c r="GA512" s="256"/>
      <c r="GB512" s="256"/>
      <c r="GC512" s="256"/>
      <c r="GD512" s="256"/>
      <c r="GE512" s="256"/>
      <c r="GF512" s="256"/>
      <c r="GG512" s="256"/>
      <c r="GH512" s="256"/>
      <c r="GI512" s="256"/>
      <c r="GK512" s="256"/>
      <c r="GL512" s="256"/>
      <c r="GM512" s="256"/>
      <c r="GN512" s="256"/>
      <c r="GO512" s="256"/>
      <c r="GP512" s="256"/>
      <c r="GQ512" s="256"/>
      <c r="GR512" s="256"/>
      <c r="GS512" s="256"/>
      <c r="GT512" s="256"/>
      <c r="GU512" s="256"/>
      <c r="GV512" s="256"/>
      <c r="GX512" s="256"/>
      <c r="GY512" s="256"/>
      <c r="GZ512" s="256"/>
      <c r="HA512" s="256"/>
      <c r="HB512" s="256"/>
      <c r="HC512" s="256"/>
      <c r="HD512" s="256"/>
      <c r="HE512" s="256"/>
      <c r="HF512" s="256"/>
      <c r="HG512" s="256"/>
      <c r="HH512" s="256"/>
      <c r="HI512" s="256"/>
      <c r="HK512" s="256"/>
      <c r="HL512" s="256"/>
      <c r="HM512" s="256"/>
      <c r="HN512" s="256"/>
      <c r="HO512" s="256"/>
      <c r="HP512" s="256"/>
      <c r="HQ512" s="256"/>
      <c r="HR512" s="256"/>
      <c r="HS512" s="256"/>
      <c r="HT512" s="256"/>
      <c r="HU512" s="256"/>
      <c r="HV512" s="256"/>
      <c r="HX512" s="256"/>
      <c r="HY512" s="256"/>
      <c r="HZ512" s="256"/>
      <c r="IA512" s="256"/>
      <c r="IB512" s="256"/>
      <c r="IC512" s="256"/>
      <c r="ID512" s="256"/>
      <c r="IE512" s="256"/>
      <c r="IF512" s="256"/>
      <c r="IG512" s="256"/>
      <c r="IH512" s="256"/>
      <c r="II512" s="256"/>
      <c r="IK512" s="256"/>
      <c r="IL512" s="257"/>
      <c r="IM512" s="257"/>
      <c r="IN512" s="257"/>
      <c r="IO512" s="257"/>
      <c r="IP512" s="257"/>
      <c r="IQ512" s="257"/>
      <c r="IR512" s="257"/>
      <c r="IS512" s="257"/>
      <c r="IT512" s="257"/>
      <c r="IU512" s="257"/>
      <c r="IV512" s="257"/>
      <c r="IW512" s="257"/>
      <c r="IY512" s="256"/>
    </row>
    <row r="513" spans="16:259" ht="19.5" customHeight="1" x14ac:dyDescent="0.5">
      <c r="P513" s="400"/>
      <c r="Z513" s="256"/>
      <c r="AA513" s="256"/>
      <c r="AB513" s="256"/>
      <c r="AO513" s="400"/>
      <c r="AY513" s="256"/>
      <c r="AZ513" s="256"/>
      <c r="BA513" s="256"/>
      <c r="BB513" s="256"/>
      <c r="BC513" s="256"/>
      <c r="BD513" s="256"/>
      <c r="BE513" s="256"/>
      <c r="BF513" s="256"/>
      <c r="BG513" s="256"/>
      <c r="BH513" s="256"/>
      <c r="BI513" s="256"/>
      <c r="BK513" s="256"/>
      <c r="BL513" s="256"/>
      <c r="BM513" s="256"/>
      <c r="BN513" s="256"/>
      <c r="BO513" s="256"/>
      <c r="BP513" s="256"/>
      <c r="BQ513" s="256"/>
      <c r="BR513" s="256"/>
      <c r="BS513" s="256"/>
      <c r="BT513" s="256"/>
      <c r="BU513" s="256"/>
      <c r="BV513" s="256"/>
      <c r="BX513" s="256"/>
      <c r="BY513" s="256"/>
      <c r="BZ513" s="256"/>
      <c r="CA513" s="256"/>
      <c r="CB513" s="256"/>
      <c r="CC513" s="256"/>
      <c r="CD513" s="256"/>
      <c r="CE513" s="256"/>
      <c r="CF513" s="256"/>
      <c r="CG513" s="256"/>
      <c r="CH513" s="256"/>
      <c r="CI513" s="256"/>
      <c r="CK513" s="256"/>
      <c r="CL513" s="256"/>
      <c r="CM513" s="256"/>
      <c r="CN513" s="256"/>
      <c r="CO513" s="256"/>
      <c r="CP513" s="256"/>
      <c r="CQ513" s="256"/>
      <c r="CR513" s="256"/>
      <c r="CS513" s="256"/>
      <c r="CT513" s="256"/>
      <c r="CU513" s="256"/>
      <c r="CV513" s="256"/>
      <c r="CX513" s="256"/>
      <c r="CY513" s="256"/>
      <c r="CZ513" s="256"/>
      <c r="DA513" s="256"/>
      <c r="DB513" s="256"/>
      <c r="DC513" s="256"/>
      <c r="DD513" s="256"/>
      <c r="DE513" s="256"/>
      <c r="DF513" s="256"/>
      <c r="DG513" s="256"/>
      <c r="DH513" s="256"/>
      <c r="DI513" s="256"/>
      <c r="DK513" s="256"/>
      <c r="DL513" s="256"/>
      <c r="DM513" s="256"/>
      <c r="DN513" s="256"/>
      <c r="DO513" s="256"/>
      <c r="DP513" s="256"/>
      <c r="DQ513" s="256"/>
      <c r="DR513" s="256"/>
      <c r="DS513" s="256"/>
      <c r="DT513" s="256"/>
      <c r="DU513" s="256"/>
      <c r="DV513" s="256"/>
      <c r="DX513" s="256"/>
      <c r="DY513" s="256"/>
      <c r="DZ513" s="256"/>
      <c r="EA513" s="256"/>
      <c r="EB513" s="256"/>
      <c r="EC513" s="256"/>
      <c r="ED513" s="256"/>
      <c r="EE513" s="256"/>
      <c r="EF513" s="256"/>
      <c r="EG513" s="256"/>
      <c r="EH513" s="256"/>
      <c r="EI513" s="256"/>
      <c r="EK513" s="256"/>
      <c r="EL513" s="256"/>
      <c r="EM513" s="256"/>
      <c r="EN513" s="256"/>
      <c r="EO513" s="256"/>
      <c r="EP513" s="256"/>
      <c r="EQ513" s="256"/>
      <c r="ER513" s="256"/>
      <c r="ES513" s="256"/>
      <c r="ET513" s="256"/>
      <c r="EU513" s="256"/>
      <c r="EV513" s="256"/>
      <c r="EX513" s="256"/>
      <c r="EY513" s="256"/>
      <c r="EZ513" s="256"/>
      <c r="FA513" s="256"/>
      <c r="FB513" s="256"/>
      <c r="FC513" s="256"/>
      <c r="FD513" s="256"/>
      <c r="FE513" s="256"/>
      <c r="FF513" s="256"/>
      <c r="FG513" s="256"/>
      <c r="FH513" s="256"/>
      <c r="FI513" s="256"/>
      <c r="FK513" s="256"/>
      <c r="FL513" s="256"/>
      <c r="FM513" s="256"/>
      <c r="FN513" s="256"/>
      <c r="FO513" s="256"/>
      <c r="FP513" s="256"/>
      <c r="FQ513" s="256"/>
      <c r="FR513" s="256"/>
      <c r="FS513" s="256"/>
      <c r="FT513" s="256"/>
      <c r="FU513" s="256"/>
      <c r="FV513" s="256"/>
      <c r="FX513" s="256"/>
      <c r="FY513" s="256"/>
      <c r="FZ513" s="256"/>
      <c r="GA513" s="256"/>
      <c r="GB513" s="256"/>
      <c r="GC513" s="256"/>
      <c r="GD513" s="256"/>
      <c r="GE513" s="256"/>
      <c r="GF513" s="256"/>
      <c r="GG513" s="256"/>
      <c r="GH513" s="256"/>
      <c r="GI513" s="256"/>
      <c r="GK513" s="256"/>
      <c r="GL513" s="256"/>
      <c r="GM513" s="256"/>
      <c r="GN513" s="256"/>
      <c r="GO513" s="256"/>
      <c r="GP513" s="256"/>
      <c r="GQ513" s="256"/>
      <c r="GR513" s="256"/>
      <c r="GS513" s="256"/>
      <c r="GT513" s="256"/>
      <c r="GU513" s="256"/>
      <c r="GV513" s="256"/>
      <c r="GX513" s="256"/>
      <c r="GY513" s="256"/>
      <c r="GZ513" s="256"/>
      <c r="HA513" s="256"/>
      <c r="HB513" s="256"/>
      <c r="HC513" s="256"/>
      <c r="HD513" s="256"/>
      <c r="HE513" s="256"/>
      <c r="HF513" s="256"/>
      <c r="HG513" s="256"/>
      <c r="HH513" s="256"/>
      <c r="HI513" s="256"/>
      <c r="HK513" s="256"/>
      <c r="HL513" s="256"/>
      <c r="HM513" s="256"/>
      <c r="HN513" s="256"/>
      <c r="HO513" s="256"/>
      <c r="HP513" s="256"/>
      <c r="HQ513" s="256"/>
      <c r="HR513" s="256"/>
      <c r="HS513" s="256"/>
      <c r="HT513" s="256"/>
      <c r="HU513" s="256"/>
      <c r="HV513" s="256"/>
      <c r="HX513" s="256"/>
      <c r="HY513" s="256"/>
      <c r="HZ513" s="256"/>
      <c r="IA513" s="256"/>
      <c r="IB513" s="256"/>
      <c r="IC513" s="256"/>
      <c r="ID513" s="256"/>
      <c r="IE513" s="256"/>
      <c r="IF513" s="256"/>
      <c r="IG513" s="256"/>
      <c r="IH513" s="256"/>
      <c r="II513" s="256"/>
      <c r="IK513" s="256"/>
      <c r="IL513" s="257"/>
      <c r="IM513" s="257"/>
      <c r="IN513" s="257"/>
      <c r="IO513" s="257"/>
      <c r="IP513" s="257"/>
      <c r="IQ513" s="257"/>
      <c r="IR513" s="257"/>
      <c r="IS513" s="257"/>
      <c r="IT513" s="257"/>
      <c r="IU513" s="257"/>
      <c r="IV513" s="257"/>
      <c r="IW513" s="257"/>
      <c r="IY513" s="256"/>
    </row>
    <row r="514" spans="16:259" ht="19.5" customHeight="1" x14ac:dyDescent="0.5">
      <c r="P514" s="400"/>
      <c r="Z514" s="256"/>
      <c r="AA514" s="256"/>
      <c r="AB514" s="256"/>
      <c r="AO514" s="400"/>
      <c r="AY514" s="256"/>
      <c r="AZ514" s="256"/>
      <c r="BA514" s="256"/>
      <c r="BB514" s="256"/>
      <c r="BC514" s="256"/>
      <c r="BD514" s="256"/>
      <c r="BE514" s="256"/>
      <c r="BF514" s="256"/>
      <c r="BG514" s="256"/>
      <c r="BH514" s="256"/>
      <c r="BI514" s="256"/>
      <c r="BK514" s="256"/>
      <c r="BL514" s="256"/>
      <c r="BM514" s="256"/>
      <c r="BN514" s="256"/>
      <c r="BO514" s="256"/>
      <c r="BP514" s="256"/>
      <c r="BQ514" s="256"/>
      <c r="BR514" s="256"/>
      <c r="BS514" s="256"/>
      <c r="BT514" s="256"/>
      <c r="BU514" s="256"/>
      <c r="BV514" s="256"/>
      <c r="BX514" s="256"/>
      <c r="BY514" s="256"/>
      <c r="BZ514" s="256"/>
      <c r="CA514" s="256"/>
      <c r="CB514" s="256"/>
      <c r="CC514" s="256"/>
      <c r="CD514" s="256"/>
      <c r="CE514" s="256"/>
      <c r="CF514" s="256"/>
      <c r="CG514" s="256"/>
      <c r="CH514" s="256"/>
      <c r="CI514" s="256"/>
      <c r="CK514" s="256"/>
      <c r="CL514" s="256"/>
      <c r="CM514" s="256"/>
      <c r="CN514" s="256"/>
      <c r="CO514" s="256"/>
      <c r="CP514" s="256"/>
      <c r="CQ514" s="256"/>
      <c r="CR514" s="256"/>
      <c r="CS514" s="256"/>
      <c r="CT514" s="256"/>
      <c r="CU514" s="256"/>
      <c r="CV514" s="256"/>
      <c r="CX514" s="256"/>
      <c r="CY514" s="256"/>
      <c r="CZ514" s="256"/>
      <c r="DA514" s="256"/>
      <c r="DB514" s="256"/>
      <c r="DC514" s="256"/>
      <c r="DD514" s="256"/>
      <c r="DE514" s="256"/>
      <c r="DF514" s="256"/>
      <c r="DG514" s="256"/>
      <c r="DH514" s="256"/>
      <c r="DI514" s="256"/>
      <c r="DK514" s="256"/>
      <c r="DL514" s="256"/>
      <c r="DM514" s="256"/>
      <c r="DN514" s="256"/>
      <c r="DO514" s="256"/>
      <c r="DP514" s="256"/>
      <c r="DQ514" s="256"/>
      <c r="DR514" s="256"/>
      <c r="DS514" s="256"/>
      <c r="DT514" s="256"/>
      <c r="DU514" s="256"/>
      <c r="DV514" s="256"/>
      <c r="DX514" s="256"/>
      <c r="DY514" s="256"/>
      <c r="DZ514" s="256"/>
      <c r="EA514" s="256"/>
      <c r="EB514" s="256"/>
      <c r="EC514" s="256"/>
      <c r="ED514" s="256"/>
      <c r="EE514" s="256"/>
      <c r="EF514" s="256"/>
      <c r="EG514" s="256"/>
      <c r="EH514" s="256"/>
      <c r="EI514" s="256"/>
      <c r="EK514" s="256"/>
      <c r="EL514" s="256"/>
      <c r="EM514" s="256"/>
      <c r="EN514" s="256"/>
      <c r="EO514" s="256"/>
      <c r="EP514" s="256"/>
      <c r="EQ514" s="256"/>
      <c r="ER514" s="256"/>
      <c r="ES514" s="256"/>
      <c r="ET514" s="256"/>
      <c r="EU514" s="256"/>
      <c r="EV514" s="256"/>
      <c r="EX514" s="256"/>
      <c r="EY514" s="256"/>
      <c r="EZ514" s="256"/>
      <c r="FA514" s="256"/>
      <c r="FB514" s="256"/>
      <c r="FC514" s="256"/>
      <c r="FD514" s="256"/>
      <c r="FE514" s="256"/>
      <c r="FF514" s="256"/>
      <c r="FG514" s="256"/>
      <c r="FH514" s="256"/>
      <c r="FI514" s="256"/>
      <c r="FK514" s="256"/>
      <c r="FL514" s="256"/>
      <c r="FM514" s="256"/>
      <c r="FN514" s="256"/>
      <c r="FO514" s="256"/>
      <c r="FP514" s="256"/>
      <c r="FQ514" s="256"/>
      <c r="FR514" s="256"/>
      <c r="FS514" s="256"/>
      <c r="FT514" s="256"/>
      <c r="FU514" s="256"/>
      <c r="FV514" s="256"/>
      <c r="FX514" s="256"/>
      <c r="FY514" s="256"/>
      <c r="FZ514" s="256"/>
      <c r="GA514" s="256"/>
      <c r="GB514" s="256"/>
      <c r="GC514" s="256"/>
      <c r="GD514" s="256"/>
      <c r="GE514" s="256"/>
      <c r="GF514" s="256"/>
      <c r="GG514" s="256"/>
      <c r="GH514" s="256"/>
      <c r="GI514" s="256"/>
      <c r="GK514" s="256"/>
      <c r="GL514" s="256"/>
      <c r="GM514" s="256"/>
      <c r="GN514" s="256"/>
      <c r="GO514" s="256"/>
      <c r="GP514" s="256"/>
      <c r="GQ514" s="256"/>
      <c r="GR514" s="256"/>
      <c r="GS514" s="256"/>
      <c r="GT514" s="256"/>
      <c r="GU514" s="256"/>
      <c r="GV514" s="256"/>
      <c r="GX514" s="256"/>
      <c r="GY514" s="256"/>
      <c r="GZ514" s="256"/>
      <c r="HA514" s="256"/>
      <c r="HB514" s="256"/>
      <c r="HC514" s="256"/>
      <c r="HD514" s="256"/>
      <c r="HE514" s="256"/>
      <c r="HF514" s="256"/>
      <c r="HG514" s="256"/>
      <c r="HH514" s="256"/>
      <c r="HI514" s="256"/>
      <c r="HK514" s="256"/>
      <c r="HL514" s="256"/>
      <c r="HM514" s="256"/>
      <c r="HN514" s="256"/>
      <c r="HO514" s="256"/>
      <c r="HP514" s="256"/>
      <c r="HQ514" s="256"/>
      <c r="HR514" s="256"/>
      <c r="HS514" s="256"/>
      <c r="HT514" s="256"/>
      <c r="HU514" s="256"/>
      <c r="HV514" s="256"/>
      <c r="HX514" s="256"/>
      <c r="HY514" s="256"/>
      <c r="HZ514" s="256"/>
      <c r="IA514" s="256"/>
      <c r="IB514" s="256"/>
      <c r="IC514" s="256"/>
      <c r="ID514" s="256"/>
      <c r="IE514" s="256"/>
      <c r="IF514" s="256"/>
      <c r="IG514" s="256"/>
      <c r="IH514" s="256"/>
      <c r="II514" s="256"/>
      <c r="IK514" s="256"/>
      <c r="IL514" s="257"/>
      <c r="IM514" s="257"/>
      <c r="IN514" s="257"/>
      <c r="IO514" s="257"/>
      <c r="IP514" s="257"/>
      <c r="IQ514" s="257"/>
      <c r="IR514" s="257"/>
      <c r="IS514" s="257"/>
      <c r="IT514" s="257"/>
      <c r="IU514" s="257"/>
      <c r="IV514" s="257"/>
      <c r="IW514" s="257"/>
      <c r="IY514" s="256"/>
    </row>
    <row r="515" spans="16:259" ht="19.5" customHeight="1" x14ac:dyDescent="0.5">
      <c r="P515" s="400"/>
      <c r="Z515" s="256"/>
      <c r="AA515" s="256"/>
      <c r="AB515" s="256"/>
      <c r="AO515" s="400"/>
      <c r="AY515" s="256"/>
      <c r="AZ515" s="256"/>
      <c r="BA515" s="256"/>
      <c r="BB515" s="256"/>
      <c r="BC515" s="256"/>
      <c r="BD515" s="256"/>
      <c r="BE515" s="256"/>
      <c r="BF515" s="256"/>
      <c r="BG515" s="256"/>
      <c r="BH515" s="256"/>
      <c r="BI515" s="256"/>
      <c r="BK515" s="256"/>
      <c r="BL515" s="256"/>
      <c r="BM515" s="256"/>
      <c r="BN515" s="256"/>
      <c r="BO515" s="256"/>
      <c r="BP515" s="256"/>
      <c r="BQ515" s="256"/>
      <c r="BR515" s="256"/>
      <c r="BS515" s="256"/>
      <c r="BT515" s="256"/>
      <c r="BU515" s="256"/>
      <c r="BV515" s="256"/>
      <c r="BX515" s="256"/>
      <c r="BY515" s="256"/>
      <c r="BZ515" s="256"/>
      <c r="CA515" s="256"/>
      <c r="CB515" s="256"/>
      <c r="CC515" s="256"/>
      <c r="CD515" s="256"/>
      <c r="CE515" s="256"/>
      <c r="CF515" s="256"/>
      <c r="CG515" s="256"/>
      <c r="CH515" s="256"/>
      <c r="CI515" s="256"/>
      <c r="CK515" s="256"/>
      <c r="CL515" s="256"/>
      <c r="CM515" s="256"/>
      <c r="CN515" s="256"/>
      <c r="CO515" s="256"/>
      <c r="CP515" s="256"/>
      <c r="CQ515" s="256"/>
      <c r="CR515" s="256"/>
      <c r="CS515" s="256"/>
      <c r="CT515" s="256"/>
      <c r="CU515" s="256"/>
      <c r="CV515" s="256"/>
      <c r="CX515" s="256"/>
      <c r="CY515" s="256"/>
      <c r="CZ515" s="256"/>
      <c r="DA515" s="256"/>
      <c r="DB515" s="256"/>
      <c r="DC515" s="256"/>
      <c r="DD515" s="256"/>
      <c r="DE515" s="256"/>
      <c r="DF515" s="256"/>
      <c r="DG515" s="256"/>
      <c r="DH515" s="256"/>
      <c r="DI515" s="256"/>
      <c r="DK515" s="256"/>
      <c r="DL515" s="256"/>
      <c r="DM515" s="256"/>
      <c r="DN515" s="256"/>
      <c r="DO515" s="256"/>
      <c r="DP515" s="256"/>
      <c r="DQ515" s="256"/>
      <c r="DR515" s="256"/>
      <c r="DS515" s="256"/>
      <c r="DT515" s="256"/>
      <c r="DU515" s="256"/>
      <c r="DV515" s="256"/>
      <c r="DX515" s="256"/>
      <c r="DY515" s="256"/>
      <c r="DZ515" s="256"/>
      <c r="EA515" s="256"/>
      <c r="EB515" s="256"/>
      <c r="EC515" s="256"/>
      <c r="ED515" s="256"/>
      <c r="EE515" s="256"/>
      <c r="EF515" s="256"/>
      <c r="EG515" s="256"/>
      <c r="EH515" s="256"/>
      <c r="EI515" s="256"/>
      <c r="EK515" s="256"/>
      <c r="EL515" s="256"/>
      <c r="EM515" s="256"/>
      <c r="EN515" s="256"/>
      <c r="EO515" s="256"/>
      <c r="EP515" s="256"/>
      <c r="EQ515" s="256"/>
      <c r="ER515" s="256"/>
      <c r="ES515" s="256"/>
      <c r="ET515" s="256"/>
      <c r="EU515" s="256"/>
      <c r="EV515" s="256"/>
      <c r="EX515" s="256"/>
      <c r="EY515" s="256"/>
      <c r="EZ515" s="256"/>
      <c r="FA515" s="256"/>
      <c r="FB515" s="256"/>
      <c r="FC515" s="256"/>
      <c r="FD515" s="256"/>
      <c r="FE515" s="256"/>
      <c r="FF515" s="256"/>
      <c r="FG515" s="256"/>
      <c r="FH515" s="256"/>
      <c r="FI515" s="256"/>
      <c r="FK515" s="256"/>
      <c r="FL515" s="256"/>
      <c r="FM515" s="256"/>
      <c r="FN515" s="256"/>
      <c r="FO515" s="256"/>
      <c r="FP515" s="256"/>
      <c r="FQ515" s="256"/>
      <c r="FR515" s="256"/>
      <c r="FS515" s="256"/>
      <c r="FT515" s="256"/>
      <c r="FU515" s="256"/>
      <c r="FV515" s="256"/>
      <c r="FX515" s="256"/>
      <c r="FY515" s="256"/>
      <c r="FZ515" s="256"/>
      <c r="GA515" s="256"/>
      <c r="GB515" s="256"/>
      <c r="GC515" s="256"/>
      <c r="GD515" s="256"/>
      <c r="GE515" s="256"/>
      <c r="GF515" s="256"/>
      <c r="GG515" s="256"/>
      <c r="GH515" s="256"/>
      <c r="GI515" s="256"/>
      <c r="GK515" s="256"/>
      <c r="GL515" s="256"/>
      <c r="GM515" s="256"/>
      <c r="GN515" s="256"/>
      <c r="GO515" s="256"/>
      <c r="GP515" s="256"/>
      <c r="GQ515" s="256"/>
      <c r="GR515" s="256"/>
      <c r="GS515" s="256"/>
      <c r="GT515" s="256"/>
      <c r="GU515" s="256"/>
      <c r="GV515" s="256"/>
      <c r="GX515" s="256"/>
      <c r="GY515" s="256"/>
      <c r="GZ515" s="256"/>
      <c r="HA515" s="256"/>
      <c r="HB515" s="256"/>
      <c r="HC515" s="256"/>
      <c r="HD515" s="256"/>
      <c r="HE515" s="256"/>
      <c r="HF515" s="256"/>
      <c r="HG515" s="256"/>
      <c r="HH515" s="256"/>
      <c r="HI515" s="256"/>
      <c r="HK515" s="256"/>
      <c r="HL515" s="256"/>
      <c r="HM515" s="256"/>
      <c r="HN515" s="256"/>
      <c r="HO515" s="256"/>
      <c r="HP515" s="256"/>
      <c r="HQ515" s="256"/>
      <c r="HR515" s="256"/>
      <c r="HS515" s="256"/>
      <c r="HT515" s="256"/>
      <c r="HU515" s="256"/>
      <c r="HV515" s="256"/>
      <c r="HX515" s="256"/>
      <c r="HY515" s="256"/>
      <c r="HZ515" s="256"/>
      <c r="IA515" s="256"/>
      <c r="IB515" s="256"/>
      <c r="IC515" s="256"/>
      <c r="ID515" s="256"/>
      <c r="IE515" s="256"/>
      <c r="IF515" s="256"/>
      <c r="IG515" s="256"/>
      <c r="IH515" s="256"/>
      <c r="II515" s="256"/>
      <c r="IK515" s="256"/>
      <c r="IL515" s="257"/>
      <c r="IM515" s="257"/>
      <c r="IN515" s="257"/>
      <c r="IO515" s="257"/>
      <c r="IP515" s="257"/>
      <c r="IQ515" s="257"/>
      <c r="IR515" s="257"/>
      <c r="IS515" s="257"/>
      <c r="IT515" s="257"/>
      <c r="IU515" s="257"/>
      <c r="IV515" s="257"/>
      <c r="IW515" s="257"/>
      <c r="IY515" s="256"/>
    </row>
    <row r="516" spans="16:259" ht="19.5" customHeight="1" x14ac:dyDescent="0.5">
      <c r="P516" s="400"/>
      <c r="Z516" s="256"/>
      <c r="AA516" s="256"/>
      <c r="AB516" s="256"/>
      <c r="AO516" s="400"/>
      <c r="AY516" s="256"/>
      <c r="AZ516" s="256"/>
      <c r="BA516" s="256"/>
      <c r="BB516" s="256"/>
      <c r="BC516" s="256"/>
      <c r="BD516" s="256"/>
      <c r="BE516" s="256"/>
      <c r="BF516" s="256"/>
      <c r="BG516" s="256"/>
      <c r="BH516" s="256"/>
      <c r="BI516" s="256"/>
      <c r="BK516" s="256"/>
      <c r="BL516" s="256"/>
      <c r="BM516" s="256"/>
      <c r="BN516" s="256"/>
      <c r="BO516" s="256"/>
      <c r="BP516" s="256"/>
      <c r="BQ516" s="256"/>
      <c r="BR516" s="256"/>
      <c r="BS516" s="256"/>
      <c r="BT516" s="256"/>
      <c r="BU516" s="256"/>
      <c r="BV516" s="256"/>
      <c r="BX516" s="256"/>
      <c r="BY516" s="256"/>
      <c r="BZ516" s="256"/>
      <c r="CA516" s="256"/>
      <c r="CB516" s="256"/>
      <c r="CC516" s="256"/>
      <c r="CD516" s="256"/>
      <c r="CE516" s="256"/>
      <c r="CF516" s="256"/>
      <c r="CG516" s="256"/>
      <c r="CH516" s="256"/>
      <c r="CI516" s="256"/>
      <c r="CK516" s="256"/>
      <c r="CL516" s="256"/>
      <c r="CM516" s="256"/>
      <c r="CN516" s="256"/>
      <c r="CO516" s="256"/>
      <c r="CP516" s="256"/>
      <c r="CQ516" s="256"/>
      <c r="CR516" s="256"/>
      <c r="CS516" s="256"/>
      <c r="CT516" s="256"/>
      <c r="CU516" s="256"/>
      <c r="CV516" s="256"/>
      <c r="CX516" s="256"/>
      <c r="CY516" s="256"/>
      <c r="CZ516" s="256"/>
      <c r="DA516" s="256"/>
      <c r="DB516" s="256"/>
      <c r="DC516" s="256"/>
      <c r="DD516" s="256"/>
      <c r="DE516" s="256"/>
      <c r="DF516" s="256"/>
      <c r="DG516" s="256"/>
      <c r="DH516" s="256"/>
      <c r="DI516" s="256"/>
      <c r="DK516" s="256"/>
      <c r="DL516" s="256"/>
      <c r="DM516" s="256"/>
      <c r="DN516" s="256"/>
      <c r="DO516" s="256"/>
      <c r="DP516" s="256"/>
      <c r="DQ516" s="256"/>
      <c r="DR516" s="256"/>
      <c r="DS516" s="256"/>
      <c r="DT516" s="256"/>
      <c r="DU516" s="256"/>
      <c r="DV516" s="256"/>
      <c r="DX516" s="256"/>
      <c r="DY516" s="256"/>
      <c r="DZ516" s="256"/>
      <c r="EA516" s="256"/>
      <c r="EB516" s="256"/>
      <c r="EC516" s="256"/>
      <c r="ED516" s="256"/>
      <c r="EE516" s="256"/>
      <c r="EF516" s="256"/>
      <c r="EG516" s="256"/>
      <c r="EH516" s="256"/>
      <c r="EI516" s="256"/>
      <c r="EK516" s="256"/>
      <c r="EL516" s="256"/>
      <c r="EM516" s="256"/>
      <c r="EN516" s="256"/>
      <c r="EO516" s="256"/>
      <c r="EP516" s="256"/>
      <c r="EQ516" s="256"/>
      <c r="ER516" s="256"/>
      <c r="ES516" s="256"/>
      <c r="ET516" s="256"/>
      <c r="EU516" s="256"/>
      <c r="EV516" s="256"/>
      <c r="EX516" s="256"/>
      <c r="EY516" s="256"/>
      <c r="EZ516" s="256"/>
      <c r="FA516" s="256"/>
      <c r="FB516" s="256"/>
      <c r="FC516" s="256"/>
      <c r="FD516" s="256"/>
      <c r="FE516" s="256"/>
      <c r="FF516" s="256"/>
      <c r="FG516" s="256"/>
      <c r="FH516" s="256"/>
      <c r="FI516" s="256"/>
      <c r="FK516" s="256"/>
      <c r="FL516" s="256"/>
      <c r="FM516" s="256"/>
      <c r="FN516" s="256"/>
      <c r="FO516" s="256"/>
      <c r="FP516" s="256"/>
      <c r="FQ516" s="256"/>
      <c r="FR516" s="256"/>
      <c r="FS516" s="256"/>
      <c r="FT516" s="256"/>
      <c r="FU516" s="256"/>
      <c r="FV516" s="256"/>
      <c r="FX516" s="256"/>
      <c r="FY516" s="256"/>
      <c r="FZ516" s="256"/>
      <c r="GA516" s="256"/>
      <c r="GB516" s="256"/>
      <c r="GC516" s="256"/>
      <c r="GD516" s="256"/>
      <c r="GE516" s="256"/>
      <c r="GF516" s="256"/>
      <c r="GG516" s="256"/>
      <c r="GH516" s="256"/>
      <c r="GI516" s="256"/>
      <c r="GK516" s="256"/>
      <c r="GL516" s="256"/>
      <c r="GM516" s="256"/>
      <c r="GN516" s="256"/>
      <c r="GO516" s="256"/>
      <c r="GP516" s="256"/>
      <c r="GQ516" s="256"/>
      <c r="GR516" s="256"/>
      <c r="GS516" s="256"/>
      <c r="GT516" s="256"/>
      <c r="GU516" s="256"/>
      <c r="GV516" s="256"/>
      <c r="GX516" s="256"/>
      <c r="GY516" s="256"/>
      <c r="GZ516" s="256"/>
      <c r="HA516" s="256"/>
      <c r="HB516" s="256"/>
      <c r="HC516" s="256"/>
      <c r="HD516" s="256"/>
      <c r="HE516" s="256"/>
      <c r="HF516" s="256"/>
      <c r="HG516" s="256"/>
      <c r="HH516" s="256"/>
      <c r="HI516" s="256"/>
      <c r="HK516" s="256"/>
      <c r="HL516" s="256"/>
      <c r="HM516" s="256"/>
      <c r="HN516" s="256"/>
      <c r="HO516" s="256"/>
      <c r="HP516" s="256"/>
      <c r="HQ516" s="256"/>
      <c r="HR516" s="256"/>
      <c r="HS516" s="256"/>
      <c r="HT516" s="256"/>
      <c r="HU516" s="256"/>
      <c r="HV516" s="256"/>
      <c r="HX516" s="256"/>
      <c r="HY516" s="256"/>
      <c r="HZ516" s="256"/>
      <c r="IA516" s="256"/>
      <c r="IB516" s="256"/>
      <c r="IC516" s="256"/>
      <c r="ID516" s="256"/>
      <c r="IE516" s="256"/>
      <c r="IF516" s="256"/>
      <c r="IG516" s="256"/>
      <c r="IH516" s="256"/>
      <c r="II516" s="256"/>
      <c r="IK516" s="256"/>
      <c r="IL516" s="257"/>
      <c r="IM516" s="257"/>
      <c r="IN516" s="257"/>
      <c r="IO516" s="257"/>
      <c r="IP516" s="257"/>
      <c r="IQ516" s="257"/>
      <c r="IR516" s="257"/>
      <c r="IS516" s="257"/>
      <c r="IT516" s="257"/>
      <c r="IU516" s="257"/>
      <c r="IV516" s="257"/>
      <c r="IW516" s="257"/>
      <c r="IY516" s="256"/>
    </row>
    <row r="517" spans="16:259" ht="19.5" customHeight="1" x14ac:dyDescent="0.5">
      <c r="P517" s="400"/>
      <c r="Z517" s="256"/>
      <c r="AA517" s="256"/>
      <c r="AB517" s="256"/>
      <c r="AO517" s="400"/>
      <c r="AY517" s="256"/>
      <c r="AZ517" s="256"/>
      <c r="BA517" s="256"/>
      <c r="BB517" s="256"/>
      <c r="BC517" s="256"/>
      <c r="BD517" s="256"/>
      <c r="BE517" s="256"/>
      <c r="BF517" s="256"/>
      <c r="BG517" s="256"/>
      <c r="BH517" s="256"/>
      <c r="BI517" s="256"/>
      <c r="BK517" s="256"/>
      <c r="BL517" s="256"/>
      <c r="BM517" s="256"/>
      <c r="BN517" s="256"/>
      <c r="BO517" s="256"/>
      <c r="BP517" s="256"/>
      <c r="BQ517" s="256"/>
      <c r="BR517" s="256"/>
      <c r="BS517" s="256"/>
      <c r="BT517" s="256"/>
      <c r="BU517" s="256"/>
      <c r="BV517" s="256"/>
      <c r="BX517" s="256"/>
      <c r="BY517" s="256"/>
      <c r="BZ517" s="256"/>
      <c r="CA517" s="256"/>
      <c r="CB517" s="256"/>
      <c r="CC517" s="256"/>
      <c r="CD517" s="256"/>
      <c r="CE517" s="256"/>
      <c r="CF517" s="256"/>
      <c r="CG517" s="256"/>
      <c r="CH517" s="256"/>
      <c r="CI517" s="256"/>
      <c r="CK517" s="256"/>
      <c r="CL517" s="256"/>
      <c r="CM517" s="256"/>
      <c r="CN517" s="256"/>
      <c r="CO517" s="256"/>
      <c r="CP517" s="256"/>
      <c r="CQ517" s="256"/>
      <c r="CR517" s="256"/>
      <c r="CS517" s="256"/>
      <c r="CT517" s="256"/>
      <c r="CU517" s="256"/>
      <c r="CV517" s="256"/>
      <c r="CX517" s="256"/>
      <c r="CY517" s="256"/>
      <c r="CZ517" s="256"/>
      <c r="DA517" s="256"/>
      <c r="DB517" s="256"/>
      <c r="DC517" s="256"/>
      <c r="DD517" s="256"/>
      <c r="DE517" s="256"/>
      <c r="DF517" s="256"/>
      <c r="DG517" s="256"/>
      <c r="DH517" s="256"/>
      <c r="DI517" s="256"/>
      <c r="DK517" s="256"/>
      <c r="DL517" s="256"/>
      <c r="DM517" s="256"/>
      <c r="DN517" s="256"/>
      <c r="DO517" s="256"/>
      <c r="DP517" s="256"/>
      <c r="DQ517" s="256"/>
      <c r="DR517" s="256"/>
      <c r="DS517" s="256"/>
      <c r="DT517" s="256"/>
      <c r="DU517" s="256"/>
      <c r="DV517" s="256"/>
      <c r="DX517" s="256"/>
      <c r="DY517" s="256"/>
      <c r="DZ517" s="256"/>
      <c r="EA517" s="256"/>
      <c r="EB517" s="256"/>
      <c r="EC517" s="256"/>
      <c r="ED517" s="256"/>
      <c r="EE517" s="256"/>
      <c r="EF517" s="256"/>
      <c r="EG517" s="256"/>
      <c r="EH517" s="256"/>
      <c r="EI517" s="256"/>
      <c r="EK517" s="256"/>
      <c r="EL517" s="256"/>
      <c r="EM517" s="256"/>
      <c r="EN517" s="256"/>
      <c r="EO517" s="256"/>
      <c r="EP517" s="256"/>
      <c r="EQ517" s="256"/>
      <c r="ER517" s="256"/>
      <c r="ES517" s="256"/>
      <c r="ET517" s="256"/>
      <c r="EU517" s="256"/>
      <c r="EV517" s="256"/>
      <c r="EX517" s="256"/>
      <c r="EY517" s="256"/>
      <c r="EZ517" s="256"/>
      <c r="FA517" s="256"/>
      <c r="FB517" s="256"/>
      <c r="FC517" s="256"/>
      <c r="FD517" s="256"/>
      <c r="FE517" s="256"/>
      <c r="FF517" s="256"/>
      <c r="FG517" s="256"/>
      <c r="FH517" s="256"/>
      <c r="FI517" s="256"/>
      <c r="FK517" s="256"/>
      <c r="FL517" s="256"/>
      <c r="FM517" s="256"/>
      <c r="FN517" s="256"/>
      <c r="FO517" s="256"/>
      <c r="FP517" s="256"/>
      <c r="FQ517" s="256"/>
      <c r="FR517" s="256"/>
      <c r="FS517" s="256"/>
      <c r="FT517" s="256"/>
      <c r="FU517" s="256"/>
      <c r="FV517" s="256"/>
      <c r="FX517" s="256"/>
      <c r="FY517" s="256"/>
      <c r="FZ517" s="256"/>
      <c r="GA517" s="256"/>
      <c r="GB517" s="256"/>
      <c r="GC517" s="256"/>
      <c r="GD517" s="256"/>
      <c r="GE517" s="256"/>
      <c r="GF517" s="256"/>
      <c r="GG517" s="256"/>
      <c r="GH517" s="256"/>
      <c r="GI517" s="256"/>
      <c r="GK517" s="256"/>
      <c r="GL517" s="256"/>
      <c r="GM517" s="256"/>
      <c r="GN517" s="256"/>
      <c r="GO517" s="256"/>
      <c r="GP517" s="256"/>
      <c r="GQ517" s="256"/>
      <c r="GR517" s="256"/>
      <c r="GS517" s="256"/>
      <c r="GT517" s="256"/>
      <c r="GU517" s="256"/>
      <c r="GV517" s="256"/>
      <c r="GX517" s="256"/>
      <c r="GY517" s="256"/>
      <c r="GZ517" s="256"/>
      <c r="HA517" s="256"/>
      <c r="HB517" s="256"/>
      <c r="HC517" s="256"/>
      <c r="HD517" s="256"/>
      <c r="HE517" s="256"/>
      <c r="HF517" s="256"/>
      <c r="HG517" s="256"/>
      <c r="HH517" s="256"/>
      <c r="HI517" s="256"/>
      <c r="HK517" s="256"/>
      <c r="HL517" s="256"/>
      <c r="HM517" s="256"/>
      <c r="HN517" s="256"/>
      <c r="HO517" s="256"/>
      <c r="HP517" s="256"/>
      <c r="HQ517" s="256"/>
      <c r="HR517" s="256"/>
      <c r="HS517" s="256"/>
      <c r="HT517" s="256"/>
      <c r="HU517" s="256"/>
      <c r="HV517" s="256"/>
      <c r="HX517" s="256"/>
      <c r="HY517" s="256"/>
      <c r="HZ517" s="256"/>
      <c r="IA517" s="256"/>
      <c r="IB517" s="256"/>
      <c r="IC517" s="256"/>
      <c r="ID517" s="256"/>
      <c r="IE517" s="256"/>
      <c r="IF517" s="256"/>
      <c r="IG517" s="256"/>
      <c r="IH517" s="256"/>
      <c r="II517" s="256"/>
      <c r="IK517" s="256"/>
      <c r="IL517" s="257"/>
      <c r="IM517" s="257"/>
      <c r="IN517" s="257"/>
      <c r="IO517" s="257"/>
      <c r="IP517" s="257"/>
      <c r="IQ517" s="257"/>
      <c r="IR517" s="257"/>
      <c r="IS517" s="257"/>
      <c r="IT517" s="257"/>
      <c r="IU517" s="257"/>
      <c r="IV517" s="257"/>
      <c r="IW517" s="257"/>
      <c r="IY517" s="256"/>
    </row>
    <row r="518" spans="16:259" ht="19.5" customHeight="1" x14ac:dyDescent="0.5">
      <c r="P518" s="400"/>
      <c r="Z518" s="256"/>
      <c r="AA518" s="256"/>
      <c r="AB518" s="256"/>
      <c r="AO518" s="400"/>
      <c r="AY518" s="256"/>
      <c r="AZ518" s="256"/>
      <c r="BA518" s="256"/>
      <c r="BB518" s="256"/>
      <c r="BC518" s="256"/>
      <c r="BD518" s="256"/>
      <c r="BE518" s="256"/>
      <c r="BF518" s="256"/>
      <c r="BG518" s="256"/>
      <c r="BH518" s="256"/>
      <c r="BI518" s="256"/>
      <c r="BK518" s="256"/>
      <c r="BL518" s="256"/>
      <c r="BM518" s="256"/>
      <c r="BN518" s="256"/>
      <c r="BO518" s="256"/>
      <c r="BP518" s="256"/>
      <c r="BQ518" s="256"/>
      <c r="BR518" s="256"/>
      <c r="BS518" s="256"/>
      <c r="BT518" s="256"/>
      <c r="BU518" s="256"/>
      <c r="BV518" s="256"/>
      <c r="BX518" s="256"/>
      <c r="BY518" s="256"/>
      <c r="BZ518" s="256"/>
      <c r="CA518" s="256"/>
      <c r="CB518" s="256"/>
      <c r="CC518" s="256"/>
      <c r="CD518" s="256"/>
      <c r="CE518" s="256"/>
      <c r="CF518" s="256"/>
      <c r="CG518" s="256"/>
      <c r="CH518" s="256"/>
      <c r="CI518" s="256"/>
      <c r="CK518" s="256"/>
      <c r="CL518" s="256"/>
      <c r="CM518" s="256"/>
      <c r="CN518" s="256"/>
      <c r="CO518" s="256"/>
      <c r="CP518" s="256"/>
      <c r="CQ518" s="256"/>
      <c r="CR518" s="256"/>
      <c r="CS518" s="256"/>
      <c r="CT518" s="256"/>
      <c r="CU518" s="256"/>
      <c r="CV518" s="256"/>
      <c r="CX518" s="256"/>
      <c r="CY518" s="256"/>
      <c r="CZ518" s="256"/>
      <c r="DA518" s="256"/>
      <c r="DB518" s="256"/>
      <c r="DC518" s="256"/>
      <c r="DD518" s="256"/>
      <c r="DE518" s="256"/>
      <c r="DF518" s="256"/>
      <c r="DG518" s="256"/>
      <c r="DH518" s="256"/>
      <c r="DI518" s="256"/>
      <c r="DK518" s="256"/>
      <c r="DL518" s="256"/>
      <c r="DM518" s="256"/>
      <c r="DN518" s="256"/>
      <c r="DO518" s="256"/>
      <c r="DP518" s="256"/>
      <c r="DQ518" s="256"/>
      <c r="DR518" s="256"/>
      <c r="DS518" s="256"/>
      <c r="DT518" s="256"/>
      <c r="DU518" s="256"/>
      <c r="DV518" s="256"/>
      <c r="DX518" s="256"/>
      <c r="DY518" s="256"/>
      <c r="DZ518" s="256"/>
      <c r="EA518" s="256"/>
      <c r="EB518" s="256"/>
      <c r="EC518" s="256"/>
      <c r="ED518" s="256"/>
      <c r="EE518" s="256"/>
      <c r="EF518" s="256"/>
      <c r="EG518" s="256"/>
      <c r="EH518" s="256"/>
      <c r="EI518" s="256"/>
      <c r="EK518" s="256"/>
      <c r="EL518" s="256"/>
      <c r="EM518" s="256"/>
      <c r="EN518" s="256"/>
      <c r="EO518" s="256"/>
      <c r="EP518" s="256"/>
      <c r="EQ518" s="256"/>
      <c r="ER518" s="256"/>
      <c r="ES518" s="256"/>
      <c r="ET518" s="256"/>
      <c r="EU518" s="256"/>
      <c r="EV518" s="256"/>
      <c r="EX518" s="256"/>
      <c r="EY518" s="256"/>
      <c r="EZ518" s="256"/>
      <c r="FA518" s="256"/>
      <c r="FB518" s="256"/>
      <c r="FC518" s="256"/>
      <c r="FD518" s="256"/>
      <c r="FE518" s="256"/>
      <c r="FF518" s="256"/>
      <c r="FG518" s="256"/>
      <c r="FH518" s="256"/>
      <c r="FI518" s="256"/>
      <c r="FK518" s="256"/>
      <c r="FL518" s="256"/>
      <c r="FM518" s="256"/>
      <c r="FN518" s="256"/>
      <c r="FO518" s="256"/>
      <c r="FP518" s="256"/>
      <c r="FQ518" s="256"/>
      <c r="FR518" s="256"/>
      <c r="FS518" s="256"/>
      <c r="FT518" s="256"/>
      <c r="FU518" s="256"/>
      <c r="FV518" s="256"/>
      <c r="FX518" s="256"/>
      <c r="FY518" s="256"/>
      <c r="FZ518" s="256"/>
      <c r="GA518" s="256"/>
      <c r="GB518" s="256"/>
      <c r="GC518" s="256"/>
      <c r="GD518" s="256"/>
      <c r="GE518" s="256"/>
      <c r="GF518" s="256"/>
      <c r="GG518" s="256"/>
      <c r="GH518" s="256"/>
      <c r="GI518" s="256"/>
      <c r="GK518" s="256"/>
      <c r="GL518" s="256"/>
      <c r="GM518" s="256"/>
      <c r="GN518" s="256"/>
      <c r="GO518" s="256"/>
      <c r="GP518" s="256"/>
      <c r="GQ518" s="256"/>
      <c r="GR518" s="256"/>
      <c r="GS518" s="256"/>
      <c r="GT518" s="256"/>
      <c r="GU518" s="256"/>
      <c r="GV518" s="256"/>
      <c r="GX518" s="256"/>
      <c r="GY518" s="256"/>
      <c r="GZ518" s="256"/>
      <c r="HA518" s="256"/>
      <c r="HB518" s="256"/>
      <c r="HC518" s="256"/>
      <c r="HD518" s="256"/>
      <c r="HE518" s="256"/>
      <c r="HF518" s="256"/>
      <c r="HG518" s="256"/>
      <c r="HH518" s="256"/>
      <c r="HI518" s="256"/>
      <c r="HK518" s="256"/>
      <c r="HL518" s="256"/>
      <c r="HM518" s="256"/>
      <c r="HN518" s="256"/>
      <c r="HO518" s="256"/>
      <c r="HP518" s="256"/>
      <c r="HQ518" s="256"/>
      <c r="HR518" s="256"/>
      <c r="HS518" s="256"/>
      <c r="HT518" s="256"/>
      <c r="HU518" s="256"/>
      <c r="HV518" s="256"/>
      <c r="HX518" s="256"/>
      <c r="HY518" s="256"/>
      <c r="HZ518" s="256"/>
      <c r="IA518" s="256"/>
      <c r="IB518" s="256"/>
      <c r="IC518" s="256"/>
      <c r="ID518" s="256"/>
      <c r="IE518" s="256"/>
      <c r="IF518" s="256"/>
      <c r="IG518" s="256"/>
      <c r="IH518" s="256"/>
      <c r="II518" s="256"/>
      <c r="IK518" s="256"/>
      <c r="IL518" s="257"/>
      <c r="IM518" s="257"/>
      <c r="IN518" s="257"/>
      <c r="IO518" s="257"/>
      <c r="IP518" s="257"/>
      <c r="IQ518" s="257"/>
      <c r="IR518" s="257"/>
      <c r="IS518" s="257"/>
      <c r="IT518" s="257"/>
      <c r="IU518" s="257"/>
      <c r="IV518" s="257"/>
      <c r="IW518" s="257"/>
      <c r="IY518" s="256"/>
    </row>
    <row r="519" spans="16:259" ht="19.5" customHeight="1" x14ac:dyDescent="0.5">
      <c r="P519" s="400"/>
      <c r="Z519" s="256"/>
      <c r="AA519" s="256"/>
      <c r="AB519" s="256"/>
      <c r="AO519" s="400"/>
      <c r="AY519" s="256"/>
      <c r="AZ519" s="256"/>
      <c r="BA519" s="256"/>
      <c r="BB519" s="256"/>
      <c r="BC519" s="256"/>
      <c r="BD519" s="256"/>
      <c r="BE519" s="256"/>
      <c r="BF519" s="256"/>
      <c r="BG519" s="256"/>
      <c r="BH519" s="256"/>
      <c r="BI519" s="256"/>
      <c r="BK519" s="256"/>
      <c r="BL519" s="256"/>
      <c r="BM519" s="256"/>
      <c r="BN519" s="256"/>
      <c r="BO519" s="256"/>
      <c r="BP519" s="256"/>
      <c r="BQ519" s="256"/>
      <c r="BR519" s="256"/>
      <c r="BS519" s="256"/>
      <c r="BT519" s="256"/>
      <c r="BU519" s="256"/>
      <c r="BV519" s="256"/>
      <c r="BX519" s="256"/>
      <c r="BY519" s="256"/>
      <c r="BZ519" s="256"/>
      <c r="CA519" s="256"/>
      <c r="CB519" s="256"/>
      <c r="CC519" s="256"/>
      <c r="CD519" s="256"/>
      <c r="CE519" s="256"/>
      <c r="CF519" s="256"/>
      <c r="CG519" s="256"/>
      <c r="CH519" s="256"/>
      <c r="CI519" s="256"/>
      <c r="CK519" s="256"/>
      <c r="CL519" s="256"/>
      <c r="CM519" s="256"/>
      <c r="CN519" s="256"/>
      <c r="CO519" s="256"/>
      <c r="CP519" s="256"/>
      <c r="CQ519" s="256"/>
      <c r="CR519" s="256"/>
      <c r="CS519" s="256"/>
      <c r="CT519" s="256"/>
      <c r="CU519" s="256"/>
      <c r="CV519" s="256"/>
      <c r="CX519" s="256"/>
      <c r="CY519" s="256"/>
      <c r="CZ519" s="256"/>
      <c r="DA519" s="256"/>
      <c r="DB519" s="256"/>
      <c r="DC519" s="256"/>
      <c r="DD519" s="256"/>
      <c r="DE519" s="256"/>
      <c r="DF519" s="256"/>
      <c r="DG519" s="256"/>
      <c r="DH519" s="256"/>
      <c r="DI519" s="256"/>
      <c r="DK519" s="256"/>
      <c r="DL519" s="256"/>
      <c r="DM519" s="256"/>
      <c r="DN519" s="256"/>
      <c r="DO519" s="256"/>
      <c r="DP519" s="256"/>
      <c r="DQ519" s="256"/>
      <c r="DR519" s="256"/>
      <c r="DS519" s="256"/>
      <c r="DT519" s="256"/>
      <c r="DU519" s="256"/>
      <c r="DV519" s="256"/>
      <c r="DX519" s="256"/>
      <c r="DY519" s="256"/>
      <c r="DZ519" s="256"/>
      <c r="EA519" s="256"/>
      <c r="EB519" s="256"/>
      <c r="EC519" s="256"/>
      <c r="ED519" s="256"/>
      <c r="EE519" s="256"/>
      <c r="EF519" s="256"/>
      <c r="EG519" s="256"/>
      <c r="EH519" s="256"/>
      <c r="EI519" s="256"/>
      <c r="EK519" s="256"/>
      <c r="EL519" s="256"/>
      <c r="EM519" s="256"/>
      <c r="EN519" s="256"/>
      <c r="EO519" s="256"/>
      <c r="EP519" s="256"/>
      <c r="EQ519" s="256"/>
      <c r="ER519" s="256"/>
      <c r="ES519" s="256"/>
      <c r="ET519" s="256"/>
      <c r="EU519" s="256"/>
      <c r="EV519" s="256"/>
      <c r="EX519" s="256"/>
      <c r="EY519" s="256"/>
      <c r="EZ519" s="256"/>
      <c r="FA519" s="256"/>
      <c r="FB519" s="256"/>
      <c r="FC519" s="256"/>
      <c r="FD519" s="256"/>
      <c r="FE519" s="256"/>
      <c r="FF519" s="256"/>
      <c r="FG519" s="256"/>
      <c r="FH519" s="256"/>
      <c r="FI519" s="256"/>
      <c r="FK519" s="256"/>
      <c r="FL519" s="256"/>
      <c r="FM519" s="256"/>
      <c r="FN519" s="256"/>
      <c r="FO519" s="256"/>
      <c r="FP519" s="256"/>
      <c r="FQ519" s="256"/>
      <c r="FR519" s="256"/>
      <c r="FS519" s="256"/>
      <c r="FT519" s="256"/>
      <c r="FU519" s="256"/>
      <c r="FV519" s="256"/>
      <c r="FX519" s="256"/>
      <c r="FY519" s="256"/>
      <c r="FZ519" s="256"/>
      <c r="GA519" s="256"/>
      <c r="GB519" s="256"/>
      <c r="GC519" s="256"/>
      <c r="GD519" s="256"/>
      <c r="GE519" s="256"/>
      <c r="GF519" s="256"/>
      <c r="GG519" s="256"/>
      <c r="GH519" s="256"/>
      <c r="GI519" s="256"/>
      <c r="GK519" s="256"/>
      <c r="GL519" s="256"/>
      <c r="GM519" s="256"/>
      <c r="GN519" s="256"/>
      <c r="GO519" s="256"/>
      <c r="GP519" s="256"/>
      <c r="GQ519" s="256"/>
      <c r="GR519" s="256"/>
      <c r="GS519" s="256"/>
      <c r="GT519" s="256"/>
      <c r="GU519" s="256"/>
      <c r="GV519" s="256"/>
      <c r="GX519" s="256"/>
      <c r="GY519" s="256"/>
      <c r="GZ519" s="256"/>
      <c r="HA519" s="256"/>
      <c r="HB519" s="256"/>
      <c r="HC519" s="256"/>
      <c r="HD519" s="256"/>
      <c r="HE519" s="256"/>
      <c r="HF519" s="256"/>
      <c r="HG519" s="256"/>
      <c r="HH519" s="256"/>
      <c r="HI519" s="256"/>
      <c r="HK519" s="256"/>
      <c r="HL519" s="256"/>
      <c r="HM519" s="256"/>
      <c r="HN519" s="256"/>
      <c r="HO519" s="256"/>
      <c r="HP519" s="256"/>
      <c r="HQ519" s="256"/>
      <c r="HR519" s="256"/>
      <c r="HS519" s="256"/>
      <c r="HT519" s="256"/>
      <c r="HU519" s="256"/>
      <c r="HV519" s="256"/>
      <c r="HX519" s="256"/>
      <c r="HY519" s="256"/>
      <c r="HZ519" s="256"/>
      <c r="IA519" s="256"/>
      <c r="IB519" s="256"/>
      <c r="IC519" s="256"/>
      <c r="ID519" s="256"/>
      <c r="IE519" s="256"/>
      <c r="IF519" s="256"/>
      <c r="IG519" s="256"/>
      <c r="IH519" s="256"/>
      <c r="II519" s="256"/>
      <c r="IK519" s="256"/>
      <c r="IL519" s="257"/>
      <c r="IM519" s="257"/>
      <c r="IN519" s="257"/>
      <c r="IO519" s="257"/>
      <c r="IP519" s="257"/>
      <c r="IQ519" s="257"/>
      <c r="IR519" s="257"/>
      <c r="IS519" s="257"/>
      <c r="IT519" s="257"/>
      <c r="IU519" s="257"/>
      <c r="IV519" s="257"/>
      <c r="IW519" s="257"/>
      <c r="IY519" s="256"/>
    </row>
    <row r="520" spans="16:259" ht="19.5" customHeight="1" x14ac:dyDescent="0.5">
      <c r="P520" s="400"/>
      <c r="Z520" s="256"/>
      <c r="AA520" s="256"/>
      <c r="AB520" s="256"/>
      <c r="AO520" s="400"/>
      <c r="AY520" s="256"/>
      <c r="AZ520" s="256"/>
      <c r="BA520" s="256"/>
      <c r="BB520" s="256"/>
      <c r="BC520" s="256"/>
      <c r="BD520" s="256"/>
      <c r="BE520" s="256"/>
      <c r="BF520" s="256"/>
      <c r="BG520" s="256"/>
      <c r="BH520" s="256"/>
      <c r="BI520" s="256"/>
      <c r="BK520" s="256"/>
      <c r="BL520" s="256"/>
      <c r="BM520" s="256"/>
      <c r="BN520" s="256"/>
      <c r="BO520" s="256"/>
      <c r="BP520" s="256"/>
      <c r="BQ520" s="256"/>
      <c r="BR520" s="256"/>
      <c r="BS520" s="256"/>
      <c r="BT520" s="256"/>
      <c r="BU520" s="256"/>
      <c r="BV520" s="256"/>
      <c r="BX520" s="256"/>
      <c r="BY520" s="256"/>
      <c r="BZ520" s="256"/>
      <c r="CA520" s="256"/>
      <c r="CB520" s="256"/>
      <c r="CC520" s="256"/>
      <c r="CD520" s="256"/>
      <c r="CE520" s="256"/>
      <c r="CF520" s="256"/>
      <c r="CG520" s="256"/>
      <c r="CH520" s="256"/>
      <c r="CI520" s="256"/>
      <c r="CK520" s="256"/>
      <c r="CL520" s="256"/>
      <c r="CM520" s="256"/>
      <c r="CN520" s="256"/>
      <c r="CO520" s="256"/>
      <c r="CP520" s="256"/>
      <c r="CQ520" s="256"/>
      <c r="CR520" s="256"/>
      <c r="CS520" s="256"/>
      <c r="CT520" s="256"/>
      <c r="CU520" s="256"/>
      <c r="CV520" s="256"/>
      <c r="CX520" s="256"/>
      <c r="CY520" s="256"/>
      <c r="CZ520" s="256"/>
      <c r="DA520" s="256"/>
      <c r="DB520" s="256"/>
      <c r="DC520" s="256"/>
      <c r="DD520" s="256"/>
      <c r="DE520" s="256"/>
      <c r="DF520" s="256"/>
      <c r="DG520" s="256"/>
      <c r="DH520" s="256"/>
      <c r="DI520" s="256"/>
      <c r="DK520" s="256"/>
      <c r="DL520" s="256"/>
      <c r="DM520" s="256"/>
      <c r="DN520" s="256"/>
      <c r="DO520" s="256"/>
      <c r="DP520" s="256"/>
      <c r="DQ520" s="256"/>
      <c r="DR520" s="256"/>
      <c r="DS520" s="256"/>
      <c r="DT520" s="256"/>
      <c r="DU520" s="256"/>
      <c r="DV520" s="256"/>
      <c r="DX520" s="256"/>
      <c r="DY520" s="256"/>
      <c r="DZ520" s="256"/>
      <c r="EA520" s="256"/>
      <c r="EB520" s="256"/>
      <c r="EC520" s="256"/>
      <c r="ED520" s="256"/>
      <c r="EE520" s="256"/>
      <c r="EF520" s="256"/>
      <c r="EG520" s="256"/>
      <c r="EH520" s="256"/>
      <c r="EI520" s="256"/>
      <c r="EK520" s="256"/>
      <c r="EL520" s="256"/>
      <c r="EM520" s="256"/>
      <c r="EN520" s="256"/>
      <c r="EO520" s="256"/>
      <c r="EP520" s="256"/>
      <c r="EQ520" s="256"/>
      <c r="ER520" s="256"/>
      <c r="ES520" s="256"/>
      <c r="ET520" s="256"/>
      <c r="EU520" s="256"/>
      <c r="EV520" s="256"/>
      <c r="EX520" s="256"/>
      <c r="EY520" s="256"/>
      <c r="EZ520" s="256"/>
      <c r="FA520" s="256"/>
      <c r="FB520" s="256"/>
      <c r="FC520" s="256"/>
      <c r="FD520" s="256"/>
      <c r="FE520" s="256"/>
      <c r="FF520" s="256"/>
      <c r="FG520" s="256"/>
      <c r="FH520" s="256"/>
      <c r="FI520" s="256"/>
      <c r="FK520" s="256"/>
      <c r="FL520" s="256"/>
      <c r="FM520" s="256"/>
      <c r="FN520" s="256"/>
      <c r="FO520" s="256"/>
      <c r="FP520" s="256"/>
      <c r="FQ520" s="256"/>
      <c r="FR520" s="256"/>
      <c r="FS520" s="256"/>
      <c r="FT520" s="256"/>
      <c r="FU520" s="256"/>
      <c r="FV520" s="256"/>
      <c r="FX520" s="256"/>
      <c r="FY520" s="256"/>
      <c r="FZ520" s="256"/>
      <c r="GA520" s="256"/>
      <c r="GB520" s="256"/>
      <c r="GC520" s="256"/>
      <c r="GD520" s="256"/>
      <c r="GE520" s="256"/>
      <c r="GF520" s="256"/>
      <c r="GG520" s="256"/>
      <c r="GH520" s="256"/>
      <c r="GI520" s="256"/>
      <c r="GK520" s="256"/>
      <c r="GL520" s="256"/>
      <c r="GM520" s="256"/>
      <c r="GN520" s="256"/>
      <c r="GO520" s="256"/>
      <c r="GP520" s="256"/>
      <c r="GQ520" s="256"/>
      <c r="GR520" s="256"/>
      <c r="GS520" s="256"/>
      <c r="GT520" s="256"/>
      <c r="GU520" s="256"/>
      <c r="GV520" s="256"/>
      <c r="GX520" s="256"/>
      <c r="GY520" s="256"/>
      <c r="GZ520" s="256"/>
      <c r="HA520" s="256"/>
      <c r="HB520" s="256"/>
      <c r="HC520" s="256"/>
      <c r="HD520" s="256"/>
      <c r="HE520" s="256"/>
      <c r="HF520" s="256"/>
      <c r="HG520" s="256"/>
      <c r="HH520" s="256"/>
      <c r="HI520" s="256"/>
      <c r="HK520" s="256"/>
      <c r="HL520" s="256"/>
      <c r="HM520" s="256"/>
      <c r="HN520" s="256"/>
      <c r="HO520" s="256"/>
      <c r="HP520" s="256"/>
      <c r="HQ520" s="256"/>
      <c r="HR520" s="256"/>
      <c r="HS520" s="256"/>
      <c r="HT520" s="256"/>
      <c r="HU520" s="256"/>
      <c r="HV520" s="256"/>
      <c r="HX520" s="256"/>
      <c r="HY520" s="256"/>
      <c r="HZ520" s="256"/>
      <c r="IA520" s="256"/>
      <c r="IB520" s="256"/>
      <c r="IC520" s="256"/>
      <c r="ID520" s="256"/>
      <c r="IE520" s="256"/>
      <c r="IF520" s="256"/>
      <c r="IG520" s="256"/>
      <c r="IH520" s="256"/>
      <c r="II520" s="256"/>
      <c r="IK520" s="256"/>
      <c r="IL520" s="257"/>
      <c r="IM520" s="257"/>
      <c r="IN520" s="257"/>
      <c r="IO520" s="257"/>
      <c r="IP520" s="257"/>
      <c r="IQ520" s="257"/>
      <c r="IR520" s="257"/>
      <c r="IS520" s="257"/>
      <c r="IT520" s="257"/>
      <c r="IU520" s="257"/>
      <c r="IV520" s="257"/>
      <c r="IW520" s="257"/>
      <c r="IY520" s="256"/>
    </row>
    <row r="521" spans="16:259" ht="19.5" customHeight="1" x14ac:dyDescent="0.5">
      <c r="P521" s="400"/>
      <c r="Z521" s="256"/>
      <c r="AA521" s="256"/>
      <c r="AB521" s="256"/>
      <c r="AO521" s="400"/>
      <c r="AY521" s="256"/>
      <c r="AZ521" s="256"/>
      <c r="BA521" s="256"/>
      <c r="BB521" s="256"/>
      <c r="BC521" s="256"/>
      <c r="BD521" s="256"/>
      <c r="BE521" s="256"/>
      <c r="BF521" s="256"/>
      <c r="BG521" s="256"/>
      <c r="BH521" s="256"/>
      <c r="BI521" s="256"/>
      <c r="BK521" s="256"/>
      <c r="BL521" s="256"/>
      <c r="BM521" s="256"/>
      <c r="BN521" s="256"/>
      <c r="BO521" s="256"/>
      <c r="BP521" s="256"/>
      <c r="BQ521" s="256"/>
      <c r="BR521" s="256"/>
      <c r="BS521" s="256"/>
      <c r="BT521" s="256"/>
      <c r="BU521" s="256"/>
      <c r="BV521" s="256"/>
      <c r="BX521" s="256"/>
      <c r="BY521" s="256"/>
      <c r="BZ521" s="256"/>
      <c r="CA521" s="256"/>
      <c r="CB521" s="256"/>
      <c r="CC521" s="256"/>
      <c r="CD521" s="256"/>
      <c r="CE521" s="256"/>
      <c r="CF521" s="256"/>
      <c r="CG521" s="256"/>
      <c r="CH521" s="256"/>
      <c r="CI521" s="256"/>
      <c r="CK521" s="256"/>
      <c r="CL521" s="256"/>
      <c r="CM521" s="256"/>
      <c r="CN521" s="256"/>
      <c r="CO521" s="256"/>
      <c r="CP521" s="256"/>
      <c r="CQ521" s="256"/>
      <c r="CR521" s="256"/>
      <c r="CS521" s="256"/>
      <c r="CT521" s="256"/>
      <c r="CU521" s="256"/>
      <c r="CV521" s="256"/>
      <c r="CX521" s="256"/>
      <c r="CY521" s="256"/>
      <c r="CZ521" s="256"/>
      <c r="DA521" s="256"/>
      <c r="DB521" s="256"/>
      <c r="DC521" s="256"/>
      <c r="DD521" s="256"/>
      <c r="DE521" s="256"/>
      <c r="DF521" s="256"/>
      <c r="DG521" s="256"/>
      <c r="DH521" s="256"/>
      <c r="DI521" s="256"/>
      <c r="DK521" s="256"/>
      <c r="DL521" s="256"/>
      <c r="DM521" s="256"/>
      <c r="DN521" s="256"/>
      <c r="DO521" s="256"/>
      <c r="DP521" s="256"/>
      <c r="DQ521" s="256"/>
      <c r="DR521" s="256"/>
      <c r="DS521" s="256"/>
      <c r="DT521" s="256"/>
      <c r="DU521" s="256"/>
      <c r="DV521" s="256"/>
      <c r="DX521" s="256"/>
      <c r="DY521" s="256"/>
      <c r="DZ521" s="256"/>
      <c r="EA521" s="256"/>
      <c r="EB521" s="256"/>
      <c r="EC521" s="256"/>
      <c r="ED521" s="256"/>
      <c r="EE521" s="256"/>
      <c r="EF521" s="256"/>
      <c r="EG521" s="256"/>
      <c r="EH521" s="256"/>
      <c r="EI521" s="256"/>
      <c r="EK521" s="256"/>
      <c r="EL521" s="256"/>
      <c r="EM521" s="256"/>
      <c r="EN521" s="256"/>
      <c r="EO521" s="256"/>
      <c r="EP521" s="256"/>
      <c r="EQ521" s="256"/>
      <c r="ER521" s="256"/>
      <c r="ES521" s="256"/>
      <c r="ET521" s="256"/>
      <c r="EU521" s="256"/>
      <c r="EV521" s="256"/>
      <c r="EX521" s="256"/>
      <c r="EY521" s="256"/>
      <c r="EZ521" s="256"/>
      <c r="FA521" s="256"/>
      <c r="FB521" s="256"/>
      <c r="FC521" s="256"/>
      <c r="FD521" s="256"/>
      <c r="FE521" s="256"/>
      <c r="FF521" s="256"/>
      <c r="FG521" s="256"/>
      <c r="FH521" s="256"/>
      <c r="FI521" s="256"/>
      <c r="FK521" s="256"/>
      <c r="FL521" s="256"/>
      <c r="FM521" s="256"/>
      <c r="FN521" s="256"/>
      <c r="FO521" s="256"/>
      <c r="FP521" s="256"/>
      <c r="FQ521" s="256"/>
      <c r="FR521" s="256"/>
      <c r="FS521" s="256"/>
      <c r="FT521" s="256"/>
      <c r="FU521" s="256"/>
      <c r="FV521" s="256"/>
      <c r="FX521" s="256"/>
      <c r="FY521" s="256"/>
      <c r="FZ521" s="256"/>
      <c r="GA521" s="256"/>
      <c r="GB521" s="256"/>
      <c r="GC521" s="256"/>
      <c r="GD521" s="256"/>
      <c r="GE521" s="256"/>
      <c r="GF521" s="256"/>
      <c r="GG521" s="256"/>
      <c r="GH521" s="256"/>
      <c r="GI521" s="256"/>
      <c r="GK521" s="256"/>
      <c r="GL521" s="256"/>
      <c r="GM521" s="256"/>
      <c r="GN521" s="256"/>
      <c r="GO521" s="256"/>
      <c r="GP521" s="256"/>
      <c r="GQ521" s="256"/>
      <c r="GR521" s="256"/>
      <c r="GS521" s="256"/>
      <c r="GT521" s="256"/>
      <c r="GU521" s="256"/>
      <c r="GV521" s="256"/>
      <c r="GX521" s="256"/>
      <c r="GY521" s="256"/>
      <c r="GZ521" s="256"/>
      <c r="HA521" s="256"/>
      <c r="HB521" s="256"/>
      <c r="HC521" s="256"/>
      <c r="HD521" s="256"/>
      <c r="HE521" s="256"/>
      <c r="HF521" s="256"/>
      <c r="HG521" s="256"/>
      <c r="HH521" s="256"/>
      <c r="HI521" s="256"/>
      <c r="HK521" s="256"/>
      <c r="HL521" s="256"/>
      <c r="HM521" s="256"/>
      <c r="HN521" s="256"/>
      <c r="HO521" s="256"/>
      <c r="HP521" s="256"/>
      <c r="HQ521" s="256"/>
      <c r="HR521" s="256"/>
      <c r="HS521" s="256"/>
      <c r="HT521" s="256"/>
      <c r="HU521" s="256"/>
      <c r="HV521" s="256"/>
      <c r="HX521" s="256"/>
      <c r="HY521" s="256"/>
      <c r="HZ521" s="256"/>
      <c r="IA521" s="256"/>
      <c r="IB521" s="256"/>
      <c r="IC521" s="256"/>
      <c r="ID521" s="256"/>
      <c r="IE521" s="256"/>
      <c r="IF521" s="256"/>
      <c r="IG521" s="256"/>
      <c r="IH521" s="256"/>
      <c r="II521" s="256"/>
      <c r="IK521" s="256"/>
      <c r="IL521" s="257"/>
      <c r="IM521" s="257"/>
      <c r="IN521" s="257"/>
      <c r="IO521" s="257"/>
      <c r="IP521" s="257"/>
      <c r="IQ521" s="257"/>
      <c r="IR521" s="257"/>
      <c r="IS521" s="257"/>
      <c r="IT521" s="257"/>
      <c r="IU521" s="257"/>
      <c r="IV521" s="257"/>
      <c r="IW521" s="257"/>
      <c r="IY521" s="256"/>
    </row>
    <row r="522" spans="16:259" ht="19.5" customHeight="1" x14ac:dyDescent="0.5">
      <c r="P522" s="400"/>
      <c r="Z522" s="256"/>
      <c r="AA522" s="256"/>
      <c r="AB522" s="256"/>
      <c r="AO522" s="400"/>
      <c r="AY522" s="256"/>
      <c r="AZ522" s="256"/>
      <c r="BA522" s="256"/>
      <c r="BB522" s="256"/>
      <c r="BC522" s="256"/>
      <c r="BD522" s="256"/>
      <c r="BE522" s="256"/>
      <c r="BF522" s="256"/>
      <c r="BG522" s="256"/>
      <c r="BH522" s="256"/>
      <c r="BI522" s="256"/>
      <c r="BK522" s="256"/>
      <c r="BL522" s="256"/>
      <c r="BM522" s="256"/>
      <c r="BN522" s="256"/>
      <c r="BO522" s="256"/>
      <c r="BP522" s="256"/>
      <c r="BQ522" s="256"/>
      <c r="BR522" s="256"/>
      <c r="BS522" s="256"/>
      <c r="BT522" s="256"/>
      <c r="BU522" s="256"/>
      <c r="BV522" s="256"/>
      <c r="BX522" s="256"/>
      <c r="BY522" s="256"/>
      <c r="BZ522" s="256"/>
      <c r="CA522" s="256"/>
      <c r="CB522" s="256"/>
      <c r="CC522" s="256"/>
      <c r="CD522" s="256"/>
      <c r="CE522" s="256"/>
      <c r="CF522" s="256"/>
      <c r="CG522" s="256"/>
      <c r="CH522" s="256"/>
      <c r="CI522" s="256"/>
      <c r="CK522" s="256"/>
      <c r="CL522" s="256"/>
      <c r="CM522" s="256"/>
      <c r="CN522" s="256"/>
      <c r="CO522" s="256"/>
      <c r="CP522" s="256"/>
      <c r="CQ522" s="256"/>
      <c r="CR522" s="256"/>
      <c r="CS522" s="256"/>
      <c r="CT522" s="256"/>
      <c r="CU522" s="256"/>
      <c r="CV522" s="256"/>
      <c r="CX522" s="256"/>
      <c r="CY522" s="256"/>
      <c r="CZ522" s="256"/>
      <c r="DA522" s="256"/>
      <c r="DB522" s="256"/>
      <c r="DC522" s="256"/>
      <c r="DD522" s="256"/>
      <c r="DE522" s="256"/>
      <c r="DF522" s="256"/>
      <c r="DG522" s="256"/>
      <c r="DH522" s="256"/>
      <c r="DI522" s="256"/>
      <c r="DK522" s="256"/>
      <c r="DL522" s="256"/>
      <c r="DM522" s="256"/>
      <c r="DN522" s="256"/>
      <c r="DO522" s="256"/>
      <c r="DP522" s="256"/>
      <c r="DQ522" s="256"/>
      <c r="DR522" s="256"/>
      <c r="DS522" s="256"/>
      <c r="DT522" s="256"/>
      <c r="DU522" s="256"/>
      <c r="DV522" s="256"/>
      <c r="DX522" s="256"/>
      <c r="DY522" s="256"/>
      <c r="DZ522" s="256"/>
      <c r="EA522" s="256"/>
      <c r="EB522" s="256"/>
      <c r="EC522" s="256"/>
      <c r="ED522" s="256"/>
      <c r="EE522" s="256"/>
      <c r="EF522" s="256"/>
      <c r="EG522" s="256"/>
      <c r="EH522" s="256"/>
      <c r="EI522" s="256"/>
      <c r="EK522" s="256"/>
      <c r="EL522" s="256"/>
      <c r="EM522" s="256"/>
      <c r="EN522" s="256"/>
      <c r="EO522" s="256"/>
      <c r="EP522" s="256"/>
      <c r="EQ522" s="256"/>
      <c r="ER522" s="256"/>
      <c r="ES522" s="256"/>
      <c r="ET522" s="256"/>
      <c r="EU522" s="256"/>
      <c r="EV522" s="256"/>
      <c r="EX522" s="256"/>
      <c r="EY522" s="256"/>
      <c r="EZ522" s="256"/>
      <c r="FA522" s="256"/>
      <c r="FB522" s="256"/>
      <c r="FC522" s="256"/>
      <c r="FD522" s="256"/>
      <c r="FE522" s="256"/>
      <c r="FF522" s="256"/>
      <c r="FG522" s="256"/>
      <c r="FH522" s="256"/>
      <c r="FI522" s="256"/>
      <c r="FK522" s="256"/>
      <c r="FL522" s="256"/>
      <c r="FM522" s="256"/>
      <c r="FN522" s="256"/>
      <c r="FO522" s="256"/>
      <c r="FP522" s="256"/>
      <c r="FQ522" s="256"/>
      <c r="FR522" s="256"/>
      <c r="FS522" s="256"/>
      <c r="FT522" s="256"/>
      <c r="FU522" s="256"/>
      <c r="FV522" s="256"/>
      <c r="FX522" s="256"/>
      <c r="FY522" s="256"/>
      <c r="FZ522" s="256"/>
      <c r="GA522" s="256"/>
      <c r="GB522" s="256"/>
      <c r="GC522" s="256"/>
      <c r="GD522" s="256"/>
      <c r="GE522" s="256"/>
      <c r="GF522" s="256"/>
      <c r="GG522" s="256"/>
      <c r="GH522" s="256"/>
      <c r="GI522" s="256"/>
      <c r="GK522" s="256"/>
      <c r="GL522" s="256"/>
      <c r="GM522" s="256"/>
      <c r="GN522" s="256"/>
      <c r="GO522" s="256"/>
      <c r="GP522" s="256"/>
      <c r="GQ522" s="256"/>
      <c r="GR522" s="256"/>
      <c r="GS522" s="256"/>
      <c r="GT522" s="256"/>
      <c r="GU522" s="256"/>
      <c r="GV522" s="256"/>
      <c r="GX522" s="256"/>
      <c r="GY522" s="256"/>
      <c r="GZ522" s="256"/>
      <c r="HA522" s="256"/>
      <c r="HB522" s="256"/>
      <c r="HC522" s="256"/>
      <c r="HD522" s="256"/>
      <c r="HE522" s="256"/>
      <c r="HF522" s="256"/>
      <c r="HG522" s="256"/>
      <c r="HH522" s="256"/>
      <c r="HI522" s="256"/>
      <c r="HK522" s="256"/>
      <c r="HL522" s="256"/>
      <c r="HM522" s="256"/>
      <c r="HN522" s="256"/>
      <c r="HO522" s="256"/>
      <c r="HP522" s="256"/>
      <c r="HQ522" s="256"/>
      <c r="HR522" s="256"/>
      <c r="HS522" s="256"/>
      <c r="HT522" s="256"/>
      <c r="HU522" s="256"/>
      <c r="HV522" s="256"/>
      <c r="HX522" s="256"/>
      <c r="HY522" s="256"/>
      <c r="HZ522" s="256"/>
      <c r="IA522" s="256"/>
      <c r="IB522" s="256"/>
      <c r="IC522" s="256"/>
      <c r="ID522" s="256"/>
      <c r="IE522" s="256"/>
      <c r="IF522" s="256"/>
      <c r="IG522" s="256"/>
      <c r="IH522" s="256"/>
      <c r="II522" s="256"/>
      <c r="IK522" s="256"/>
      <c r="IL522" s="257"/>
      <c r="IM522" s="257"/>
      <c r="IN522" s="257"/>
      <c r="IO522" s="257"/>
      <c r="IP522" s="257"/>
      <c r="IQ522" s="257"/>
      <c r="IR522" s="257"/>
      <c r="IS522" s="257"/>
      <c r="IT522" s="257"/>
      <c r="IU522" s="257"/>
      <c r="IV522" s="257"/>
      <c r="IW522" s="257"/>
      <c r="IY522" s="256"/>
    </row>
    <row r="523" spans="16:259" ht="19.5" customHeight="1" x14ac:dyDescent="0.5">
      <c r="P523" s="400"/>
      <c r="Z523" s="256"/>
      <c r="AA523" s="256"/>
      <c r="AB523" s="256"/>
      <c r="AO523" s="400"/>
      <c r="AY523" s="256"/>
      <c r="AZ523" s="256"/>
      <c r="BA523" s="256"/>
      <c r="BB523" s="256"/>
      <c r="BC523" s="256"/>
      <c r="BD523" s="256"/>
      <c r="BE523" s="256"/>
      <c r="BF523" s="256"/>
      <c r="BG523" s="256"/>
      <c r="BH523" s="256"/>
      <c r="BI523" s="256"/>
      <c r="BK523" s="256"/>
      <c r="BL523" s="256"/>
      <c r="BM523" s="256"/>
      <c r="BN523" s="256"/>
      <c r="BO523" s="256"/>
      <c r="BP523" s="256"/>
      <c r="BQ523" s="256"/>
      <c r="BR523" s="256"/>
      <c r="BS523" s="256"/>
      <c r="BT523" s="256"/>
      <c r="BU523" s="256"/>
      <c r="BV523" s="256"/>
      <c r="BX523" s="256"/>
      <c r="BY523" s="256"/>
      <c r="BZ523" s="256"/>
      <c r="CA523" s="256"/>
      <c r="CB523" s="256"/>
      <c r="CC523" s="256"/>
      <c r="CD523" s="256"/>
      <c r="CE523" s="256"/>
      <c r="CF523" s="256"/>
      <c r="CG523" s="256"/>
      <c r="CH523" s="256"/>
      <c r="CI523" s="256"/>
      <c r="CK523" s="256"/>
      <c r="CL523" s="256"/>
      <c r="CM523" s="256"/>
      <c r="CN523" s="256"/>
      <c r="CO523" s="256"/>
      <c r="CP523" s="256"/>
      <c r="CQ523" s="256"/>
      <c r="CR523" s="256"/>
      <c r="CS523" s="256"/>
      <c r="CT523" s="256"/>
      <c r="CU523" s="256"/>
      <c r="CV523" s="256"/>
      <c r="CX523" s="256"/>
      <c r="CY523" s="256"/>
      <c r="CZ523" s="256"/>
      <c r="DA523" s="256"/>
      <c r="DB523" s="256"/>
      <c r="DC523" s="256"/>
      <c r="DD523" s="256"/>
      <c r="DE523" s="256"/>
      <c r="DF523" s="256"/>
      <c r="DG523" s="256"/>
      <c r="DH523" s="256"/>
      <c r="DI523" s="256"/>
      <c r="DK523" s="256"/>
      <c r="DL523" s="256"/>
      <c r="DM523" s="256"/>
      <c r="DN523" s="256"/>
      <c r="DO523" s="256"/>
      <c r="DP523" s="256"/>
      <c r="DQ523" s="256"/>
      <c r="DR523" s="256"/>
      <c r="DS523" s="256"/>
      <c r="DT523" s="256"/>
      <c r="DU523" s="256"/>
      <c r="DV523" s="256"/>
      <c r="DX523" s="256"/>
      <c r="DY523" s="256"/>
      <c r="DZ523" s="256"/>
      <c r="EA523" s="256"/>
      <c r="EB523" s="256"/>
      <c r="EC523" s="256"/>
      <c r="ED523" s="256"/>
      <c r="EE523" s="256"/>
      <c r="EF523" s="256"/>
      <c r="EG523" s="256"/>
      <c r="EH523" s="256"/>
      <c r="EI523" s="256"/>
      <c r="EK523" s="256"/>
      <c r="EL523" s="256"/>
      <c r="EM523" s="256"/>
      <c r="EN523" s="256"/>
      <c r="EO523" s="256"/>
      <c r="EP523" s="256"/>
      <c r="EQ523" s="256"/>
      <c r="ER523" s="256"/>
      <c r="ES523" s="256"/>
      <c r="ET523" s="256"/>
      <c r="EU523" s="256"/>
      <c r="EV523" s="256"/>
      <c r="EX523" s="256"/>
      <c r="EY523" s="256"/>
      <c r="EZ523" s="256"/>
      <c r="FA523" s="256"/>
      <c r="FB523" s="256"/>
      <c r="FC523" s="256"/>
      <c r="FD523" s="256"/>
      <c r="FE523" s="256"/>
      <c r="FF523" s="256"/>
      <c r="FG523" s="256"/>
      <c r="FH523" s="256"/>
      <c r="FI523" s="256"/>
      <c r="FK523" s="256"/>
      <c r="FL523" s="256"/>
      <c r="FM523" s="256"/>
      <c r="FN523" s="256"/>
      <c r="FO523" s="256"/>
      <c r="FP523" s="256"/>
      <c r="FQ523" s="256"/>
      <c r="FR523" s="256"/>
      <c r="FS523" s="256"/>
      <c r="FT523" s="256"/>
      <c r="FU523" s="256"/>
      <c r="FV523" s="256"/>
      <c r="FX523" s="256"/>
      <c r="FY523" s="256"/>
      <c r="FZ523" s="256"/>
      <c r="GA523" s="256"/>
      <c r="GB523" s="256"/>
      <c r="GC523" s="256"/>
      <c r="GD523" s="256"/>
      <c r="GE523" s="256"/>
      <c r="GF523" s="256"/>
      <c r="GG523" s="256"/>
      <c r="GH523" s="256"/>
      <c r="GI523" s="256"/>
      <c r="GK523" s="256"/>
      <c r="GL523" s="256"/>
      <c r="GM523" s="256"/>
      <c r="GN523" s="256"/>
      <c r="GO523" s="256"/>
      <c r="GP523" s="256"/>
      <c r="GQ523" s="256"/>
      <c r="GR523" s="256"/>
      <c r="GS523" s="256"/>
      <c r="GT523" s="256"/>
      <c r="GU523" s="256"/>
      <c r="GV523" s="256"/>
      <c r="GX523" s="256"/>
      <c r="GY523" s="256"/>
      <c r="GZ523" s="256"/>
      <c r="HA523" s="256"/>
      <c r="HB523" s="256"/>
      <c r="HC523" s="256"/>
      <c r="HD523" s="256"/>
      <c r="HE523" s="256"/>
      <c r="HF523" s="256"/>
      <c r="HG523" s="256"/>
      <c r="HH523" s="256"/>
      <c r="HI523" s="256"/>
      <c r="HK523" s="256"/>
      <c r="HL523" s="256"/>
      <c r="HM523" s="256"/>
      <c r="HN523" s="256"/>
      <c r="HO523" s="256"/>
      <c r="HP523" s="256"/>
      <c r="HQ523" s="256"/>
      <c r="HR523" s="256"/>
      <c r="HS523" s="256"/>
      <c r="HT523" s="256"/>
      <c r="HU523" s="256"/>
      <c r="HV523" s="256"/>
      <c r="HX523" s="256"/>
      <c r="HY523" s="256"/>
      <c r="HZ523" s="256"/>
      <c r="IA523" s="256"/>
      <c r="IB523" s="256"/>
      <c r="IC523" s="256"/>
      <c r="ID523" s="256"/>
      <c r="IE523" s="256"/>
      <c r="IF523" s="256"/>
      <c r="IG523" s="256"/>
      <c r="IH523" s="256"/>
      <c r="II523" s="256"/>
      <c r="IK523" s="256"/>
      <c r="IL523" s="257"/>
      <c r="IM523" s="257"/>
      <c r="IN523" s="257"/>
      <c r="IO523" s="257"/>
      <c r="IP523" s="257"/>
      <c r="IQ523" s="257"/>
      <c r="IR523" s="257"/>
      <c r="IS523" s="257"/>
      <c r="IT523" s="257"/>
      <c r="IU523" s="257"/>
      <c r="IV523" s="257"/>
      <c r="IW523" s="257"/>
      <c r="IY523" s="256"/>
    </row>
    <row r="524" spans="16:259" ht="19.5" customHeight="1" x14ac:dyDescent="0.5">
      <c r="P524" s="400"/>
      <c r="Z524" s="256"/>
      <c r="AA524" s="256"/>
      <c r="AB524" s="256"/>
      <c r="AO524" s="400"/>
      <c r="AY524" s="256"/>
      <c r="AZ524" s="256"/>
      <c r="BA524" s="256"/>
      <c r="BB524" s="256"/>
      <c r="BC524" s="256"/>
      <c r="BD524" s="256"/>
      <c r="BE524" s="256"/>
      <c r="BF524" s="256"/>
      <c r="BG524" s="256"/>
      <c r="BH524" s="256"/>
      <c r="BI524" s="256"/>
      <c r="BK524" s="256"/>
      <c r="BL524" s="256"/>
      <c r="BM524" s="256"/>
      <c r="BN524" s="256"/>
      <c r="BO524" s="256"/>
      <c r="BP524" s="256"/>
      <c r="BQ524" s="256"/>
      <c r="BR524" s="256"/>
      <c r="BS524" s="256"/>
      <c r="BT524" s="256"/>
      <c r="BU524" s="256"/>
      <c r="BV524" s="256"/>
      <c r="BX524" s="256"/>
      <c r="BY524" s="256"/>
      <c r="BZ524" s="256"/>
      <c r="CA524" s="256"/>
      <c r="CB524" s="256"/>
      <c r="CC524" s="256"/>
      <c r="CD524" s="256"/>
      <c r="CE524" s="256"/>
      <c r="CF524" s="256"/>
      <c r="CG524" s="256"/>
      <c r="CH524" s="256"/>
      <c r="CI524" s="256"/>
      <c r="CK524" s="256"/>
      <c r="CL524" s="256"/>
      <c r="CM524" s="256"/>
      <c r="CN524" s="256"/>
      <c r="CO524" s="256"/>
      <c r="CP524" s="256"/>
      <c r="CQ524" s="256"/>
      <c r="CR524" s="256"/>
      <c r="CS524" s="256"/>
      <c r="CT524" s="256"/>
      <c r="CU524" s="256"/>
      <c r="CV524" s="256"/>
      <c r="CX524" s="256"/>
      <c r="CY524" s="256"/>
      <c r="CZ524" s="256"/>
      <c r="DA524" s="256"/>
      <c r="DB524" s="256"/>
      <c r="DC524" s="256"/>
      <c r="DD524" s="256"/>
      <c r="DE524" s="256"/>
      <c r="DF524" s="256"/>
      <c r="DG524" s="256"/>
      <c r="DH524" s="256"/>
      <c r="DI524" s="256"/>
      <c r="DK524" s="256"/>
      <c r="DL524" s="256"/>
      <c r="DM524" s="256"/>
      <c r="DN524" s="256"/>
      <c r="DO524" s="256"/>
      <c r="DP524" s="256"/>
      <c r="DQ524" s="256"/>
      <c r="DR524" s="256"/>
      <c r="DS524" s="256"/>
      <c r="DT524" s="256"/>
      <c r="DU524" s="256"/>
      <c r="DV524" s="256"/>
      <c r="DX524" s="256"/>
      <c r="DY524" s="256"/>
      <c r="DZ524" s="256"/>
      <c r="EA524" s="256"/>
      <c r="EB524" s="256"/>
      <c r="EC524" s="256"/>
      <c r="ED524" s="256"/>
      <c r="EE524" s="256"/>
      <c r="EF524" s="256"/>
      <c r="EG524" s="256"/>
      <c r="EH524" s="256"/>
      <c r="EI524" s="256"/>
      <c r="EK524" s="256"/>
      <c r="EL524" s="256"/>
      <c r="EM524" s="256"/>
      <c r="EN524" s="256"/>
      <c r="EO524" s="256"/>
      <c r="EP524" s="256"/>
      <c r="EQ524" s="256"/>
      <c r="ER524" s="256"/>
      <c r="ES524" s="256"/>
      <c r="ET524" s="256"/>
      <c r="EU524" s="256"/>
      <c r="EV524" s="256"/>
      <c r="EX524" s="256"/>
      <c r="EY524" s="256"/>
      <c r="EZ524" s="256"/>
      <c r="FA524" s="256"/>
      <c r="FB524" s="256"/>
      <c r="FC524" s="256"/>
      <c r="FD524" s="256"/>
      <c r="FE524" s="256"/>
      <c r="FF524" s="256"/>
      <c r="FG524" s="256"/>
      <c r="FH524" s="256"/>
      <c r="FI524" s="256"/>
      <c r="FK524" s="256"/>
      <c r="FL524" s="256"/>
      <c r="FM524" s="256"/>
      <c r="FN524" s="256"/>
      <c r="FO524" s="256"/>
      <c r="FP524" s="256"/>
      <c r="FQ524" s="256"/>
      <c r="FR524" s="256"/>
      <c r="FS524" s="256"/>
      <c r="FT524" s="256"/>
      <c r="FU524" s="256"/>
      <c r="FV524" s="256"/>
      <c r="FX524" s="256"/>
      <c r="FY524" s="256"/>
      <c r="FZ524" s="256"/>
      <c r="GA524" s="256"/>
      <c r="GB524" s="256"/>
      <c r="GC524" s="256"/>
      <c r="GD524" s="256"/>
      <c r="GE524" s="256"/>
      <c r="GF524" s="256"/>
      <c r="GG524" s="256"/>
      <c r="GH524" s="256"/>
      <c r="GI524" s="256"/>
      <c r="GK524" s="256"/>
      <c r="GL524" s="256"/>
      <c r="GM524" s="256"/>
      <c r="GN524" s="256"/>
      <c r="GO524" s="256"/>
      <c r="GP524" s="256"/>
      <c r="GQ524" s="256"/>
      <c r="GR524" s="256"/>
      <c r="GS524" s="256"/>
      <c r="GT524" s="256"/>
      <c r="GU524" s="256"/>
      <c r="GV524" s="256"/>
      <c r="GX524" s="256"/>
      <c r="GY524" s="256"/>
      <c r="GZ524" s="256"/>
      <c r="HA524" s="256"/>
      <c r="HB524" s="256"/>
      <c r="HC524" s="256"/>
      <c r="HD524" s="256"/>
      <c r="HE524" s="256"/>
      <c r="HF524" s="256"/>
      <c r="HG524" s="256"/>
      <c r="HH524" s="256"/>
      <c r="HI524" s="256"/>
      <c r="HK524" s="256"/>
      <c r="HL524" s="256"/>
      <c r="HM524" s="256"/>
      <c r="HN524" s="256"/>
      <c r="HO524" s="256"/>
      <c r="HP524" s="256"/>
      <c r="HQ524" s="256"/>
      <c r="HR524" s="256"/>
      <c r="HS524" s="256"/>
      <c r="HT524" s="256"/>
      <c r="HU524" s="256"/>
      <c r="HV524" s="256"/>
      <c r="HX524" s="256"/>
      <c r="HY524" s="256"/>
      <c r="HZ524" s="256"/>
      <c r="IA524" s="256"/>
      <c r="IB524" s="256"/>
      <c r="IC524" s="256"/>
      <c r="ID524" s="256"/>
      <c r="IE524" s="256"/>
      <c r="IF524" s="256"/>
      <c r="IG524" s="256"/>
      <c r="IH524" s="256"/>
      <c r="II524" s="256"/>
      <c r="IK524" s="256"/>
      <c r="IL524" s="257"/>
      <c r="IM524" s="257"/>
      <c r="IN524" s="257"/>
      <c r="IO524" s="257"/>
      <c r="IP524" s="257"/>
      <c r="IQ524" s="257"/>
      <c r="IR524" s="257"/>
      <c r="IS524" s="257"/>
      <c r="IT524" s="257"/>
      <c r="IU524" s="257"/>
      <c r="IV524" s="257"/>
      <c r="IW524" s="257"/>
      <c r="IY524" s="256"/>
    </row>
    <row r="525" spans="16:259" ht="19.5" customHeight="1" x14ac:dyDescent="0.5">
      <c r="P525" s="400"/>
      <c r="Z525" s="256"/>
      <c r="AA525" s="256"/>
      <c r="AB525" s="256"/>
      <c r="AO525" s="400"/>
      <c r="AY525" s="256"/>
      <c r="AZ525" s="256"/>
      <c r="BA525" s="256"/>
      <c r="BB525" s="256"/>
      <c r="BC525" s="256"/>
      <c r="BD525" s="256"/>
      <c r="BE525" s="256"/>
      <c r="BF525" s="256"/>
      <c r="BG525" s="256"/>
      <c r="BH525" s="256"/>
      <c r="BI525" s="256"/>
      <c r="BK525" s="256"/>
      <c r="BL525" s="256"/>
      <c r="BM525" s="256"/>
      <c r="BN525" s="256"/>
      <c r="BO525" s="256"/>
      <c r="BP525" s="256"/>
      <c r="BQ525" s="256"/>
      <c r="BR525" s="256"/>
      <c r="BS525" s="256"/>
      <c r="BT525" s="256"/>
      <c r="BU525" s="256"/>
      <c r="BV525" s="256"/>
      <c r="BX525" s="256"/>
      <c r="BY525" s="256"/>
      <c r="BZ525" s="256"/>
      <c r="CA525" s="256"/>
      <c r="CB525" s="256"/>
      <c r="CC525" s="256"/>
      <c r="CD525" s="256"/>
      <c r="CE525" s="256"/>
      <c r="CF525" s="256"/>
      <c r="CG525" s="256"/>
      <c r="CH525" s="256"/>
      <c r="CI525" s="256"/>
      <c r="CK525" s="256"/>
      <c r="CL525" s="256"/>
      <c r="CM525" s="256"/>
      <c r="CN525" s="256"/>
      <c r="CO525" s="256"/>
      <c r="CP525" s="256"/>
      <c r="CQ525" s="256"/>
      <c r="CR525" s="256"/>
      <c r="CS525" s="256"/>
      <c r="CT525" s="256"/>
      <c r="CU525" s="256"/>
      <c r="CV525" s="256"/>
      <c r="CX525" s="256"/>
      <c r="CY525" s="256"/>
      <c r="CZ525" s="256"/>
      <c r="DA525" s="256"/>
      <c r="DB525" s="256"/>
      <c r="DC525" s="256"/>
      <c r="DD525" s="256"/>
      <c r="DE525" s="256"/>
      <c r="DF525" s="256"/>
      <c r="DG525" s="256"/>
      <c r="DH525" s="256"/>
      <c r="DI525" s="256"/>
      <c r="DK525" s="256"/>
      <c r="DL525" s="256"/>
      <c r="DM525" s="256"/>
      <c r="DN525" s="256"/>
      <c r="DO525" s="256"/>
      <c r="DP525" s="256"/>
      <c r="DQ525" s="256"/>
      <c r="DR525" s="256"/>
      <c r="DS525" s="256"/>
      <c r="DT525" s="256"/>
      <c r="DU525" s="256"/>
      <c r="DV525" s="256"/>
      <c r="DX525" s="256"/>
      <c r="DY525" s="256"/>
      <c r="DZ525" s="256"/>
      <c r="EA525" s="256"/>
      <c r="EB525" s="256"/>
      <c r="EC525" s="256"/>
      <c r="ED525" s="256"/>
      <c r="EE525" s="256"/>
      <c r="EF525" s="256"/>
      <c r="EG525" s="256"/>
      <c r="EH525" s="256"/>
      <c r="EI525" s="256"/>
      <c r="EK525" s="256"/>
      <c r="EL525" s="256"/>
      <c r="EM525" s="256"/>
      <c r="EN525" s="256"/>
      <c r="EO525" s="256"/>
      <c r="EP525" s="256"/>
      <c r="EQ525" s="256"/>
      <c r="ER525" s="256"/>
      <c r="ES525" s="256"/>
      <c r="ET525" s="256"/>
      <c r="EU525" s="256"/>
      <c r="EV525" s="256"/>
      <c r="EX525" s="256"/>
      <c r="EY525" s="256"/>
      <c r="EZ525" s="256"/>
      <c r="FA525" s="256"/>
      <c r="FB525" s="256"/>
      <c r="FC525" s="256"/>
      <c r="FD525" s="256"/>
      <c r="FE525" s="256"/>
      <c r="FF525" s="256"/>
      <c r="FG525" s="256"/>
      <c r="FH525" s="256"/>
      <c r="FI525" s="256"/>
      <c r="FK525" s="256"/>
      <c r="FL525" s="256"/>
      <c r="FM525" s="256"/>
      <c r="FN525" s="256"/>
      <c r="FO525" s="256"/>
      <c r="FP525" s="256"/>
      <c r="FQ525" s="256"/>
      <c r="FR525" s="256"/>
      <c r="FS525" s="256"/>
      <c r="FT525" s="256"/>
      <c r="FU525" s="256"/>
      <c r="FV525" s="256"/>
      <c r="FX525" s="256"/>
      <c r="FY525" s="256"/>
      <c r="FZ525" s="256"/>
      <c r="GA525" s="256"/>
      <c r="GB525" s="256"/>
      <c r="GC525" s="256"/>
      <c r="GD525" s="256"/>
      <c r="GE525" s="256"/>
      <c r="GF525" s="256"/>
      <c r="GG525" s="256"/>
      <c r="GH525" s="256"/>
      <c r="GI525" s="256"/>
      <c r="GK525" s="256"/>
      <c r="GL525" s="256"/>
      <c r="GM525" s="256"/>
      <c r="GN525" s="256"/>
      <c r="GO525" s="256"/>
      <c r="GP525" s="256"/>
      <c r="GQ525" s="256"/>
      <c r="GR525" s="256"/>
      <c r="GS525" s="256"/>
      <c r="GT525" s="256"/>
      <c r="GU525" s="256"/>
      <c r="GV525" s="256"/>
      <c r="GX525" s="256"/>
      <c r="GY525" s="256"/>
      <c r="GZ525" s="256"/>
      <c r="HA525" s="256"/>
      <c r="HB525" s="256"/>
      <c r="HC525" s="256"/>
      <c r="HD525" s="256"/>
      <c r="HE525" s="256"/>
      <c r="HF525" s="256"/>
      <c r="HG525" s="256"/>
      <c r="HH525" s="256"/>
      <c r="HI525" s="256"/>
      <c r="HK525" s="256"/>
      <c r="HL525" s="256"/>
      <c r="HM525" s="256"/>
      <c r="HN525" s="256"/>
      <c r="HO525" s="256"/>
      <c r="HP525" s="256"/>
      <c r="HQ525" s="256"/>
      <c r="HR525" s="256"/>
      <c r="HS525" s="256"/>
      <c r="HT525" s="256"/>
      <c r="HU525" s="256"/>
      <c r="HV525" s="256"/>
      <c r="HX525" s="256"/>
      <c r="HY525" s="256"/>
      <c r="HZ525" s="256"/>
      <c r="IA525" s="256"/>
      <c r="IB525" s="256"/>
      <c r="IC525" s="256"/>
      <c r="ID525" s="256"/>
      <c r="IE525" s="256"/>
      <c r="IF525" s="256"/>
      <c r="IG525" s="256"/>
      <c r="IH525" s="256"/>
      <c r="II525" s="256"/>
      <c r="IK525" s="256"/>
      <c r="IL525" s="257"/>
      <c r="IM525" s="257"/>
      <c r="IN525" s="257"/>
      <c r="IO525" s="257"/>
      <c r="IP525" s="257"/>
      <c r="IQ525" s="257"/>
      <c r="IR525" s="257"/>
      <c r="IS525" s="257"/>
      <c r="IT525" s="257"/>
      <c r="IU525" s="257"/>
      <c r="IV525" s="257"/>
      <c r="IW525" s="257"/>
      <c r="IY525" s="256"/>
    </row>
    <row r="526" spans="16:259" ht="19.5" customHeight="1" x14ac:dyDescent="0.5">
      <c r="P526" s="400"/>
      <c r="Z526" s="256"/>
      <c r="AA526" s="256"/>
      <c r="AB526" s="256"/>
      <c r="AO526" s="400"/>
      <c r="AY526" s="256"/>
      <c r="AZ526" s="256"/>
      <c r="BA526" s="256"/>
      <c r="BB526" s="256"/>
      <c r="BC526" s="256"/>
      <c r="BD526" s="256"/>
      <c r="BE526" s="256"/>
      <c r="BF526" s="256"/>
      <c r="BG526" s="256"/>
      <c r="BH526" s="256"/>
      <c r="BI526" s="256"/>
      <c r="BK526" s="256"/>
      <c r="BL526" s="256"/>
      <c r="BM526" s="256"/>
      <c r="BN526" s="256"/>
      <c r="BO526" s="256"/>
      <c r="BP526" s="256"/>
      <c r="BQ526" s="256"/>
      <c r="BR526" s="256"/>
      <c r="BS526" s="256"/>
      <c r="BT526" s="256"/>
      <c r="BU526" s="256"/>
      <c r="BV526" s="256"/>
      <c r="BX526" s="256"/>
      <c r="BY526" s="256"/>
      <c r="BZ526" s="256"/>
      <c r="CA526" s="256"/>
      <c r="CB526" s="256"/>
      <c r="CC526" s="256"/>
      <c r="CD526" s="256"/>
      <c r="CE526" s="256"/>
      <c r="CF526" s="256"/>
      <c r="CG526" s="256"/>
      <c r="CH526" s="256"/>
      <c r="CI526" s="256"/>
      <c r="CK526" s="256"/>
      <c r="CL526" s="256"/>
      <c r="CM526" s="256"/>
      <c r="CN526" s="256"/>
      <c r="CO526" s="256"/>
      <c r="CP526" s="256"/>
      <c r="CQ526" s="256"/>
      <c r="CR526" s="256"/>
      <c r="CS526" s="256"/>
      <c r="CT526" s="256"/>
      <c r="CU526" s="256"/>
      <c r="CV526" s="256"/>
      <c r="CX526" s="256"/>
      <c r="CY526" s="256"/>
      <c r="CZ526" s="256"/>
      <c r="DA526" s="256"/>
      <c r="DB526" s="256"/>
      <c r="DC526" s="256"/>
      <c r="DD526" s="256"/>
      <c r="DE526" s="256"/>
      <c r="DF526" s="256"/>
      <c r="DG526" s="256"/>
      <c r="DH526" s="256"/>
      <c r="DI526" s="256"/>
      <c r="DK526" s="256"/>
      <c r="DL526" s="256"/>
      <c r="DM526" s="256"/>
      <c r="DN526" s="256"/>
      <c r="DO526" s="256"/>
      <c r="DP526" s="256"/>
      <c r="DQ526" s="256"/>
      <c r="DR526" s="256"/>
      <c r="DS526" s="256"/>
      <c r="DT526" s="256"/>
      <c r="DU526" s="256"/>
      <c r="DV526" s="256"/>
      <c r="DX526" s="256"/>
      <c r="DY526" s="256"/>
      <c r="DZ526" s="256"/>
      <c r="EA526" s="256"/>
      <c r="EB526" s="256"/>
      <c r="EC526" s="256"/>
      <c r="ED526" s="256"/>
      <c r="EE526" s="256"/>
      <c r="EF526" s="256"/>
      <c r="EG526" s="256"/>
      <c r="EH526" s="256"/>
      <c r="EI526" s="256"/>
      <c r="EK526" s="256"/>
      <c r="EL526" s="256"/>
      <c r="EM526" s="256"/>
      <c r="EN526" s="256"/>
      <c r="EO526" s="256"/>
      <c r="EP526" s="256"/>
      <c r="EQ526" s="256"/>
      <c r="ER526" s="256"/>
      <c r="ES526" s="256"/>
      <c r="ET526" s="256"/>
      <c r="EU526" s="256"/>
      <c r="EV526" s="256"/>
      <c r="EX526" s="256"/>
      <c r="EY526" s="256"/>
      <c r="EZ526" s="256"/>
      <c r="FA526" s="256"/>
      <c r="FB526" s="256"/>
      <c r="FC526" s="256"/>
      <c r="FD526" s="256"/>
      <c r="FE526" s="256"/>
      <c r="FF526" s="256"/>
      <c r="FG526" s="256"/>
      <c r="FH526" s="256"/>
      <c r="FI526" s="256"/>
      <c r="FK526" s="256"/>
      <c r="FL526" s="256"/>
      <c r="FM526" s="256"/>
      <c r="FN526" s="256"/>
      <c r="FO526" s="256"/>
      <c r="FP526" s="256"/>
      <c r="FQ526" s="256"/>
      <c r="FR526" s="256"/>
      <c r="FS526" s="256"/>
      <c r="FT526" s="256"/>
      <c r="FU526" s="256"/>
      <c r="FV526" s="256"/>
      <c r="FX526" s="256"/>
      <c r="FY526" s="256"/>
      <c r="FZ526" s="256"/>
      <c r="GA526" s="256"/>
      <c r="GB526" s="256"/>
      <c r="GC526" s="256"/>
      <c r="GD526" s="256"/>
      <c r="GE526" s="256"/>
      <c r="GF526" s="256"/>
      <c r="GG526" s="256"/>
      <c r="GH526" s="256"/>
      <c r="GI526" s="256"/>
      <c r="GK526" s="256"/>
      <c r="GL526" s="256"/>
      <c r="GM526" s="256"/>
      <c r="GN526" s="256"/>
      <c r="GO526" s="256"/>
      <c r="GP526" s="256"/>
      <c r="GQ526" s="256"/>
      <c r="GR526" s="256"/>
      <c r="GS526" s="256"/>
      <c r="GT526" s="256"/>
      <c r="GU526" s="256"/>
      <c r="GV526" s="256"/>
      <c r="GX526" s="256"/>
      <c r="GY526" s="256"/>
      <c r="GZ526" s="256"/>
      <c r="HA526" s="256"/>
      <c r="HB526" s="256"/>
      <c r="HC526" s="256"/>
      <c r="HD526" s="256"/>
      <c r="HE526" s="256"/>
      <c r="HF526" s="256"/>
      <c r="HG526" s="256"/>
      <c r="HH526" s="256"/>
      <c r="HI526" s="256"/>
      <c r="HK526" s="256"/>
      <c r="HL526" s="256"/>
      <c r="HM526" s="256"/>
      <c r="HN526" s="256"/>
      <c r="HO526" s="256"/>
      <c r="HP526" s="256"/>
      <c r="HQ526" s="256"/>
      <c r="HR526" s="256"/>
      <c r="HS526" s="256"/>
      <c r="HT526" s="256"/>
      <c r="HU526" s="256"/>
      <c r="HV526" s="256"/>
      <c r="HX526" s="256"/>
      <c r="HY526" s="256"/>
      <c r="HZ526" s="256"/>
      <c r="IA526" s="256"/>
      <c r="IB526" s="256"/>
      <c r="IC526" s="256"/>
      <c r="ID526" s="256"/>
      <c r="IE526" s="256"/>
      <c r="IF526" s="256"/>
      <c r="IG526" s="256"/>
      <c r="IH526" s="256"/>
      <c r="II526" s="256"/>
      <c r="IK526" s="256"/>
      <c r="IL526" s="257"/>
      <c r="IM526" s="257"/>
      <c r="IN526" s="257"/>
      <c r="IO526" s="257"/>
      <c r="IP526" s="257"/>
      <c r="IQ526" s="257"/>
      <c r="IR526" s="257"/>
      <c r="IS526" s="257"/>
      <c r="IT526" s="257"/>
      <c r="IU526" s="257"/>
      <c r="IV526" s="257"/>
      <c r="IW526" s="257"/>
      <c r="IY526" s="256"/>
    </row>
    <row r="527" spans="16:259" ht="19.5" customHeight="1" x14ac:dyDescent="0.5">
      <c r="P527" s="400"/>
      <c r="Z527" s="256"/>
      <c r="AA527" s="256"/>
      <c r="AB527" s="256"/>
      <c r="AO527" s="400"/>
      <c r="AY527" s="256"/>
      <c r="AZ527" s="256"/>
      <c r="BA527" s="256"/>
      <c r="BB527" s="256"/>
      <c r="BC527" s="256"/>
      <c r="BD527" s="256"/>
      <c r="BE527" s="256"/>
      <c r="BF527" s="256"/>
      <c r="BG527" s="256"/>
      <c r="BH527" s="256"/>
      <c r="BI527" s="256"/>
      <c r="BK527" s="256"/>
      <c r="BL527" s="256"/>
      <c r="BM527" s="256"/>
      <c r="BN527" s="256"/>
      <c r="BO527" s="256"/>
      <c r="BP527" s="256"/>
      <c r="BQ527" s="256"/>
      <c r="BR527" s="256"/>
      <c r="BS527" s="256"/>
      <c r="BT527" s="256"/>
      <c r="BU527" s="256"/>
      <c r="BV527" s="256"/>
      <c r="BX527" s="256"/>
      <c r="BY527" s="256"/>
      <c r="BZ527" s="256"/>
      <c r="CA527" s="256"/>
      <c r="CB527" s="256"/>
      <c r="CC527" s="256"/>
      <c r="CD527" s="256"/>
      <c r="CE527" s="256"/>
      <c r="CF527" s="256"/>
      <c r="CG527" s="256"/>
      <c r="CH527" s="256"/>
      <c r="CI527" s="256"/>
      <c r="CK527" s="256"/>
      <c r="CL527" s="256"/>
      <c r="CM527" s="256"/>
      <c r="CN527" s="256"/>
      <c r="CO527" s="256"/>
      <c r="CP527" s="256"/>
      <c r="CQ527" s="256"/>
      <c r="CR527" s="256"/>
      <c r="CS527" s="256"/>
      <c r="CT527" s="256"/>
      <c r="CU527" s="256"/>
      <c r="CV527" s="256"/>
      <c r="CX527" s="256"/>
      <c r="CY527" s="256"/>
      <c r="CZ527" s="256"/>
      <c r="DA527" s="256"/>
      <c r="DB527" s="256"/>
      <c r="DC527" s="256"/>
      <c r="DD527" s="256"/>
      <c r="DE527" s="256"/>
      <c r="DF527" s="256"/>
      <c r="DG527" s="256"/>
      <c r="DH527" s="256"/>
      <c r="DI527" s="256"/>
      <c r="DK527" s="256"/>
      <c r="DL527" s="256"/>
      <c r="DM527" s="256"/>
      <c r="DN527" s="256"/>
      <c r="DO527" s="256"/>
      <c r="DP527" s="256"/>
      <c r="DQ527" s="256"/>
      <c r="DR527" s="256"/>
      <c r="DS527" s="256"/>
      <c r="DT527" s="256"/>
      <c r="DU527" s="256"/>
      <c r="DV527" s="256"/>
      <c r="DX527" s="256"/>
      <c r="DY527" s="256"/>
      <c r="DZ527" s="256"/>
      <c r="EA527" s="256"/>
      <c r="EB527" s="256"/>
      <c r="EC527" s="256"/>
      <c r="ED527" s="256"/>
      <c r="EE527" s="256"/>
      <c r="EF527" s="256"/>
      <c r="EG527" s="256"/>
      <c r="EH527" s="256"/>
      <c r="EI527" s="256"/>
      <c r="EK527" s="256"/>
      <c r="EL527" s="256"/>
      <c r="EM527" s="256"/>
      <c r="EN527" s="256"/>
      <c r="EO527" s="256"/>
      <c r="EP527" s="256"/>
      <c r="EQ527" s="256"/>
      <c r="ER527" s="256"/>
      <c r="ES527" s="256"/>
      <c r="ET527" s="256"/>
      <c r="EU527" s="256"/>
      <c r="EV527" s="256"/>
      <c r="EX527" s="256"/>
      <c r="EY527" s="256"/>
      <c r="EZ527" s="256"/>
      <c r="FA527" s="256"/>
      <c r="FB527" s="256"/>
      <c r="FC527" s="256"/>
      <c r="FD527" s="256"/>
      <c r="FE527" s="256"/>
      <c r="FF527" s="256"/>
      <c r="FG527" s="256"/>
      <c r="FH527" s="256"/>
      <c r="FI527" s="256"/>
      <c r="FK527" s="256"/>
      <c r="FL527" s="256"/>
      <c r="FM527" s="256"/>
      <c r="FN527" s="256"/>
      <c r="FO527" s="256"/>
      <c r="FP527" s="256"/>
      <c r="FQ527" s="256"/>
      <c r="FR527" s="256"/>
      <c r="FS527" s="256"/>
      <c r="FT527" s="256"/>
      <c r="FU527" s="256"/>
      <c r="FV527" s="256"/>
      <c r="FX527" s="256"/>
      <c r="FY527" s="256"/>
      <c r="FZ527" s="256"/>
      <c r="GA527" s="256"/>
      <c r="GB527" s="256"/>
      <c r="GC527" s="256"/>
      <c r="GD527" s="256"/>
      <c r="GE527" s="256"/>
      <c r="GF527" s="256"/>
      <c r="GG527" s="256"/>
      <c r="GH527" s="256"/>
      <c r="GI527" s="256"/>
      <c r="GK527" s="256"/>
      <c r="GL527" s="256"/>
      <c r="GM527" s="256"/>
      <c r="GN527" s="256"/>
      <c r="GO527" s="256"/>
      <c r="GP527" s="256"/>
      <c r="GQ527" s="256"/>
      <c r="GR527" s="256"/>
      <c r="GS527" s="256"/>
      <c r="GT527" s="256"/>
      <c r="GU527" s="256"/>
      <c r="GV527" s="256"/>
      <c r="GX527" s="256"/>
      <c r="GY527" s="256"/>
      <c r="GZ527" s="256"/>
      <c r="HA527" s="256"/>
      <c r="HB527" s="256"/>
      <c r="HC527" s="256"/>
      <c r="HD527" s="256"/>
      <c r="HE527" s="256"/>
      <c r="HF527" s="256"/>
      <c r="HG527" s="256"/>
      <c r="HH527" s="256"/>
      <c r="HI527" s="256"/>
      <c r="HK527" s="256"/>
      <c r="HL527" s="256"/>
      <c r="HM527" s="256"/>
      <c r="HN527" s="256"/>
      <c r="HO527" s="256"/>
      <c r="HP527" s="256"/>
      <c r="HQ527" s="256"/>
      <c r="HR527" s="256"/>
      <c r="HS527" s="256"/>
      <c r="HT527" s="256"/>
      <c r="HU527" s="256"/>
      <c r="HV527" s="256"/>
      <c r="HX527" s="256"/>
      <c r="HY527" s="256"/>
      <c r="HZ527" s="256"/>
      <c r="IA527" s="256"/>
      <c r="IB527" s="256"/>
      <c r="IC527" s="256"/>
      <c r="ID527" s="256"/>
      <c r="IE527" s="256"/>
      <c r="IF527" s="256"/>
      <c r="IG527" s="256"/>
      <c r="IH527" s="256"/>
      <c r="II527" s="256"/>
      <c r="IK527" s="256"/>
      <c r="IL527" s="257"/>
      <c r="IM527" s="257"/>
      <c r="IN527" s="257"/>
      <c r="IO527" s="257"/>
      <c r="IP527" s="257"/>
      <c r="IQ527" s="257"/>
      <c r="IR527" s="257"/>
      <c r="IS527" s="257"/>
      <c r="IT527" s="257"/>
      <c r="IU527" s="257"/>
      <c r="IV527" s="257"/>
      <c r="IW527" s="257"/>
      <c r="IY527" s="256"/>
    </row>
    <row r="528" spans="16:259" ht="19.5" customHeight="1" x14ac:dyDescent="0.5">
      <c r="P528" s="400"/>
      <c r="Z528" s="256"/>
      <c r="AA528" s="256"/>
      <c r="AB528" s="256"/>
      <c r="AO528" s="400"/>
      <c r="AY528" s="256"/>
      <c r="AZ528" s="256"/>
      <c r="BA528" s="256"/>
      <c r="BB528" s="256"/>
      <c r="BC528" s="256"/>
      <c r="BD528" s="256"/>
      <c r="BE528" s="256"/>
      <c r="BF528" s="256"/>
      <c r="BG528" s="256"/>
      <c r="BH528" s="256"/>
      <c r="BI528" s="256"/>
      <c r="BK528" s="256"/>
      <c r="BL528" s="256"/>
      <c r="BM528" s="256"/>
      <c r="BN528" s="256"/>
      <c r="BO528" s="256"/>
      <c r="BP528" s="256"/>
      <c r="BQ528" s="256"/>
      <c r="BR528" s="256"/>
      <c r="BS528" s="256"/>
      <c r="BT528" s="256"/>
      <c r="BU528" s="256"/>
      <c r="BV528" s="256"/>
      <c r="BX528" s="256"/>
      <c r="BY528" s="256"/>
      <c r="BZ528" s="256"/>
      <c r="CA528" s="256"/>
      <c r="CB528" s="256"/>
      <c r="CC528" s="256"/>
      <c r="CD528" s="256"/>
      <c r="CE528" s="256"/>
      <c r="CF528" s="256"/>
      <c r="CG528" s="256"/>
      <c r="CH528" s="256"/>
      <c r="CI528" s="256"/>
      <c r="CK528" s="256"/>
      <c r="CL528" s="256"/>
      <c r="CM528" s="256"/>
      <c r="CN528" s="256"/>
      <c r="CO528" s="256"/>
      <c r="CP528" s="256"/>
      <c r="CQ528" s="256"/>
      <c r="CR528" s="256"/>
      <c r="CS528" s="256"/>
      <c r="CT528" s="256"/>
      <c r="CU528" s="256"/>
      <c r="CV528" s="256"/>
      <c r="CX528" s="256"/>
      <c r="CY528" s="256"/>
      <c r="CZ528" s="256"/>
      <c r="DA528" s="256"/>
      <c r="DB528" s="256"/>
      <c r="DC528" s="256"/>
      <c r="DD528" s="256"/>
      <c r="DE528" s="256"/>
      <c r="DF528" s="256"/>
      <c r="DG528" s="256"/>
      <c r="DH528" s="256"/>
      <c r="DI528" s="256"/>
      <c r="DK528" s="256"/>
      <c r="DL528" s="256"/>
      <c r="DM528" s="256"/>
      <c r="DN528" s="256"/>
      <c r="DO528" s="256"/>
      <c r="DP528" s="256"/>
      <c r="DQ528" s="256"/>
      <c r="DR528" s="256"/>
      <c r="DS528" s="256"/>
      <c r="DT528" s="256"/>
      <c r="DU528" s="256"/>
      <c r="DV528" s="256"/>
      <c r="DX528" s="256"/>
      <c r="DY528" s="256"/>
      <c r="DZ528" s="256"/>
      <c r="EA528" s="256"/>
      <c r="EB528" s="256"/>
      <c r="EC528" s="256"/>
      <c r="ED528" s="256"/>
      <c r="EE528" s="256"/>
      <c r="EF528" s="256"/>
      <c r="EG528" s="256"/>
      <c r="EH528" s="256"/>
      <c r="EI528" s="256"/>
      <c r="EK528" s="256"/>
      <c r="EL528" s="256"/>
      <c r="EM528" s="256"/>
      <c r="EN528" s="256"/>
      <c r="EO528" s="256"/>
      <c r="EP528" s="256"/>
      <c r="EQ528" s="256"/>
      <c r="ER528" s="256"/>
      <c r="ES528" s="256"/>
      <c r="ET528" s="256"/>
      <c r="EU528" s="256"/>
      <c r="EV528" s="256"/>
      <c r="EX528" s="256"/>
      <c r="EY528" s="256"/>
      <c r="EZ528" s="256"/>
      <c r="FA528" s="256"/>
      <c r="FB528" s="256"/>
      <c r="FC528" s="256"/>
      <c r="FD528" s="256"/>
      <c r="FE528" s="256"/>
      <c r="FF528" s="256"/>
      <c r="FG528" s="256"/>
      <c r="FH528" s="256"/>
      <c r="FI528" s="256"/>
      <c r="FK528" s="256"/>
      <c r="FL528" s="256"/>
      <c r="FM528" s="256"/>
      <c r="FN528" s="256"/>
      <c r="FO528" s="256"/>
      <c r="FP528" s="256"/>
      <c r="FQ528" s="256"/>
      <c r="FR528" s="256"/>
      <c r="FS528" s="256"/>
      <c r="FT528" s="256"/>
      <c r="FU528" s="256"/>
      <c r="FV528" s="256"/>
      <c r="FX528" s="256"/>
      <c r="FY528" s="256"/>
      <c r="FZ528" s="256"/>
      <c r="GA528" s="256"/>
      <c r="GB528" s="256"/>
      <c r="GC528" s="256"/>
      <c r="GD528" s="256"/>
      <c r="GE528" s="256"/>
      <c r="GF528" s="256"/>
      <c r="GG528" s="256"/>
      <c r="GH528" s="256"/>
      <c r="GI528" s="256"/>
      <c r="GK528" s="256"/>
      <c r="GL528" s="256"/>
      <c r="GM528" s="256"/>
      <c r="GN528" s="256"/>
      <c r="GO528" s="256"/>
      <c r="GP528" s="256"/>
      <c r="GQ528" s="256"/>
      <c r="GR528" s="256"/>
      <c r="GS528" s="256"/>
      <c r="GT528" s="256"/>
      <c r="GU528" s="256"/>
      <c r="GV528" s="256"/>
      <c r="GX528" s="256"/>
      <c r="GY528" s="256"/>
      <c r="GZ528" s="256"/>
      <c r="HA528" s="256"/>
      <c r="HB528" s="256"/>
      <c r="HC528" s="256"/>
      <c r="HD528" s="256"/>
      <c r="HE528" s="256"/>
      <c r="HF528" s="256"/>
      <c r="HG528" s="256"/>
      <c r="HH528" s="256"/>
      <c r="HI528" s="256"/>
      <c r="HK528" s="256"/>
      <c r="HL528" s="256"/>
      <c r="HM528" s="256"/>
      <c r="HN528" s="256"/>
      <c r="HO528" s="256"/>
      <c r="HP528" s="256"/>
      <c r="HQ528" s="256"/>
      <c r="HR528" s="256"/>
      <c r="HS528" s="256"/>
      <c r="HT528" s="256"/>
      <c r="HU528" s="256"/>
      <c r="HV528" s="256"/>
      <c r="HX528" s="256"/>
      <c r="HY528" s="256"/>
      <c r="HZ528" s="256"/>
      <c r="IA528" s="256"/>
      <c r="IB528" s="256"/>
      <c r="IC528" s="256"/>
      <c r="ID528" s="256"/>
      <c r="IE528" s="256"/>
      <c r="IF528" s="256"/>
      <c r="IG528" s="256"/>
      <c r="IH528" s="256"/>
      <c r="II528" s="256"/>
      <c r="IK528" s="256"/>
      <c r="IL528" s="257"/>
      <c r="IM528" s="257"/>
      <c r="IN528" s="257"/>
      <c r="IO528" s="257"/>
      <c r="IP528" s="257"/>
      <c r="IQ528" s="257"/>
      <c r="IR528" s="257"/>
      <c r="IS528" s="257"/>
      <c r="IT528" s="257"/>
      <c r="IU528" s="257"/>
      <c r="IV528" s="257"/>
      <c r="IW528" s="257"/>
      <c r="IY528" s="256"/>
    </row>
    <row r="529" spans="16:259" ht="19.5" customHeight="1" x14ac:dyDescent="0.5">
      <c r="P529" s="400"/>
      <c r="Z529" s="256"/>
      <c r="AA529" s="256"/>
      <c r="AB529" s="256"/>
      <c r="AO529" s="400"/>
      <c r="AY529" s="256"/>
      <c r="AZ529" s="256"/>
      <c r="BA529" s="256"/>
      <c r="BB529" s="256"/>
      <c r="BC529" s="256"/>
      <c r="BD529" s="256"/>
      <c r="BE529" s="256"/>
      <c r="BF529" s="256"/>
      <c r="BG529" s="256"/>
      <c r="BH529" s="256"/>
      <c r="BI529" s="256"/>
      <c r="BK529" s="256"/>
      <c r="BL529" s="256"/>
      <c r="BM529" s="256"/>
      <c r="BN529" s="256"/>
      <c r="BO529" s="256"/>
      <c r="BP529" s="256"/>
      <c r="BQ529" s="256"/>
      <c r="BR529" s="256"/>
      <c r="BS529" s="256"/>
      <c r="BT529" s="256"/>
      <c r="BU529" s="256"/>
      <c r="BV529" s="256"/>
      <c r="BX529" s="256"/>
      <c r="BY529" s="256"/>
      <c r="BZ529" s="256"/>
      <c r="CA529" s="256"/>
      <c r="CB529" s="256"/>
      <c r="CC529" s="256"/>
      <c r="CD529" s="256"/>
      <c r="CE529" s="256"/>
      <c r="CF529" s="256"/>
      <c r="CG529" s="256"/>
      <c r="CH529" s="256"/>
      <c r="CI529" s="256"/>
      <c r="CK529" s="256"/>
      <c r="CL529" s="256"/>
      <c r="CM529" s="256"/>
      <c r="CN529" s="256"/>
      <c r="CO529" s="256"/>
      <c r="CP529" s="256"/>
      <c r="CQ529" s="256"/>
      <c r="CR529" s="256"/>
      <c r="CS529" s="256"/>
      <c r="CT529" s="256"/>
      <c r="CU529" s="256"/>
      <c r="CV529" s="256"/>
      <c r="CX529" s="256"/>
      <c r="CY529" s="256"/>
      <c r="CZ529" s="256"/>
      <c r="DA529" s="256"/>
      <c r="DB529" s="256"/>
      <c r="DC529" s="256"/>
      <c r="DD529" s="256"/>
      <c r="DE529" s="256"/>
      <c r="DF529" s="256"/>
      <c r="DG529" s="256"/>
      <c r="DH529" s="256"/>
      <c r="DI529" s="256"/>
      <c r="DK529" s="256"/>
      <c r="DL529" s="256"/>
      <c r="DM529" s="256"/>
      <c r="DN529" s="256"/>
      <c r="DO529" s="256"/>
      <c r="DP529" s="256"/>
      <c r="DQ529" s="256"/>
      <c r="DR529" s="256"/>
      <c r="DS529" s="256"/>
      <c r="DT529" s="256"/>
      <c r="DU529" s="256"/>
      <c r="DV529" s="256"/>
      <c r="DX529" s="256"/>
      <c r="DY529" s="256"/>
      <c r="DZ529" s="256"/>
      <c r="EA529" s="256"/>
      <c r="EB529" s="256"/>
      <c r="EC529" s="256"/>
      <c r="ED529" s="256"/>
      <c r="EE529" s="256"/>
      <c r="EF529" s="256"/>
      <c r="EG529" s="256"/>
      <c r="EH529" s="256"/>
      <c r="EI529" s="256"/>
      <c r="EK529" s="256"/>
      <c r="EL529" s="256"/>
      <c r="EM529" s="256"/>
      <c r="EN529" s="256"/>
      <c r="EO529" s="256"/>
      <c r="EP529" s="256"/>
      <c r="EQ529" s="256"/>
      <c r="ER529" s="256"/>
      <c r="ES529" s="256"/>
      <c r="ET529" s="256"/>
      <c r="EU529" s="256"/>
      <c r="EV529" s="256"/>
      <c r="EX529" s="256"/>
      <c r="EY529" s="256"/>
      <c r="EZ529" s="256"/>
      <c r="FA529" s="256"/>
      <c r="FB529" s="256"/>
      <c r="FC529" s="256"/>
      <c r="FD529" s="256"/>
      <c r="FE529" s="256"/>
      <c r="FF529" s="256"/>
      <c r="FG529" s="256"/>
      <c r="FH529" s="256"/>
      <c r="FI529" s="256"/>
      <c r="FK529" s="256"/>
      <c r="FL529" s="256"/>
      <c r="FM529" s="256"/>
      <c r="FN529" s="256"/>
      <c r="FO529" s="256"/>
      <c r="FP529" s="256"/>
      <c r="FQ529" s="256"/>
      <c r="FR529" s="256"/>
      <c r="FS529" s="256"/>
      <c r="FT529" s="256"/>
      <c r="FU529" s="256"/>
      <c r="FV529" s="256"/>
      <c r="FX529" s="256"/>
      <c r="FY529" s="256"/>
      <c r="FZ529" s="256"/>
      <c r="GA529" s="256"/>
      <c r="GB529" s="256"/>
      <c r="GC529" s="256"/>
      <c r="GD529" s="256"/>
      <c r="GE529" s="256"/>
      <c r="GF529" s="256"/>
      <c r="GG529" s="256"/>
      <c r="GH529" s="256"/>
      <c r="GI529" s="256"/>
      <c r="GK529" s="256"/>
      <c r="GL529" s="256"/>
      <c r="GM529" s="256"/>
      <c r="GN529" s="256"/>
      <c r="GO529" s="256"/>
      <c r="GP529" s="256"/>
      <c r="GQ529" s="256"/>
      <c r="GR529" s="256"/>
      <c r="GS529" s="256"/>
      <c r="GT529" s="256"/>
      <c r="GU529" s="256"/>
      <c r="GV529" s="256"/>
      <c r="GX529" s="256"/>
      <c r="GY529" s="256"/>
      <c r="GZ529" s="256"/>
      <c r="HA529" s="256"/>
      <c r="HB529" s="256"/>
      <c r="HC529" s="256"/>
      <c r="HD529" s="256"/>
      <c r="HE529" s="256"/>
      <c r="HF529" s="256"/>
      <c r="HG529" s="256"/>
      <c r="HH529" s="256"/>
      <c r="HI529" s="256"/>
      <c r="HK529" s="256"/>
      <c r="HL529" s="256"/>
      <c r="HM529" s="256"/>
      <c r="HN529" s="256"/>
      <c r="HO529" s="256"/>
      <c r="HP529" s="256"/>
      <c r="HQ529" s="256"/>
      <c r="HR529" s="256"/>
      <c r="HS529" s="256"/>
      <c r="HT529" s="256"/>
      <c r="HU529" s="256"/>
      <c r="HV529" s="256"/>
      <c r="HX529" s="256"/>
      <c r="HY529" s="256"/>
      <c r="HZ529" s="256"/>
      <c r="IA529" s="256"/>
      <c r="IB529" s="256"/>
      <c r="IC529" s="256"/>
      <c r="ID529" s="256"/>
      <c r="IE529" s="256"/>
      <c r="IF529" s="256"/>
      <c r="IG529" s="256"/>
      <c r="IH529" s="256"/>
      <c r="II529" s="256"/>
      <c r="IK529" s="256"/>
      <c r="IL529" s="257"/>
      <c r="IM529" s="257"/>
      <c r="IN529" s="257"/>
      <c r="IO529" s="257"/>
      <c r="IP529" s="257"/>
      <c r="IQ529" s="257"/>
      <c r="IR529" s="257"/>
      <c r="IS529" s="257"/>
      <c r="IT529" s="257"/>
      <c r="IU529" s="257"/>
      <c r="IV529" s="257"/>
      <c r="IW529" s="257"/>
      <c r="IY529" s="256"/>
    </row>
    <row r="530" spans="16:259" ht="19.5" customHeight="1" x14ac:dyDescent="0.5">
      <c r="P530" s="400"/>
      <c r="Z530" s="256"/>
      <c r="AA530" s="256"/>
      <c r="AB530" s="256"/>
      <c r="AO530" s="400"/>
      <c r="AY530" s="256"/>
      <c r="AZ530" s="256"/>
      <c r="BA530" s="256"/>
      <c r="BB530" s="256"/>
      <c r="BC530" s="256"/>
      <c r="BD530" s="256"/>
      <c r="BE530" s="256"/>
      <c r="BF530" s="256"/>
      <c r="BG530" s="256"/>
      <c r="BH530" s="256"/>
      <c r="BI530" s="256"/>
      <c r="BK530" s="256"/>
      <c r="BL530" s="256"/>
      <c r="BM530" s="256"/>
      <c r="BN530" s="256"/>
      <c r="BO530" s="256"/>
      <c r="BP530" s="256"/>
      <c r="BQ530" s="256"/>
      <c r="BR530" s="256"/>
      <c r="BS530" s="256"/>
      <c r="BT530" s="256"/>
      <c r="BU530" s="256"/>
      <c r="BV530" s="256"/>
      <c r="BX530" s="256"/>
      <c r="BY530" s="256"/>
      <c r="BZ530" s="256"/>
      <c r="CA530" s="256"/>
      <c r="CB530" s="256"/>
      <c r="CC530" s="256"/>
      <c r="CD530" s="256"/>
      <c r="CE530" s="256"/>
      <c r="CF530" s="256"/>
      <c r="CG530" s="256"/>
      <c r="CH530" s="256"/>
      <c r="CI530" s="256"/>
      <c r="CK530" s="256"/>
      <c r="CL530" s="256"/>
      <c r="CM530" s="256"/>
      <c r="CN530" s="256"/>
      <c r="CO530" s="256"/>
      <c r="CP530" s="256"/>
      <c r="CQ530" s="256"/>
      <c r="CR530" s="256"/>
      <c r="CS530" s="256"/>
      <c r="CT530" s="256"/>
      <c r="CU530" s="256"/>
      <c r="CV530" s="256"/>
      <c r="CX530" s="256"/>
      <c r="CY530" s="256"/>
      <c r="CZ530" s="256"/>
      <c r="DA530" s="256"/>
      <c r="DB530" s="256"/>
      <c r="DC530" s="256"/>
      <c r="DD530" s="256"/>
      <c r="DE530" s="256"/>
      <c r="DF530" s="256"/>
      <c r="DG530" s="256"/>
      <c r="DH530" s="256"/>
      <c r="DI530" s="256"/>
      <c r="DK530" s="256"/>
      <c r="DL530" s="256"/>
      <c r="DM530" s="256"/>
      <c r="DN530" s="256"/>
      <c r="DO530" s="256"/>
      <c r="DP530" s="256"/>
      <c r="DQ530" s="256"/>
      <c r="DR530" s="256"/>
      <c r="DS530" s="256"/>
      <c r="DT530" s="256"/>
      <c r="DU530" s="256"/>
      <c r="DV530" s="256"/>
      <c r="DX530" s="256"/>
      <c r="DY530" s="256"/>
      <c r="DZ530" s="256"/>
      <c r="EA530" s="256"/>
      <c r="EB530" s="256"/>
      <c r="EC530" s="256"/>
      <c r="ED530" s="256"/>
      <c r="EE530" s="256"/>
      <c r="EF530" s="256"/>
      <c r="EG530" s="256"/>
      <c r="EH530" s="256"/>
      <c r="EI530" s="256"/>
      <c r="EK530" s="256"/>
      <c r="EL530" s="256"/>
      <c r="EM530" s="256"/>
      <c r="EN530" s="256"/>
      <c r="EO530" s="256"/>
      <c r="EP530" s="256"/>
      <c r="EQ530" s="256"/>
      <c r="ER530" s="256"/>
      <c r="ES530" s="256"/>
      <c r="ET530" s="256"/>
      <c r="EU530" s="256"/>
      <c r="EV530" s="256"/>
      <c r="EX530" s="256"/>
      <c r="EY530" s="256"/>
      <c r="EZ530" s="256"/>
      <c r="FA530" s="256"/>
      <c r="FB530" s="256"/>
      <c r="FC530" s="256"/>
      <c r="FD530" s="256"/>
      <c r="FE530" s="256"/>
      <c r="FF530" s="256"/>
      <c r="FG530" s="256"/>
      <c r="FH530" s="256"/>
      <c r="FI530" s="256"/>
      <c r="FK530" s="256"/>
      <c r="FL530" s="256"/>
      <c r="FM530" s="256"/>
      <c r="FN530" s="256"/>
      <c r="FO530" s="256"/>
      <c r="FP530" s="256"/>
      <c r="FQ530" s="256"/>
      <c r="FR530" s="256"/>
      <c r="FS530" s="256"/>
      <c r="FT530" s="256"/>
      <c r="FU530" s="256"/>
      <c r="FV530" s="256"/>
      <c r="FX530" s="256"/>
      <c r="FY530" s="256"/>
      <c r="FZ530" s="256"/>
      <c r="GA530" s="256"/>
      <c r="GB530" s="256"/>
      <c r="GC530" s="256"/>
      <c r="GD530" s="256"/>
      <c r="GE530" s="256"/>
      <c r="GF530" s="256"/>
      <c r="GG530" s="256"/>
      <c r="GH530" s="256"/>
      <c r="GI530" s="256"/>
      <c r="GK530" s="256"/>
      <c r="GL530" s="256"/>
      <c r="GM530" s="256"/>
      <c r="GN530" s="256"/>
      <c r="GO530" s="256"/>
      <c r="GP530" s="256"/>
      <c r="GQ530" s="256"/>
      <c r="GR530" s="256"/>
      <c r="GS530" s="256"/>
      <c r="GT530" s="256"/>
      <c r="GU530" s="256"/>
      <c r="GV530" s="256"/>
      <c r="GX530" s="256"/>
      <c r="GY530" s="256"/>
      <c r="GZ530" s="256"/>
      <c r="HA530" s="256"/>
      <c r="HB530" s="256"/>
      <c r="HC530" s="256"/>
      <c r="HD530" s="256"/>
      <c r="HE530" s="256"/>
      <c r="HF530" s="256"/>
      <c r="HG530" s="256"/>
      <c r="HH530" s="256"/>
      <c r="HI530" s="256"/>
      <c r="HK530" s="256"/>
      <c r="HL530" s="256"/>
      <c r="HM530" s="256"/>
      <c r="HN530" s="256"/>
      <c r="HO530" s="256"/>
      <c r="HP530" s="256"/>
      <c r="HQ530" s="256"/>
      <c r="HR530" s="256"/>
      <c r="HS530" s="256"/>
      <c r="HT530" s="256"/>
      <c r="HU530" s="256"/>
      <c r="HV530" s="256"/>
      <c r="HX530" s="256"/>
      <c r="HY530" s="256"/>
      <c r="HZ530" s="256"/>
      <c r="IA530" s="256"/>
      <c r="IB530" s="256"/>
      <c r="IC530" s="256"/>
      <c r="ID530" s="256"/>
      <c r="IE530" s="256"/>
      <c r="IF530" s="256"/>
      <c r="IG530" s="256"/>
      <c r="IH530" s="256"/>
      <c r="II530" s="256"/>
      <c r="IK530" s="256"/>
      <c r="IL530" s="257"/>
      <c r="IM530" s="257"/>
      <c r="IN530" s="257"/>
      <c r="IO530" s="257"/>
      <c r="IP530" s="257"/>
      <c r="IQ530" s="257"/>
      <c r="IR530" s="257"/>
      <c r="IS530" s="257"/>
      <c r="IT530" s="257"/>
      <c r="IU530" s="257"/>
      <c r="IV530" s="257"/>
      <c r="IW530" s="257"/>
      <c r="IY530" s="256"/>
    </row>
    <row r="531" spans="16:259" ht="19.5" customHeight="1" x14ac:dyDescent="0.5">
      <c r="P531" s="400"/>
      <c r="Z531" s="256"/>
      <c r="AA531" s="256"/>
      <c r="AB531" s="256"/>
      <c r="AO531" s="400"/>
      <c r="AY531" s="256"/>
      <c r="AZ531" s="256"/>
      <c r="BA531" s="256"/>
      <c r="BB531" s="256"/>
      <c r="BC531" s="256"/>
      <c r="BD531" s="256"/>
      <c r="BE531" s="256"/>
      <c r="BF531" s="256"/>
      <c r="BG531" s="256"/>
      <c r="BH531" s="256"/>
      <c r="BI531" s="256"/>
      <c r="BK531" s="256"/>
      <c r="BL531" s="256"/>
      <c r="BM531" s="256"/>
      <c r="BN531" s="256"/>
      <c r="BO531" s="256"/>
      <c r="BP531" s="256"/>
      <c r="BQ531" s="256"/>
      <c r="BR531" s="256"/>
      <c r="BS531" s="256"/>
      <c r="BT531" s="256"/>
      <c r="BU531" s="256"/>
      <c r="BV531" s="256"/>
      <c r="BX531" s="256"/>
      <c r="BY531" s="256"/>
      <c r="BZ531" s="256"/>
      <c r="CA531" s="256"/>
      <c r="CB531" s="256"/>
      <c r="CC531" s="256"/>
      <c r="CD531" s="256"/>
      <c r="CE531" s="256"/>
      <c r="CF531" s="256"/>
      <c r="CG531" s="256"/>
      <c r="CH531" s="256"/>
      <c r="CI531" s="256"/>
      <c r="CK531" s="256"/>
      <c r="CL531" s="256"/>
      <c r="CM531" s="256"/>
      <c r="CN531" s="256"/>
      <c r="CO531" s="256"/>
      <c r="CP531" s="256"/>
      <c r="CQ531" s="256"/>
      <c r="CR531" s="256"/>
      <c r="CS531" s="256"/>
      <c r="CT531" s="256"/>
      <c r="CU531" s="256"/>
      <c r="CV531" s="256"/>
      <c r="CX531" s="256"/>
      <c r="CY531" s="256"/>
      <c r="CZ531" s="256"/>
      <c r="DA531" s="256"/>
      <c r="DB531" s="256"/>
      <c r="DC531" s="256"/>
      <c r="DD531" s="256"/>
      <c r="DE531" s="256"/>
      <c r="DF531" s="256"/>
      <c r="DG531" s="256"/>
      <c r="DH531" s="256"/>
      <c r="DI531" s="256"/>
      <c r="DK531" s="256"/>
      <c r="DL531" s="256"/>
      <c r="DM531" s="256"/>
      <c r="DN531" s="256"/>
      <c r="DO531" s="256"/>
      <c r="DP531" s="256"/>
      <c r="DQ531" s="256"/>
      <c r="DR531" s="256"/>
      <c r="DS531" s="256"/>
      <c r="DT531" s="256"/>
      <c r="DU531" s="256"/>
      <c r="DV531" s="256"/>
      <c r="DX531" s="256"/>
      <c r="DY531" s="256"/>
      <c r="DZ531" s="256"/>
      <c r="EA531" s="256"/>
      <c r="EB531" s="256"/>
      <c r="EC531" s="256"/>
      <c r="ED531" s="256"/>
      <c r="EE531" s="256"/>
      <c r="EF531" s="256"/>
      <c r="EG531" s="256"/>
      <c r="EH531" s="256"/>
      <c r="EI531" s="256"/>
      <c r="EK531" s="256"/>
      <c r="EL531" s="256"/>
      <c r="EM531" s="256"/>
      <c r="EN531" s="256"/>
      <c r="EO531" s="256"/>
      <c r="EP531" s="256"/>
      <c r="EQ531" s="256"/>
      <c r="ER531" s="256"/>
      <c r="ES531" s="256"/>
      <c r="ET531" s="256"/>
      <c r="EU531" s="256"/>
      <c r="EV531" s="256"/>
      <c r="EX531" s="256"/>
      <c r="EY531" s="256"/>
      <c r="EZ531" s="256"/>
      <c r="FA531" s="256"/>
      <c r="FB531" s="256"/>
      <c r="FC531" s="256"/>
      <c r="FD531" s="256"/>
      <c r="FE531" s="256"/>
      <c r="FF531" s="256"/>
      <c r="FG531" s="256"/>
      <c r="FH531" s="256"/>
      <c r="FI531" s="256"/>
      <c r="FK531" s="256"/>
      <c r="FL531" s="256"/>
      <c r="FM531" s="256"/>
      <c r="FN531" s="256"/>
      <c r="FO531" s="256"/>
      <c r="FP531" s="256"/>
      <c r="FQ531" s="256"/>
      <c r="FR531" s="256"/>
      <c r="FS531" s="256"/>
      <c r="FT531" s="256"/>
      <c r="FU531" s="256"/>
      <c r="FV531" s="256"/>
      <c r="FX531" s="256"/>
      <c r="FY531" s="256"/>
      <c r="FZ531" s="256"/>
      <c r="GA531" s="256"/>
      <c r="GB531" s="256"/>
      <c r="GC531" s="256"/>
      <c r="GD531" s="256"/>
      <c r="GE531" s="256"/>
      <c r="GF531" s="256"/>
      <c r="GG531" s="256"/>
      <c r="GH531" s="256"/>
      <c r="GI531" s="256"/>
      <c r="GK531" s="256"/>
      <c r="GL531" s="256"/>
      <c r="GM531" s="256"/>
      <c r="GN531" s="256"/>
      <c r="GO531" s="256"/>
      <c r="GP531" s="256"/>
      <c r="GQ531" s="256"/>
      <c r="GR531" s="256"/>
      <c r="GS531" s="256"/>
      <c r="GT531" s="256"/>
      <c r="GU531" s="256"/>
      <c r="GV531" s="256"/>
      <c r="GX531" s="256"/>
      <c r="GY531" s="256"/>
      <c r="GZ531" s="256"/>
      <c r="HA531" s="256"/>
      <c r="HB531" s="256"/>
      <c r="HC531" s="256"/>
      <c r="HD531" s="256"/>
      <c r="HE531" s="256"/>
      <c r="HF531" s="256"/>
      <c r="HG531" s="256"/>
      <c r="HH531" s="256"/>
      <c r="HI531" s="256"/>
      <c r="HK531" s="256"/>
      <c r="HL531" s="256"/>
      <c r="HM531" s="256"/>
      <c r="HN531" s="256"/>
      <c r="HO531" s="256"/>
      <c r="HP531" s="256"/>
      <c r="HQ531" s="256"/>
      <c r="HR531" s="256"/>
      <c r="HS531" s="256"/>
      <c r="HT531" s="256"/>
      <c r="HU531" s="256"/>
      <c r="HV531" s="256"/>
      <c r="HX531" s="256"/>
      <c r="HY531" s="256"/>
      <c r="HZ531" s="256"/>
      <c r="IA531" s="256"/>
      <c r="IB531" s="256"/>
      <c r="IC531" s="256"/>
      <c r="ID531" s="256"/>
      <c r="IE531" s="256"/>
      <c r="IF531" s="256"/>
      <c r="IG531" s="256"/>
      <c r="IH531" s="256"/>
      <c r="II531" s="256"/>
      <c r="IK531" s="256"/>
      <c r="IL531" s="257"/>
      <c r="IM531" s="257"/>
      <c r="IN531" s="257"/>
      <c r="IO531" s="257"/>
      <c r="IP531" s="257"/>
      <c r="IQ531" s="257"/>
      <c r="IR531" s="257"/>
      <c r="IS531" s="257"/>
      <c r="IT531" s="257"/>
      <c r="IU531" s="257"/>
      <c r="IV531" s="257"/>
      <c r="IW531" s="257"/>
      <c r="IY531" s="256"/>
    </row>
    <row r="532" spans="16:259" ht="19.5" customHeight="1" x14ac:dyDescent="0.5">
      <c r="P532" s="400"/>
      <c r="Z532" s="256"/>
      <c r="AA532" s="256"/>
      <c r="AB532" s="256"/>
      <c r="AO532" s="400"/>
      <c r="AY532" s="256"/>
      <c r="AZ532" s="256"/>
      <c r="BA532" s="256"/>
      <c r="BB532" s="256"/>
      <c r="BC532" s="256"/>
      <c r="BD532" s="256"/>
      <c r="BE532" s="256"/>
      <c r="BF532" s="256"/>
      <c r="BG532" s="256"/>
      <c r="BH532" s="256"/>
      <c r="BI532" s="256"/>
      <c r="BK532" s="256"/>
      <c r="BL532" s="256"/>
      <c r="BM532" s="256"/>
      <c r="BN532" s="256"/>
      <c r="BO532" s="256"/>
      <c r="BP532" s="256"/>
      <c r="BQ532" s="256"/>
      <c r="BR532" s="256"/>
      <c r="BS532" s="256"/>
      <c r="BT532" s="256"/>
      <c r="BU532" s="256"/>
      <c r="BV532" s="256"/>
      <c r="BX532" s="256"/>
      <c r="BY532" s="256"/>
      <c r="BZ532" s="256"/>
      <c r="CA532" s="256"/>
      <c r="CB532" s="256"/>
      <c r="CC532" s="256"/>
      <c r="CD532" s="256"/>
      <c r="CE532" s="256"/>
      <c r="CF532" s="256"/>
      <c r="CG532" s="256"/>
      <c r="CH532" s="256"/>
      <c r="CI532" s="256"/>
      <c r="CK532" s="256"/>
      <c r="CL532" s="256"/>
      <c r="CM532" s="256"/>
      <c r="CN532" s="256"/>
      <c r="CO532" s="256"/>
      <c r="CP532" s="256"/>
      <c r="CQ532" s="256"/>
      <c r="CR532" s="256"/>
      <c r="CS532" s="256"/>
      <c r="CT532" s="256"/>
      <c r="CU532" s="256"/>
      <c r="CV532" s="256"/>
      <c r="CX532" s="256"/>
      <c r="CY532" s="256"/>
      <c r="CZ532" s="256"/>
      <c r="DA532" s="256"/>
      <c r="DB532" s="256"/>
      <c r="DC532" s="256"/>
      <c r="DD532" s="256"/>
      <c r="DE532" s="256"/>
      <c r="DF532" s="256"/>
      <c r="DG532" s="256"/>
      <c r="DH532" s="256"/>
      <c r="DI532" s="256"/>
      <c r="DK532" s="256"/>
      <c r="DL532" s="256"/>
      <c r="DM532" s="256"/>
      <c r="DN532" s="256"/>
      <c r="DO532" s="256"/>
      <c r="DP532" s="256"/>
      <c r="DQ532" s="256"/>
      <c r="DR532" s="256"/>
      <c r="DS532" s="256"/>
      <c r="DT532" s="256"/>
      <c r="DU532" s="256"/>
      <c r="DV532" s="256"/>
      <c r="DX532" s="256"/>
      <c r="DY532" s="256"/>
      <c r="DZ532" s="256"/>
      <c r="EA532" s="256"/>
      <c r="EB532" s="256"/>
      <c r="EC532" s="256"/>
      <c r="ED532" s="256"/>
      <c r="EE532" s="256"/>
      <c r="EF532" s="256"/>
      <c r="EG532" s="256"/>
      <c r="EH532" s="256"/>
      <c r="EI532" s="256"/>
      <c r="EK532" s="256"/>
      <c r="EL532" s="256"/>
      <c r="EM532" s="256"/>
      <c r="EN532" s="256"/>
      <c r="EO532" s="256"/>
      <c r="EP532" s="256"/>
      <c r="EQ532" s="256"/>
      <c r="ER532" s="256"/>
      <c r="ES532" s="256"/>
      <c r="ET532" s="256"/>
      <c r="EU532" s="256"/>
      <c r="EV532" s="256"/>
      <c r="EX532" s="256"/>
      <c r="EY532" s="256"/>
      <c r="EZ532" s="256"/>
      <c r="FA532" s="256"/>
      <c r="FB532" s="256"/>
      <c r="FC532" s="256"/>
      <c r="FD532" s="256"/>
      <c r="FE532" s="256"/>
      <c r="FF532" s="256"/>
      <c r="FG532" s="256"/>
      <c r="FH532" s="256"/>
      <c r="FI532" s="256"/>
      <c r="FK532" s="256"/>
      <c r="FL532" s="256"/>
      <c r="FM532" s="256"/>
      <c r="FN532" s="256"/>
      <c r="FO532" s="256"/>
      <c r="FP532" s="256"/>
      <c r="FQ532" s="256"/>
      <c r="FR532" s="256"/>
      <c r="FS532" s="256"/>
      <c r="FT532" s="256"/>
      <c r="FU532" s="256"/>
      <c r="FV532" s="256"/>
      <c r="FX532" s="256"/>
      <c r="FY532" s="256"/>
      <c r="FZ532" s="256"/>
      <c r="GA532" s="256"/>
      <c r="GB532" s="256"/>
      <c r="GC532" s="256"/>
      <c r="GD532" s="256"/>
      <c r="GE532" s="256"/>
      <c r="GF532" s="256"/>
      <c r="GG532" s="256"/>
      <c r="GH532" s="256"/>
      <c r="GI532" s="256"/>
      <c r="GK532" s="256"/>
      <c r="GL532" s="256"/>
      <c r="GM532" s="256"/>
      <c r="GN532" s="256"/>
      <c r="GO532" s="256"/>
      <c r="GP532" s="256"/>
      <c r="GQ532" s="256"/>
      <c r="GR532" s="256"/>
      <c r="GS532" s="256"/>
      <c r="GT532" s="256"/>
      <c r="GU532" s="256"/>
      <c r="GV532" s="256"/>
      <c r="GX532" s="256"/>
      <c r="GY532" s="256"/>
      <c r="GZ532" s="256"/>
      <c r="HA532" s="256"/>
      <c r="HB532" s="256"/>
      <c r="HC532" s="256"/>
      <c r="HD532" s="256"/>
      <c r="HE532" s="256"/>
      <c r="HF532" s="256"/>
      <c r="HG532" s="256"/>
      <c r="HH532" s="256"/>
      <c r="HI532" s="256"/>
      <c r="HK532" s="256"/>
      <c r="HL532" s="256"/>
      <c r="HM532" s="256"/>
      <c r="HN532" s="256"/>
      <c r="HO532" s="256"/>
      <c r="HP532" s="256"/>
      <c r="HQ532" s="256"/>
      <c r="HR532" s="256"/>
      <c r="HS532" s="256"/>
      <c r="HT532" s="256"/>
      <c r="HU532" s="256"/>
      <c r="HV532" s="256"/>
      <c r="HX532" s="256"/>
      <c r="HY532" s="256"/>
      <c r="HZ532" s="256"/>
      <c r="IA532" s="256"/>
      <c r="IB532" s="256"/>
      <c r="IC532" s="256"/>
      <c r="ID532" s="256"/>
      <c r="IE532" s="256"/>
      <c r="IF532" s="256"/>
      <c r="IG532" s="256"/>
      <c r="IH532" s="256"/>
      <c r="II532" s="256"/>
      <c r="IK532" s="256"/>
      <c r="IL532" s="257"/>
      <c r="IM532" s="257"/>
      <c r="IN532" s="257"/>
      <c r="IO532" s="257"/>
      <c r="IP532" s="257"/>
      <c r="IQ532" s="257"/>
      <c r="IR532" s="257"/>
      <c r="IS532" s="257"/>
      <c r="IT532" s="257"/>
      <c r="IU532" s="257"/>
      <c r="IV532" s="257"/>
      <c r="IW532" s="257"/>
      <c r="IY532" s="256"/>
    </row>
    <row r="533" spans="16:259" ht="19.5" customHeight="1" x14ac:dyDescent="0.5">
      <c r="P533" s="400"/>
      <c r="Z533" s="256"/>
      <c r="AA533" s="256"/>
      <c r="AB533" s="256"/>
      <c r="AO533" s="400"/>
      <c r="AY533" s="256"/>
      <c r="AZ533" s="256"/>
      <c r="BA533" s="256"/>
      <c r="BB533" s="256"/>
      <c r="BC533" s="256"/>
      <c r="BD533" s="256"/>
      <c r="BE533" s="256"/>
      <c r="BF533" s="256"/>
      <c r="BG533" s="256"/>
      <c r="BH533" s="256"/>
      <c r="BI533" s="256"/>
      <c r="BK533" s="256"/>
      <c r="BL533" s="256"/>
      <c r="BM533" s="256"/>
      <c r="BN533" s="256"/>
      <c r="BO533" s="256"/>
      <c r="BP533" s="256"/>
      <c r="BQ533" s="256"/>
      <c r="BR533" s="256"/>
      <c r="BS533" s="256"/>
      <c r="BT533" s="256"/>
      <c r="BU533" s="256"/>
      <c r="BV533" s="256"/>
      <c r="BX533" s="256"/>
      <c r="BY533" s="256"/>
      <c r="BZ533" s="256"/>
      <c r="CA533" s="256"/>
      <c r="CB533" s="256"/>
      <c r="CC533" s="256"/>
      <c r="CD533" s="256"/>
      <c r="CE533" s="256"/>
      <c r="CF533" s="256"/>
      <c r="CG533" s="256"/>
      <c r="CH533" s="256"/>
      <c r="CI533" s="256"/>
      <c r="CK533" s="256"/>
      <c r="CL533" s="256"/>
      <c r="CM533" s="256"/>
      <c r="CN533" s="256"/>
      <c r="CO533" s="256"/>
      <c r="CP533" s="256"/>
      <c r="CQ533" s="256"/>
      <c r="CR533" s="256"/>
      <c r="CS533" s="256"/>
      <c r="CT533" s="256"/>
      <c r="CU533" s="256"/>
      <c r="CV533" s="256"/>
      <c r="CX533" s="256"/>
      <c r="CY533" s="256"/>
      <c r="CZ533" s="256"/>
      <c r="DA533" s="256"/>
      <c r="DB533" s="256"/>
      <c r="DC533" s="256"/>
      <c r="DD533" s="256"/>
      <c r="DE533" s="256"/>
      <c r="DF533" s="256"/>
      <c r="DG533" s="256"/>
      <c r="DH533" s="256"/>
      <c r="DI533" s="256"/>
      <c r="DK533" s="256"/>
      <c r="DL533" s="256"/>
      <c r="DM533" s="256"/>
      <c r="DN533" s="256"/>
      <c r="DO533" s="256"/>
      <c r="DP533" s="256"/>
      <c r="DQ533" s="256"/>
      <c r="DR533" s="256"/>
      <c r="DS533" s="256"/>
      <c r="DT533" s="256"/>
      <c r="DU533" s="256"/>
      <c r="DV533" s="256"/>
      <c r="DX533" s="256"/>
      <c r="DY533" s="256"/>
      <c r="DZ533" s="256"/>
      <c r="EA533" s="256"/>
      <c r="EB533" s="256"/>
      <c r="EC533" s="256"/>
      <c r="ED533" s="256"/>
      <c r="EE533" s="256"/>
      <c r="EF533" s="256"/>
      <c r="EG533" s="256"/>
      <c r="EH533" s="256"/>
      <c r="EI533" s="256"/>
      <c r="EK533" s="256"/>
      <c r="EL533" s="256"/>
      <c r="EM533" s="256"/>
      <c r="EN533" s="256"/>
      <c r="EO533" s="256"/>
      <c r="EP533" s="256"/>
      <c r="EQ533" s="256"/>
      <c r="ER533" s="256"/>
      <c r="ES533" s="256"/>
      <c r="ET533" s="256"/>
      <c r="EU533" s="256"/>
      <c r="EV533" s="256"/>
      <c r="EX533" s="256"/>
      <c r="EY533" s="256"/>
      <c r="EZ533" s="256"/>
      <c r="FA533" s="256"/>
      <c r="FB533" s="256"/>
      <c r="FC533" s="256"/>
      <c r="FD533" s="256"/>
      <c r="FE533" s="256"/>
      <c r="FF533" s="256"/>
      <c r="FG533" s="256"/>
      <c r="FH533" s="256"/>
      <c r="FI533" s="256"/>
      <c r="FK533" s="256"/>
      <c r="FL533" s="256"/>
      <c r="FM533" s="256"/>
      <c r="FN533" s="256"/>
      <c r="FO533" s="256"/>
      <c r="FP533" s="256"/>
      <c r="FQ533" s="256"/>
      <c r="FR533" s="256"/>
      <c r="FS533" s="256"/>
      <c r="FT533" s="256"/>
      <c r="FU533" s="256"/>
      <c r="FV533" s="256"/>
      <c r="FX533" s="256"/>
      <c r="FY533" s="256"/>
      <c r="FZ533" s="256"/>
      <c r="GA533" s="256"/>
      <c r="GB533" s="256"/>
      <c r="GC533" s="256"/>
      <c r="GD533" s="256"/>
      <c r="GE533" s="256"/>
      <c r="GF533" s="256"/>
      <c r="GG533" s="256"/>
      <c r="GH533" s="256"/>
      <c r="GI533" s="256"/>
      <c r="GK533" s="256"/>
      <c r="GL533" s="256"/>
      <c r="GM533" s="256"/>
      <c r="GN533" s="256"/>
      <c r="GO533" s="256"/>
      <c r="GP533" s="256"/>
      <c r="GQ533" s="256"/>
      <c r="GR533" s="256"/>
      <c r="GS533" s="256"/>
      <c r="GT533" s="256"/>
      <c r="GU533" s="256"/>
      <c r="GV533" s="256"/>
      <c r="GX533" s="256"/>
      <c r="GY533" s="256"/>
      <c r="GZ533" s="256"/>
      <c r="HA533" s="256"/>
      <c r="HB533" s="256"/>
      <c r="HC533" s="256"/>
      <c r="HD533" s="256"/>
      <c r="HE533" s="256"/>
      <c r="HF533" s="256"/>
      <c r="HG533" s="256"/>
      <c r="HH533" s="256"/>
      <c r="HI533" s="256"/>
      <c r="HK533" s="256"/>
      <c r="HL533" s="256"/>
      <c r="HM533" s="256"/>
      <c r="HN533" s="256"/>
      <c r="HO533" s="256"/>
      <c r="HP533" s="256"/>
      <c r="HQ533" s="256"/>
      <c r="HR533" s="256"/>
      <c r="HS533" s="256"/>
      <c r="HT533" s="256"/>
      <c r="HU533" s="256"/>
      <c r="HV533" s="256"/>
      <c r="HX533" s="256"/>
      <c r="HY533" s="256"/>
      <c r="HZ533" s="256"/>
      <c r="IA533" s="256"/>
      <c r="IB533" s="256"/>
      <c r="IC533" s="256"/>
      <c r="ID533" s="256"/>
      <c r="IE533" s="256"/>
      <c r="IF533" s="256"/>
      <c r="IG533" s="256"/>
      <c r="IH533" s="256"/>
      <c r="II533" s="256"/>
      <c r="IK533" s="256"/>
      <c r="IL533" s="257"/>
      <c r="IM533" s="257"/>
      <c r="IN533" s="257"/>
      <c r="IO533" s="257"/>
      <c r="IP533" s="257"/>
      <c r="IQ533" s="257"/>
      <c r="IR533" s="257"/>
      <c r="IS533" s="257"/>
      <c r="IT533" s="257"/>
      <c r="IU533" s="257"/>
      <c r="IV533" s="257"/>
      <c r="IW533" s="257"/>
      <c r="IY533" s="256"/>
    </row>
    <row r="534" spans="16:259" ht="19.5" customHeight="1" x14ac:dyDescent="0.5">
      <c r="P534" s="400"/>
      <c r="Z534" s="256"/>
      <c r="AA534" s="256"/>
      <c r="AB534" s="256"/>
      <c r="AO534" s="400"/>
      <c r="AY534" s="256"/>
      <c r="AZ534" s="256"/>
      <c r="BA534" s="256"/>
      <c r="BB534" s="256"/>
      <c r="BC534" s="256"/>
      <c r="BD534" s="256"/>
      <c r="BE534" s="256"/>
      <c r="BF534" s="256"/>
      <c r="BG534" s="256"/>
      <c r="BH534" s="256"/>
      <c r="BI534" s="256"/>
      <c r="BK534" s="256"/>
      <c r="BL534" s="256"/>
      <c r="BM534" s="256"/>
      <c r="BN534" s="256"/>
      <c r="BO534" s="256"/>
      <c r="BP534" s="256"/>
      <c r="BQ534" s="256"/>
      <c r="BR534" s="256"/>
      <c r="BS534" s="256"/>
      <c r="BT534" s="256"/>
      <c r="BU534" s="256"/>
      <c r="BV534" s="256"/>
      <c r="BX534" s="256"/>
      <c r="BY534" s="256"/>
      <c r="BZ534" s="256"/>
      <c r="CA534" s="256"/>
      <c r="CB534" s="256"/>
      <c r="CC534" s="256"/>
      <c r="CD534" s="256"/>
      <c r="CE534" s="256"/>
      <c r="CF534" s="256"/>
      <c r="CG534" s="256"/>
      <c r="CH534" s="256"/>
      <c r="CI534" s="256"/>
      <c r="CK534" s="256"/>
      <c r="CL534" s="256"/>
      <c r="CM534" s="256"/>
      <c r="CN534" s="256"/>
      <c r="CO534" s="256"/>
      <c r="CP534" s="256"/>
      <c r="CQ534" s="256"/>
      <c r="CR534" s="256"/>
      <c r="CS534" s="256"/>
      <c r="CT534" s="256"/>
      <c r="CU534" s="256"/>
      <c r="CV534" s="256"/>
      <c r="CX534" s="256"/>
      <c r="CY534" s="256"/>
      <c r="CZ534" s="256"/>
      <c r="DA534" s="256"/>
      <c r="DB534" s="256"/>
      <c r="DC534" s="256"/>
      <c r="DD534" s="256"/>
      <c r="DE534" s="256"/>
      <c r="DF534" s="256"/>
      <c r="DG534" s="256"/>
      <c r="DH534" s="256"/>
      <c r="DI534" s="256"/>
      <c r="DK534" s="256"/>
      <c r="DL534" s="256"/>
      <c r="DM534" s="256"/>
      <c r="DN534" s="256"/>
      <c r="DO534" s="256"/>
      <c r="DP534" s="256"/>
      <c r="DQ534" s="256"/>
      <c r="DR534" s="256"/>
      <c r="DS534" s="256"/>
      <c r="DT534" s="256"/>
      <c r="DU534" s="256"/>
      <c r="DV534" s="256"/>
      <c r="DX534" s="256"/>
      <c r="DY534" s="256"/>
      <c r="DZ534" s="256"/>
      <c r="EA534" s="256"/>
      <c r="EB534" s="256"/>
      <c r="EC534" s="256"/>
      <c r="ED534" s="256"/>
      <c r="EE534" s="256"/>
      <c r="EF534" s="256"/>
      <c r="EG534" s="256"/>
      <c r="EH534" s="256"/>
      <c r="EI534" s="256"/>
      <c r="EK534" s="256"/>
      <c r="EL534" s="256"/>
      <c r="EM534" s="256"/>
      <c r="EN534" s="256"/>
      <c r="EO534" s="256"/>
      <c r="EP534" s="256"/>
      <c r="EQ534" s="256"/>
      <c r="ER534" s="256"/>
      <c r="ES534" s="256"/>
      <c r="ET534" s="256"/>
      <c r="EU534" s="256"/>
      <c r="EV534" s="256"/>
      <c r="EX534" s="256"/>
      <c r="EY534" s="256"/>
      <c r="EZ534" s="256"/>
      <c r="FA534" s="256"/>
      <c r="FB534" s="256"/>
      <c r="FC534" s="256"/>
      <c r="FD534" s="256"/>
      <c r="FE534" s="256"/>
      <c r="FF534" s="256"/>
      <c r="FG534" s="256"/>
      <c r="FH534" s="256"/>
      <c r="FI534" s="256"/>
      <c r="FK534" s="256"/>
      <c r="FL534" s="256"/>
      <c r="FM534" s="256"/>
      <c r="FN534" s="256"/>
      <c r="FO534" s="256"/>
      <c r="FP534" s="256"/>
      <c r="FQ534" s="256"/>
      <c r="FR534" s="256"/>
      <c r="FS534" s="256"/>
      <c r="FT534" s="256"/>
      <c r="FU534" s="256"/>
      <c r="FV534" s="256"/>
      <c r="FX534" s="256"/>
      <c r="FY534" s="256"/>
      <c r="FZ534" s="256"/>
      <c r="GA534" s="256"/>
      <c r="GB534" s="256"/>
      <c r="GC534" s="256"/>
      <c r="GD534" s="256"/>
      <c r="GE534" s="256"/>
      <c r="GF534" s="256"/>
      <c r="GG534" s="256"/>
      <c r="GH534" s="256"/>
      <c r="GI534" s="256"/>
      <c r="GK534" s="256"/>
      <c r="GL534" s="256"/>
      <c r="GM534" s="256"/>
      <c r="GN534" s="256"/>
      <c r="GO534" s="256"/>
      <c r="GP534" s="256"/>
      <c r="GQ534" s="256"/>
      <c r="GR534" s="256"/>
      <c r="GS534" s="256"/>
      <c r="GT534" s="256"/>
      <c r="GU534" s="256"/>
      <c r="GV534" s="256"/>
      <c r="GX534" s="256"/>
      <c r="GY534" s="256"/>
      <c r="GZ534" s="256"/>
      <c r="HA534" s="256"/>
      <c r="HB534" s="256"/>
      <c r="HC534" s="256"/>
      <c r="HD534" s="256"/>
      <c r="HE534" s="256"/>
      <c r="HF534" s="256"/>
      <c r="HG534" s="256"/>
      <c r="HH534" s="256"/>
      <c r="HI534" s="256"/>
      <c r="HK534" s="256"/>
      <c r="HL534" s="256"/>
      <c r="HM534" s="256"/>
      <c r="HN534" s="256"/>
      <c r="HO534" s="256"/>
      <c r="HP534" s="256"/>
      <c r="HQ534" s="256"/>
      <c r="HR534" s="256"/>
      <c r="HS534" s="256"/>
      <c r="HT534" s="256"/>
      <c r="HU534" s="256"/>
      <c r="HV534" s="256"/>
      <c r="HX534" s="256"/>
      <c r="HY534" s="256"/>
      <c r="HZ534" s="256"/>
      <c r="IA534" s="256"/>
      <c r="IB534" s="256"/>
      <c r="IC534" s="256"/>
      <c r="ID534" s="256"/>
      <c r="IE534" s="256"/>
      <c r="IF534" s="256"/>
      <c r="IG534" s="256"/>
      <c r="IH534" s="256"/>
      <c r="II534" s="256"/>
      <c r="IK534" s="256"/>
      <c r="IL534" s="257"/>
      <c r="IM534" s="257"/>
      <c r="IN534" s="257"/>
      <c r="IO534" s="257"/>
      <c r="IP534" s="257"/>
      <c r="IQ534" s="257"/>
      <c r="IR534" s="257"/>
      <c r="IS534" s="257"/>
      <c r="IT534" s="257"/>
      <c r="IU534" s="257"/>
      <c r="IV534" s="257"/>
      <c r="IW534" s="257"/>
      <c r="IY534" s="256"/>
    </row>
    <row r="535" spans="16:259" ht="19.5" customHeight="1" x14ac:dyDescent="0.5">
      <c r="P535" s="400"/>
      <c r="Z535" s="256"/>
      <c r="AA535" s="256"/>
      <c r="AB535" s="256"/>
      <c r="AO535" s="400"/>
      <c r="AY535" s="256"/>
      <c r="AZ535" s="256"/>
      <c r="BA535" s="256"/>
      <c r="BB535" s="256"/>
      <c r="BC535" s="256"/>
      <c r="BD535" s="256"/>
      <c r="BE535" s="256"/>
      <c r="BF535" s="256"/>
      <c r="BG535" s="256"/>
      <c r="BH535" s="256"/>
      <c r="BI535" s="256"/>
      <c r="BK535" s="256"/>
      <c r="BL535" s="256"/>
      <c r="BM535" s="256"/>
      <c r="BN535" s="256"/>
      <c r="BO535" s="256"/>
      <c r="BP535" s="256"/>
      <c r="BQ535" s="256"/>
      <c r="BR535" s="256"/>
      <c r="BS535" s="256"/>
      <c r="BT535" s="256"/>
      <c r="BU535" s="256"/>
      <c r="BV535" s="256"/>
      <c r="BX535" s="256"/>
      <c r="BY535" s="256"/>
      <c r="BZ535" s="256"/>
      <c r="CA535" s="256"/>
      <c r="CB535" s="256"/>
      <c r="CC535" s="256"/>
      <c r="CD535" s="256"/>
      <c r="CE535" s="256"/>
      <c r="CF535" s="256"/>
      <c r="CG535" s="256"/>
      <c r="CH535" s="256"/>
      <c r="CI535" s="256"/>
      <c r="CK535" s="256"/>
      <c r="CL535" s="256"/>
      <c r="CM535" s="256"/>
      <c r="CN535" s="256"/>
      <c r="CO535" s="256"/>
      <c r="CP535" s="256"/>
      <c r="CQ535" s="256"/>
      <c r="CR535" s="256"/>
      <c r="CS535" s="256"/>
      <c r="CT535" s="256"/>
      <c r="CU535" s="256"/>
      <c r="CV535" s="256"/>
      <c r="CX535" s="256"/>
      <c r="CY535" s="256"/>
      <c r="CZ535" s="256"/>
      <c r="DA535" s="256"/>
      <c r="DB535" s="256"/>
      <c r="DC535" s="256"/>
      <c r="DD535" s="256"/>
      <c r="DE535" s="256"/>
      <c r="DF535" s="256"/>
      <c r="DG535" s="256"/>
      <c r="DH535" s="256"/>
      <c r="DI535" s="256"/>
      <c r="DK535" s="256"/>
      <c r="DL535" s="256"/>
      <c r="DM535" s="256"/>
      <c r="DN535" s="256"/>
      <c r="DO535" s="256"/>
      <c r="DP535" s="256"/>
      <c r="DQ535" s="256"/>
      <c r="DR535" s="256"/>
      <c r="DS535" s="256"/>
      <c r="DT535" s="256"/>
      <c r="DU535" s="256"/>
      <c r="DV535" s="256"/>
      <c r="DX535" s="256"/>
      <c r="DY535" s="256"/>
      <c r="DZ535" s="256"/>
      <c r="EA535" s="256"/>
      <c r="EB535" s="256"/>
      <c r="EC535" s="256"/>
      <c r="ED535" s="256"/>
      <c r="EE535" s="256"/>
      <c r="EF535" s="256"/>
      <c r="EG535" s="256"/>
      <c r="EH535" s="256"/>
      <c r="EI535" s="256"/>
      <c r="EK535" s="256"/>
      <c r="EL535" s="256"/>
      <c r="EM535" s="256"/>
      <c r="EN535" s="256"/>
      <c r="EO535" s="256"/>
      <c r="EP535" s="256"/>
      <c r="EQ535" s="256"/>
      <c r="ER535" s="256"/>
      <c r="ES535" s="256"/>
      <c r="ET535" s="256"/>
      <c r="EU535" s="256"/>
      <c r="EV535" s="256"/>
      <c r="EX535" s="256"/>
      <c r="EY535" s="256"/>
      <c r="EZ535" s="256"/>
      <c r="FA535" s="256"/>
      <c r="FB535" s="256"/>
      <c r="FC535" s="256"/>
      <c r="FD535" s="256"/>
      <c r="FE535" s="256"/>
      <c r="FF535" s="256"/>
      <c r="FG535" s="256"/>
      <c r="FH535" s="256"/>
      <c r="FI535" s="256"/>
      <c r="FK535" s="256"/>
      <c r="FL535" s="256"/>
      <c r="FM535" s="256"/>
      <c r="FN535" s="256"/>
      <c r="FO535" s="256"/>
      <c r="FP535" s="256"/>
      <c r="FQ535" s="256"/>
      <c r="FR535" s="256"/>
      <c r="FS535" s="256"/>
      <c r="FT535" s="256"/>
      <c r="FU535" s="256"/>
      <c r="FV535" s="256"/>
      <c r="FX535" s="256"/>
      <c r="FY535" s="256"/>
      <c r="FZ535" s="256"/>
      <c r="GA535" s="256"/>
      <c r="GB535" s="256"/>
      <c r="GC535" s="256"/>
      <c r="GD535" s="256"/>
      <c r="GE535" s="256"/>
      <c r="GF535" s="256"/>
      <c r="GG535" s="256"/>
      <c r="GH535" s="256"/>
      <c r="GI535" s="256"/>
      <c r="GK535" s="256"/>
      <c r="GL535" s="256"/>
      <c r="GM535" s="256"/>
      <c r="GN535" s="256"/>
      <c r="GO535" s="256"/>
      <c r="GP535" s="256"/>
      <c r="GQ535" s="256"/>
      <c r="GR535" s="256"/>
      <c r="GS535" s="256"/>
      <c r="GT535" s="256"/>
      <c r="GU535" s="256"/>
      <c r="GV535" s="256"/>
      <c r="GX535" s="256"/>
      <c r="GY535" s="256"/>
      <c r="GZ535" s="256"/>
      <c r="HA535" s="256"/>
      <c r="HB535" s="256"/>
      <c r="HC535" s="256"/>
      <c r="HD535" s="256"/>
      <c r="HE535" s="256"/>
      <c r="HF535" s="256"/>
      <c r="HG535" s="256"/>
      <c r="HH535" s="256"/>
      <c r="HI535" s="256"/>
      <c r="HK535" s="256"/>
      <c r="HL535" s="256"/>
      <c r="HM535" s="256"/>
      <c r="HN535" s="256"/>
      <c r="HO535" s="256"/>
      <c r="HP535" s="256"/>
      <c r="HQ535" s="256"/>
      <c r="HR535" s="256"/>
      <c r="HS535" s="256"/>
      <c r="HT535" s="256"/>
      <c r="HU535" s="256"/>
      <c r="HV535" s="256"/>
      <c r="HX535" s="256"/>
      <c r="HY535" s="256"/>
      <c r="HZ535" s="256"/>
      <c r="IA535" s="256"/>
      <c r="IB535" s="256"/>
      <c r="IC535" s="256"/>
      <c r="ID535" s="256"/>
      <c r="IE535" s="256"/>
      <c r="IF535" s="256"/>
      <c r="IG535" s="256"/>
      <c r="IH535" s="256"/>
      <c r="II535" s="256"/>
      <c r="IK535" s="256"/>
      <c r="IL535" s="257"/>
      <c r="IM535" s="257"/>
      <c r="IN535" s="257"/>
      <c r="IO535" s="257"/>
      <c r="IP535" s="257"/>
      <c r="IQ535" s="257"/>
      <c r="IR535" s="257"/>
      <c r="IS535" s="257"/>
      <c r="IT535" s="257"/>
      <c r="IU535" s="257"/>
      <c r="IV535" s="257"/>
      <c r="IW535" s="257"/>
      <c r="IY535" s="256"/>
    </row>
    <row r="536" spans="16:259" ht="19.5" customHeight="1" x14ac:dyDescent="0.5">
      <c r="P536" s="400"/>
      <c r="Z536" s="256"/>
      <c r="AA536" s="256"/>
      <c r="AB536" s="256"/>
      <c r="AO536" s="400"/>
      <c r="AY536" s="256"/>
      <c r="AZ536" s="256"/>
      <c r="BA536" s="256"/>
      <c r="BB536" s="256"/>
      <c r="BC536" s="256"/>
      <c r="BD536" s="256"/>
      <c r="BE536" s="256"/>
      <c r="BF536" s="256"/>
      <c r="BG536" s="256"/>
      <c r="BH536" s="256"/>
      <c r="BI536" s="256"/>
      <c r="BK536" s="256"/>
      <c r="BL536" s="256"/>
      <c r="BM536" s="256"/>
      <c r="BN536" s="256"/>
      <c r="BO536" s="256"/>
      <c r="BP536" s="256"/>
      <c r="BQ536" s="256"/>
      <c r="BR536" s="256"/>
      <c r="BS536" s="256"/>
      <c r="BT536" s="256"/>
      <c r="BU536" s="256"/>
      <c r="BV536" s="256"/>
      <c r="BX536" s="256"/>
      <c r="BY536" s="256"/>
      <c r="BZ536" s="256"/>
      <c r="CA536" s="256"/>
      <c r="CB536" s="256"/>
      <c r="CC536" s="256"/>
      <c r="CD536" s="256"/>
      <c r="CE536" s="256"/>
      <c r="CF536" s="256"/>
      <c r="CG536" s="256"/>
      <c r="CH536" s="256"/>
      <c r="CI536" s="256"/>
      <c r="CK536" s="256"/>
      <c r="CL536" s="256"/>
      <c r="CM536" s="256"/>
      <c r="CN536" s="256"/>
      <c r="CO536" s="256"/>
      <c r="CP536" s="256"/>
      <c r="CQ536" s="256"/>
      <c r="CR536" s="256"/>
      <c r="CS536" s="256"/>
      <c r="CT536" s="256"/>
      <c r="CU536" s="256"/>
      <c r="CV536" s="256"/>
      <c r="CX536" s="256"/>
      <c r="CY536" s="256"/>
      <c r="CZ536" s="256"/>
      <c r="DA536" s="256"/>
      <c r="DB536" s="256"/>
      <c r="DC536" s="256"/>
      <c r="DD536" s="256"/>
      <c r="DE536" s="256"/>
      <c r="DF536" s="256"/>
      <c r="DG536" s="256"/>
      <c r="DH536" s="256"/>
      <c r="DI536" s="256"/>
      <c r="DK536" s="256"/>
      <c r="DL536" s="256"/>
      <c r="DM536" s="256"/>
      <c r="DN536" s="256"/>
      <c r="DO536" s="256"/>
      <c r="DP536" s="256"/>
      <c r="DQ536" s="256"/>
      <c r="DR536" s="256"/>
      <c r="DS536" s="256"/>
      <c r="DT536" s="256"/>
      <c r="DU536" s="256"/>
      <c r="DV536" s="256"/>
      <c r="DX536" s="256"/>
      <c r="DY536" s="256"/>
      <c r="DZ536" s="256"/>
      <c r="EA536" s="256"/>
      <c r="EB536" s="256"/>
      <c r="EC536" s="256"/>
      <c r="ED536" s="256"/>
      <c r="EE536" s="256"/>
      <c r="EF536" s="256"/>
      <c r="EG536" s="256"/>
      <c r="EH536" s="256"/>
      <c r="EI536" s="256"/>
      <c r="EK536" s="256"/>
      <c r="EL536" s="256"/>
      <c r="EM536" s="256"/>
      <c r="EN536" s="256"/>
      <c r="EO536" s="256"/>
      <c r="EP536" s="256"/>
      <c r="EQ536" s="256"/>
      <c r="ER536" s="256"/>
      <c r="ES536" s="256"/>
      <c r="ET536" s="256"/>
      <c r="EU536" s="256"/>
      <c r="EV536" s="256"/>
      <c r="EX536" s="256"/>
      <c r="EY536" s="256"/>
      <c r="EZ536" s="256"/>
      <c r="FA536" s="256"/>
      <c r="FB536" s="256"/>
      <c r="FC536" s="256"/>
      <c r="FD536" s="256"/>
      <c r="FE536" s="256"/>
      <c r="FF536" s="256"/>
      <c r="FG536" s="256"/>
      <c r="FH536" s="256"/>
      <c r="FI536" s="256"/>
      <c r="FK536" s="256"/>
      <c r="FL536" s="256"/>
      <c r="FM536" s="256"/>
      <c r="FN536" s="256"/>
      <c r="FO536" s="256"/>
      <c r="FP536" s="256"/>
      <c r="FQ536" s="256"/>
      <c r="FR536" s="256"/>
      <c r="FS536" s="256"/>
      <c r="FT536" s="256"/>
      <c r="FU536" s="256"/>
      <c r="FV536" s="256"/>
      <c r="FX536" s="256"/>
      <c r="FY536" s="256"/>
      <c r="FZ536" s="256"/>
      <c r="GA536" s="256"/>
      <c r="GB536" s="256"/>
      <c r="GC536" s="256"/>
      <c r="GD536" s="256"/>
      <c r="GE536" s="256"/>
      <c r="GF536" s="256"/>
      <c r="GG536" s="256"/>
      <c r="GH536" s="256"/>
      <c r="GI536" s="256"/>
      <c r="GK536" s="256"/>
      <c r="GL536" s="256"/>
      <c r="GM536" s="256"/>
      <c r="GN536" s="256"/>
      <c r="GO536" s="256"/>
      <c r="GP536" s="256"/>
      <c r="GQ536" s="256"/>
      <c r="GR536" s="256"/>
      <c r="GS536" s="256"/>
      <c r="GT536" s="256"/>
      <c r="GU536" s="256"/>
      <c r="GV536" s="256"/>
      <c r="GX536" s="256"/>
      <c r="GY536" s="256"/>
      <c r="GZ536" s="256"/>
      <c r="HA536" s="256"/>
      <c r="HB536" s="256"/>
      <c r="HC536" s="256"/>
      <c r="HD536" s="256"/>
      <c r="HE536" s="256"/>
      <c r="HF536" s="256"/>
      <c r="HG536" s="256"/>
      <c r="HH536" s="256"/>
      <c r="HI536" s="256"/>
      <c r="HK536" s="256"/>
      <c r="HL536" s="256"/>
      <c r="HM536" s="256"/>
      <c r="HN536" s="256"/>
      <c r="HO536" s="256"/>
      <c r="HP536" s="256"/>
      <c r="HQ536" s="256"/>
      <c r="HR536" s="256"/>
      <c r="HS536" s="256"/>
      <c r="HT536" s="256"/>
      <c r="HU536" s="256"/>
      <c r="HV536" s="256"/>
      <c r="HX536" s="256"/>
      <c r="HY536" s="256"/>
      <c r="HZ536" s="256"/>
      <c r="IA536" s="256"/>
      <c r="IB536" s="256"/>
      <c r="IC536" s="256"/>
      <c r="ID536" s="256"/>
      <c r="IE536" s="256"/>
      <c r="IF536" s="256"/>
      <c r="IG536" s="256"/>
      <c r="IH536" s="256"/>
      <c r="II536" s="256"/>
      <c r="IK536" s="256"/>
      <c r="IL536" s="257"/>
      <c r="IM536" s="257"/>
      <c r="IN536" s="257"/>
      <c r="IO536" s="257"/>
      <c r="IP536" s="257"/>
      <c r="IQ536" s="257"/>
      <c r="IR536" s="257"/>
      <c r="IS536" s="257"/>
      <c r="IT536" s="257"/>
      <c r="IU536" s="257"/>
      <c r="IV536" s="257"/>
      <c r="IW536" s="257"/>
      <c r="IY536" s="256"/>
    </row>
    <row r="537" spans="16:259" ht="19.5" customHeight="1" x14ac:dyDescent="0.5">
      <c r="P537" s="400"/>
      <c r="Z537" s="256"/>
      <c r="AA537" s="256"/>
      <c r="AB537" s="256"/>
      <c r="AO537" s="400"/>
      <c r="AY537" s="256"/>
      <c r="AZ537" s="256"/>
      <c r="BA537" s="256"/>
      <c r="BB537" s="256"/>
      <c r="BC537" s="256"/>
      <c r="BD537" s="256"/>
      <c r="BE537" s="256"/>
      <c r="BF537" s="256"/>
      <c r="BG537" s="256"/>
      <c r="BH537" s="256"/>
      <c r="BI537" s="256"/>
      <c r="BK537" s="256"/>
      <c r="BL537" s="256"/>
      <c r="BM537" s="256"/>
      <c r="BN537" s="256"/>
      <c r="BO537" s="256"/>
      <c r="BP537" s="256"/>
      <c r="BQ537" s="256"/>
      <c r="BR537" s="256"/>
      <c r="BS537" s="256"/>
      <c r="BT537" s="256"/>
      <c r="BU537" s="256"/>
      <c r="BV537" s="256"/>
      <c r="BX537" s="256"/>
      <c r="BY537" s="256"/>
      <c r="BZ537" s="256"/>
      <c r="CA537" s="256"/>
      <c r="CB537" s="256"/>
      <c r="CC537" s="256"/>
      <c r="CD537" s="256"/>
      <c r="CE537" s="256"/>
      <c r="CF537" s="256"/>
      <c r="CG537" s="256"/>
      <c r="CH537" s="256"/>
      <c r="CI537" s="256"/>
      <c r="CK537" s="256"/>
      <c r="CL537" s="256"/>
      <c r="CM537" s="256"/>
      <c r="CN537" s="256"/>
      <c r="CO537" s="256"/>
      <c r="CP537" s="256"/>
      <c r="CQ537" s="256"/>
      <c r="CR537" s="256"/>
      <c r="CS537" s="256"/>
      <c r="CT537" s="256"/>
      <c r="CU537" s="256"/>
      <c r="CV537" s="256"/>
      <c r="CX537" s="256"/>
      <c r="CY537" s="256"/>
      <c r="CZ537" s="256"/>
      <c r="DA537" s="256"/>
      <c r="DB537" s="256"/>
      <c r="DC537" s="256"/>
      <c r="DD537" s="256"/>
      <c r="DE537" s="256"/>
      <c r="DF537" s="256"/>
      <c r="DG537" s="256"/>
      <c r="DH537" s="256"/>
      <c r="DI537" s="256"/>
      <c r="DK537" s="256"/>
      <c r="DL537" s="256"/>
      <c r="DM537" s="256"/>
      <c r="DN537" s="256"/>
      <c r="DO537" s="256"/>
      <c r="DP537" s="256"/>
      <c r="DQ537" s="256"/>
      <c r="DR537" s="256"/>
      <c r="DS537" s="256"/>
      <c r="DT537" s="256"/>
      <c r="DU537" s="256"/>
      <c r="DV537" s="256"/>
      <c r="DX537" s="256"/>
      <c r="DY537" s="256"/>
      <c r="DZ537" s="256"/>
      <c r="EA537" s="256"/>
      <c r="EB537" s="256"/>
      <c r="EC537" s="256"/>
      <c r="ED537" s="256"/>
      <c r="EE537" s="256"/>
      <c r="EF537" s="256"/>
      <c r="EG537" s="256"/>
      <c r="EH537" s="256"/>
      <c r="EI537" s="256"/>
      <c r="EK537" s="256"/>
      <c r="EL537" s="256"/>
      <c r="EM537" s="256"/>
      <c r="EN537" s="256"/>
      <c r="EO537" s="256"/>
      <c r="EP537" s="256"/>
      <c r="EQ537" s="256"/>
      <c r="ER537" s="256"/>
      <c r="ES537" s="256"/>
      <c r="ET537" s="256"/>
      <c r="EU537" s="256"/>
      <c r="EV537" s="256"/>
      <c r="EX537" s="256"/>
      <c r="EY537" s="256"/>
      <c r="EZ537" s="256"/>
      <c r="FA537" s="256"/>
      <c r="FB537" s="256"/>
      <c r="FC537" s="256"/>
      <c r="FD537" s="256"/>
      <c r="FE537" s="256"/>
      <c r="FF537" s="256"/>
      <c r="FG537" s="256"/>
      <c r="FH537" s="256"/>
      <c r="FI537" s="256"/>
      <c r="FK537" s="256"/>
      <c r="FL537" s="256"/>
      <c r="FM537" s="256"/>
      <c r="FN537" s="256"/>
      <c r="FO537" s="256"/>
      <c r="FP537" s="256"/>
      <c r="FQ537" s="256"/>
      <c r="FR537" s="256"/>
      <c r="FS537" s="256"/>
      <c r="FT537" s="256"/>
      <c r="FU537" s="256"/>
      <c r="FV537" s="256"/>
      <c r="FX537" s="256"/>
      <c r="FY537" s="256"/>
      <c r="FZ537" s="256"/>
      <c r="GA537" s="256"/>
      <c r="GB537" s="256"/>
      <c r="GC537" s="256"/>
      <c r="GD537" s="256"/>
      <c r="GE537" s="256"/>
      <c r="GF537" s="256"/>
      <c r="GG537" s="256"/>
      <c r="GH537" s="256"/>
      <c r="GI537" s="256"/>
      <c r="GK537" s="256"/>
      <c r="GL537" s="256"/>
      <c r="GM537" s="256"/>
      <c r="GN537" s="256"/>
      <c r="GO537" s="256"/>
      <c r="GP537" s="256"/>
      <c r="GQ537" s="256"/>
      <c r="GR537" s="256"/>
      <c r="GS537" s="256"/>
      <c r="GT537" s="256"/>
      <c r="GU537" s="256"/>
      <c r="GV537" s="256"/>
      <c r="GX537" s="256"/>
      <c r="GY537" s="256"/>
      <c r="GZ537" s="256"/>
      <c r="HA537" s="256"/>
      <c r="HB537" s="256"/>
      <c r="HC537" s="256"/>
      <c r="HD537" s="256"/>
      <c r="HE537" s="256"/>
      <c r="HF537" s="256"/>
      <c r="HG537" s="256"/>
      <c r="HH537" s="256"/>
      <c r="HI537" s="256"/>
      <c r="HK537" s="256"/>
      <c r="HL537" s="256"/>
      <c r="HM537" s="256"/>
      <c r="HN537" s="256"/>
      <c r="HO537" s="256"/>
      <c r="HP537" s="256"/>
      <c r="HQ537" s="256"/>
      <c r="HR537" s="256"/>
      <c r="HS537" s="256"/>
      <c r="HT537" s="256"/>
      <c r="HU537" s="256"/>
      <c r="HV537" s="256"/>
      <c r="HX537" s="256"/>
      <c r="HY537" s="256"/>
      <c r="HZ537" s="256"/>
      <c r="IA537" s="256"/>
      <c r="IB537" s="256"/>
      <c r="IC537" s="256"/>
      <c r="ID537" s="256"/>
      <c r="IE537" s="256"/>
      <c r="IF537" s="256"/>
      <c r="IG537" s="256"/>
      <c r="IH537" s="256"/>
      <c r="II537" s="256"/>
      <c r="IK537" s="256"/>
      <c r="IL537" s="257"/>
      <c r="IM537" s="257"/>
      <c r="IN537" s="257"/>
      <c r="IO537" s="257"/>
      <c r="IP537" s="257"/>
      <c r="IQ537" s="257"/>
      <c r="IR537" s="257"/>
      <c r="IS537" s="257"/>
      <c r="IT537" s="257"/>
      <c r="IU537" s="257"/>
      <c r="IV537" s="257"/>
      <c r="IW537" s="257"/>
      <c r="IY537" s="256"/>
    </row>
    <row r="538" spans="16:259" ht="19.5" customHeight="1" x14ac:dyDescent="0.5">
      <c r="P538" s="400"/>
      <c r="Z538" s="256"/>
      <c r="AA538" s="256"/>
      <c r="AB538" s="256"/>
      <c r="AO538" s="400"/>
      <c r="AY538" s="256"/>
      <c r="AZ538" s="256"/>
      <c r="BA538" s="256"/>
      <c r="BB538" s="256"/>
      <c r="BC538" s="256"/>
      <c r="BD538" s="256"/>
      <c r="BE538" s="256"/>
      <c r="BF538" s="256"/>
      <c r="BG538" s="256"/>
      <c r="BH538" s="256"/>
      <c r="BI538" s="256"/>
      <c r="BK538" s="256"/>
      <c r="BL538" s="256"/>
      <c r="BM538" s="256"/>
      <c r="BN538" s="256"/>
      <c r="BO538" s="256"/>
      <c r="BP538" s="256"/>
      <c r="BQ538" s="256"/>
      <c r="BR538" s="256"/>
      <c r="BS538" s="256"/>
      <c r="BT538" s="256"/>
      <c r="BU538" s="256"/>
      <c r="BV538" s="256"/>
      <c r="BX538" s="256"/>
      <c r="BY538" s="256"/>
      <c r="BZ538" s="256"/>
      <c r="CA538" s="256"/>
      <c r="CB538" s="256"/>
      <c r="CC538" s="256"/>
      <c r="CD538" s="256"/>
      <c r="CE538" s="256"/>
      <c r="CF538" s="256"/>
      <c r="CG538" s="256"/>
      <c r="CH538" s="256"/>
      <c r="CI538" s="256"/>
      <c r="CK538" s="256"/>
      <c r="CL538" s="256"/>
      <c r="CM538" s="256"/>
      <c r="CN538" s="256"/>
      <c r="CO538" s="256"/>
      <c r="CP538" s="256"/>
      <c r="CQ538" s="256"/>
      <c r="CR538" s="256"/>
      <c r="CS538" s="256"/>
      <c r="CT538" s="256"/>
      <c r="CU538" s="256"/>
      <c r="CV538" s="256"/>
      <c r="CX538" s="256"/>
      <c r="CY538" s="256"/>
      <c r="CZ538" s="256"/>
      <c r="DA538" s="256"/>
      <c r="DB538" s="256"/>
      <c r="DC538" s="256"/>
      <c r="DD538" s="256"/>
      <c r="DE538" s="256"/>
      <c r="DF538" s="256"/>
      <c r="DG538" s="256"/>
      <c r="DH538" s="256"/>
      <c r="DI538" s="256"/>
      <c r="DK538" s="256"/>
      <c r="DL538" s="256"/>
      <c r="DM538" s="256"/>
      <c r="DN538" s="256"/>
      <c r="DO538" s="256"/>
      <c r="DP538" s="256"/>
      <c r="DQ538" s="256"/>
      <c r="DR538" s="256"/>
      <c r="DS538" s="256"/>
      <c r="DT538" s="256"/>
      <c r="DU538" s="256"/>
      <c r="DV538" s="256"/>
      <c r="DX538" s="256"/>
      <c r="DY538" s="256"/>
      <c r="DZ538" s="256"/>
      <c r="EA538" s="256"/>
      <c r="EB538" s="256"/>
      <c r="EC538" s="256"/>
      <c r="ED538" s="256"/>
      <c r="EE538" s="256"/>
      <c r="EF538" s="256"/>
      <c r="EG538" s="256"/>
      <c r="EH538" s="256"/>
      <c r="EI538" s="256"/>
      <c r="EK538" s="256"/>
      <c r="EL538" s="256"/>
      <c r="EM538" s="256"/>
      <c r="EN538" s="256"/>
      <c r="EO538" s="256"/>
      <c r="EP538" s="256"/>
      <c r="EQ538" s="256"/>
      <c r="ER538" s="256"/>
      <c r="ES538" s="256"/>
      <c r="ET538" s="256"/>
      <c r="EU538" s="256"/>
      <c r="EV538" s="256"/>
      <c r="EX538" s="256"/>
      <c r="EY538" s="256"/>
      <c r="EZ538" s="256"/>
      <c r="FA538" s="256"/>
      <c r="FB538" s="256"/>
      <c r="FC538" s="256"/>
      <c r="FD538" s="256"/>
      <c r="FE538" s="256"/>
      <c r="FF538" s="256"/>
      <c r="FG538" s="256"/>
      <c r="FH538" s="256"/>
      <c r="FI538" s="256"/>
      <c r="FK538" s="256"/>
      <c r="FL538" s="256"/>
      <c r="FM538" s="256"/>
      <c r="FN538" s="256"/>
      <c r="FO538" s="256"/>
      <c r="FP538" s="256"/>
      <c r="FQ538" s="256"/>
      <c r="FR538" s="256"/>
      <c r="FS538" s="256"/>
      <c r="FT538" s="256"/>
      <c r="FU538" s="256"/>
      <c r="FV538" s="256"/>
      <c r="FX538" s="256"/>
      <c r="FY538" s="256"/>
      <c r="FZ538" s="256"/>
      <c r="GA538" s="256"/>
      <c r="GB538" s="256"/>
      <c r="GC538" s="256"/>
      <c r="GD538" s="256"/>
      <c r="GE538" s="256"/>
      <c r="GF538" s="256"/>
      <c r="GG538" s="256"/>
      <c r="GH538" s="256"/>
      <c r="GI538" s="256"/>
      <c r="GK538" s="256"/>
      <c r="GL538" s="256"/>
      <c r="GM538" s="256"/>
      <c r="GN538" s="256"/>
      <c r="GO538" s="256"/>
      <c r="GP538" s="256"/>
      <c r="GQ538" s="256"/>
      <c r="GR538" s="256"/>
      <c r="GS538" s="256"/>
      <c r="GT538" s="256"/>
      <c r="GU538" s="256"/>
      <c r="GV538" s="256"/>
      <c r="GX538" s="256"/>
      <c r="GY538" s="256"/>
      <c r="GZ538" s="256"/>
      <c r="HA538" s="256"/>
      <c r="HB538" s="256"/>
      <c r="HC538" s="256"/>
      <c r="HD538" s="256"/>
      <c r="HE538" s="256"/>
      <c r="HF538" s="256"/>
      <c r="HG538" s="256"/>
      <c r="HH538" s="256"/>
      <c r="HI538" s="256"/>
      <c r="HK538" s="256"/>
      <c r="HL538" s="256"/>
      <c r="HM538" s="256"/>
      <c r="HN538" s="256"/>
      <c r="HO538" s="256"/>
      <c r="HP538" s="256"/>
      <c r="HQ538" s="256"/>
      <c r="HR538" s="256"/>
      <c r="HS538" s="256"/>
      <c r="HT538" s="256"/>
      <c r="HU538" s="256"/>
      <c r="HV538" s="256"/>
      <c r="HX538" s="256"/>
      <c r="HY538" s="256"/>
      <c r="HZ538" s="256"/>
      <c r="IA538" s="256"/>
      <c r="IB538" s="256"/>
      <c r="IC538" s="256"/>
      <c r="ID538" s="256"/>
      <c r="IE538" s="256"/>
      <c r="IF538" s="256"/>
      <c r="IG538" s="256"/>
      <c r="IH538" s="256"/>
      <c r="II538" s="256"/>
      <c r="IK538" s="256"/>
      <c r="IL538" s="257"/>
      <c r="IM538" s="257"/>
      <c r="IN538" s="257"/>
      <c r="IO538" s="257"/>
      <c r="IP538" s="257"/>
      <c r="IQ538" s="257"/>
      <c r="IR538" s="257"/>
      <c r="IS538" s="257"/>
      <c r="IT538" s="257"/>
      <c r="IU538" s="257"/>
      <c r="IV538" s="257"/>
      <c r="IW538" s="257"/>
      <c r="IY538" s="256"/>
    </row>
    <row r="539" spans="16:259" ht="19.5" customHeight="1" x14ac:dyDescent="0.5">
      <c r="P539" s="400"/>
      <c r="Z539" s="256"/>
      <c r="AA539" s="256"/>
      <c r="AB539" s="256"/>
      <c r="AO539" s="400"/>
      <c r="AY539" s="256"/>
      <c r="AZ539" s="256"/>
      <c r="BA539" s="256"/>
      <c r="BB539" s="256"/>
      <c r="BC539" s="256"/>
      <c r="BD539" s="256"/>
      <c r="BE539" s="256"/>
      <c r="BF539" s="256"/>
      <c r="BG539" s="256"/>
      <c r="BH539" s="256"/>
      <c r="BI539" s="256"/>
      <c r="BK539" s="256"/>
      <c r="BL539" s="256"/>
      <c r="BM539" s="256"/>
      <c r="BN539" s="256"/>
      <c r="BO539" s="256"/>
      <c r="BP539" s="256"/>
      <c r="BQ539" s="256"/>
      <c r="BR539" s="256"/>
      <c r="BS539" s="256"/>
      <c r="BT539" s="256"/>
      <c r="BU539" s="256"/>
      <c r="BV539" s="256"/>
      <c r="BX539" s="256"/>
      <c r="BY539" s="256"/>
      <c r="BZ539" s="256"/>
      <c r="CA539" s="256"/>
      <c r="CB539" s="256"/>
      <c r="CC539" s="256"/>
      <c r="CD539" s="256"/>
      <c r="CE539" s="256"/>
      <c r="CF539" s="256"/>
      <c r="CG539" s="256"/>
      <c r="CH539" s="256"/>
      <c r="CI539" s="256"/>
      <c r="CK539" s="256"/>
      <c r="CL539" s="256"/>
      <c r="CM539" s="256"/>
      <c r="CN539" s="256"/>
      <c r="CO539" s="256"/>
      <c r="CP539" s="256"/>
      <c r="CQ539" s="256"/>
      <c r="CR539" s="256"/>
      <c r="CS539" s="256"/>
      <c r="CT539" s="256"/>
      <c r="CU539" s="256"/>
      <c r="CV539" s="256"/>
      <c r="CX539" s="256"/>
      <c r="CY539" s="256"/>
      <c r="CZ539" s="256"/>
      <c r="DA539" s="256"/>
      <c r="DB539" s="256"/>
      <c r="DC539" s="256"/>
      <c r="DD539" s="256"/>
      <c r="DE539" s="256"/>
      <c r="DF539" s="256"/>
      <c r="DG539" s="256"/>
      <c r="DH539" s="256"/>
      <c r="DI539" s="256"/>
      <c r="DK539" s="256"/>
      <c r="DL539" s="256"/>
      <c r="DM539" s="256"/>
      <c r="DN539" s="256"/>
      <c r="DO539" s="256"/>
      <c r="DP539" s="256"/>
      <c r="DQ539" s="256"/>
      <c r="DR539" s="256"/>
      <c r="DS539" s="256"/>
      <c r="DT539" s="256"/>
      <c r="DU539" s="256"/>
      <c r="DV539" s="256"/>
      <c r="DX539" s="256"/>
      <c r="DY539" s="256"/>
      <c r="DZ539" s="256"/>
      <c r="EA539" s="256"/>
      <c r="EB539" s="256"/>
      <c r="EC539" s="256"/>
      <c r="ED539" s="256"/>
      <c r="EE539" s="256"/>
      <c r="EF539" s="256"/>
      <c r="EG539" s="256"/>
      <c r="EH539" s="256"/>
      <c r="EI539" s="256"/>
      <c r="EK539" s="256"/>
      <c r="EL539" s="256"/>
      <c r="EM539" s="256"/>
      <c r="EN539" s="256"/>
      <c r="EO539" s="256"/>
      <c r="EP539" s="256"/>
      <c r="EQ539" s="256"/>
      <c r="ER539" s="256"/>
      <c r="ES539" s="256"/>
      <c r="ET539" s="256"/>
      <c r="EU539" s="256"/>
      <c r="EV539" s="256"/>
      <c r="EX539" s="256"/>
      <c r="EY539" s="256"/>
      <c r="EZ539" s="256"/>
      <c r="FA539" s="256"/>
      <c r="FB539" s="256"/>
      <c r="FC539" s="256"/>
      <c r="FD539" s="256"/>
      <c r="FE539" s="256"/>
      <c r="FF539" s="256"/>
      <c r="FG539" s="256"/>
      <c r="FH539" s="256"/>
      <c r="FI539" s="256"/>
      <c r="FK539" s="256"/>
      <c r="FL539" s="256"/>
      <c r="FM539" s="256"/>
      <c r="FN539" s="256"/>
      <c r="FO539" s="256"/>
      <c r="FP539" s="256"/>
      <c r="FQ539" s="256"/>
      <c r="FR539" s="256"/>
      <c r="FS539" s="256"/>
      <c r="FT539" s="256"/>
      <c r="FU539" s="256"/>
      <c r="FV539" s="256"/>
      <c r="FX539" s="256"/>
      <c r="FY539" s="256"/>
      <c r="FZ539" s="256"/>
      <c r="GA539" s="256"/>
      <c r="GB539" s="256"/>
      <c r="GC539" s="256"/>
      <c r="GD539" s="256"/>
      <c r="GE539" s="256"/>
      <c r="GF539" s="256"/>
      <c r="GG539" s="256"/>
      <c r="GH539" s="256"/>
      <c r="GI539" s="256"/>
      <c r="GK539" s="256"/>
      <c r="GL539" s="256"/>
      <c r="GM539" s="256"/>
      <c r="GN539" s="256"/>
      <c r="GO539" s="256"/>
      <c r="GP539" s="256"/>
      <c r="GQ539" s="256"/>
      <c r="GR539" s="256"/>
      <c r="GS539" s="256"/>
      <c r="GT539" s="256"/>
      <c r="GU539" s="256"/>
      <c r="GV539" s="256"/>
      <c r="GX539" s="256"/>
      <c r="GY539" s="256"/>
      <c r="GZ539" s="256"/>
      <c r="HA539" s="256"/>
      <c r="HB539" s="256"/>
      <c r="HC539" s="256"/>
      <c r="HD539" s="256"/>
      <c r="HE539" s="256"/>
      <c r="HF539" s="256"/>
      <c r="HG539" s="256"/>
      <c r="HH539" s="256"/>
      <c r="HI539" s="256"/>
      <c r="HK539" s="256"/>
      <c r="HL539" s="256"/>
      <c r="HM539" s="256"/>
      <c r="HN539" s="256"/>
      <c r="HO539" s="256"/>
      <c r="HP539" s="256"/>
      <c r="HQ539" s="256"/>
      <c r="HR539" s="256"/>
      <c r="HS539" s="256"/>
      <c r="HT539" s="256"/>
      <c r="HU539" s="256"/>
      <c r="HV539" s="256"/>
      <c r="HX539" s="256"/>
      <c r="HY539" s="256"/>
      <c r="HZ539" s="256"/>
      <c r="IA539" s="256"/>
      <c r="IB539" s="256"/>
      <c r="IC539" s="256"/>
      <c r="ID539" s="256"/>
      <c r="IE539" s="256"/>
      <c r="IF539" s="256"/>
      <c r="IG539" s="256"/>
      <c r="IH539" s="256"/>
      <c r="II539" s="256"/>
      <c r="IK539" s="256"/>
      <c r="IL539" s="257"/>
      <c r="IM539" s="257"/>
      <c r="IN539" s="257"/>
      <c r="IO539" s="257"/>
      <c r="IP539" s="257"/>
      <c r="IQ539" s="257"/>
      <c r="IR539" s="257"/>
      <c r="IS539" s="257"/>
      <c r="IT539" s="257"/>
      <c r="IU539" s="257"/>
      <c r="IV539" s="257"/>
      <c r="IW539" s="257"/>
      <c r="IY539" s="256"/>
    </row>
    <row r="540" spans="16:259" ht="19.5" customHeight="1" x14ac:dyDescent="0.5">
      <c r="P540" s="400"/>
      <c r="Z540" s="256"/>
      <c r="AA540" s="256"/>
      <c r="AB540" s="256"/>
      <c r="AO540" s="400"/>
      <c r="AY540" s="256"/>
      <c r="AZ540" s="256"/>
      <c r="BA540" s="256"/>
      <c r="BB540" s="256"/>
      <c r="BC540" s="256"/>
      <c r="BD540" s="256"/>
      <c r="BE540" s="256"/>
      <c r="BF540" s="256"/>
      <c r="BG540" s="256"/>
      <c r="BH540" s="256"/>
      <c r="BI540" s="256"/>
      <c r="BK540" s="256"/>
      <c r="BL540" s="256"/>
      <c r="BM540" s="256"/>
      <c r="BN540" s="256"/>
      <c r="BO540" s="256"/>
      <c r="BP540" s="256"/>
      <c r="BQ540" s="256"/>
      <c r="BR540" s="256"/>
      <c r="BS540" s="256"/>
      <c r="BT540" s="256"/>
      <c r="BU540" s="256"/>
      <c r="BV540" s="256"/>
      <c r="BX540" s="256"/>
      <c r="BY540" s="256"/>
      <c r="BZ540" s="256"/>
      <c r="CA540" s="256"/>
      <c r="CB540" s="256"/>
      <c r="CC540" s="256"/>
      <c r="CD540" s="256"/>
      <c r="CE540" s="256"/>
      <c r="CF540" s="256"/>
      <c r="CG540" s="256"/>
      <c r="CH540" s="256"/>
      <c r="CI540" s="256"/>
      <c r="CK540" s="256"/>
      <c r="CL540" s="256"/>
      <c r="CM540" s="256"/>
      <c r="CN540" s="256"/>
      <c r="CO540" s="256"/>
      <c r="CP540" s="256"/>
      <c r="CQ540" s="256"/>
      <c r="CR540" s="256"/>
      <c r="CS540" s="256"/>
      <c r="CT540" s="256"/>
      <c r="CU540" s="256"/>
      <c r="CV540" s="256"/>
      <c r="CX540" s="256"/>
      <c r="CY540" s="256"/>
      <c r="CZ540" s="256"/>
      <c r="DA540" s="256"/>
      <c r="DB540" s="256"/>
      <c r="DC540" s="256"/>
      <c r="DD540" s="256"/>
      <c r="DE540" s="256"/>
      <c r="DF540" s="256"/>
      <c r="DG540" s="256"/>
      <c r="DH540" s="256"/>
      <c r="DI540" s="256"/>
      <c r="DK540" s="256"/>
      <c r="DL540" s="256"/>
      <c r="DM540" s="256"/>
      <c r="DN540" s="256"/>
      <c r="DO540" s="256"/>
      <c r="DP540" s="256"/>
      <c r="DQ540" s="256"/>
      <c r="DR540" s="256"/>
      <c r="DS540" s="256"/>
      <c r="DT540" s="256"/>
      <c r="DU540" s="256"/>
      <c r="DV540" s="256"/>
      <c r="DX540" s="256"/>
      <c r="DY540" s="256"/>
      <c r="DZ540" s="256"/>
      <c r="EA540" s="256"/>
      <c r="EB540" s="256"/>
      <c r="EC540" s="256"/>
      <c r="ED540" s="256"/>
      <c r="EE540" s="256"/>
      <c r="EF540" s="256"/>
      <c r="EG540" s="256"/>
      <c r="EH540" s="256"/>
      <c r="EI540" s="256"/>
      <c r="EK540" s="256"/>
      <c r="EL540" s="256"/>
      <c r="EM540" s="256"/>
      <c r="EN540" s="256"/>
      <c r="EO540" s="256"/>
      <c r="EP540" s="256"/>
      <c r="EQ540" s="256"/>
      <c r="ER540" s="256"/>
      <c r="ES540" s="256"/>
      <c r="ET540" s="256"/>
      <c r="EU540" s="256"/>
      <c r="EV540" s="256"/>
      <c r="EX540" s="256"/>
      <c r="EY540" s="256"/>
      <c r="EZ540" s="256"/>
      <c r="FA540" s="256"/>
      <c r="FB540" s="256"/>
      <c r="FC540" s="256"/>
      <c r="FD540" s="256"/>
      <c r="FE540" s="256"/>
      <c r="FF540" s="256"/>
      <c r="FG540" s="256"/>
      <c r="FH540" s="256"/>
      <c r="FI540" s="256"/>
      <c r="FK540" s="256"/>
      <c r="FL540" s="256"/>
      <c r="FM540" s="256"/>
      <c r="FN540" s="256"/>
      <c r="FO540" s="256"/>
      <c r="FP540" s="256"/>
      <c r="FQ540" s="256"/>
      <c r="FR540" s="256"/>
      <c r="FS540" s="256"/>
      <c r="FT540" s="256"/>
      <c r="FU540" s="256"/>
      <c r="FV540" s="256"/>
      <c r="FX540" s="256"/>
      <c r="FY540" s="256"/>
      <c r="FZ540" s="256"/>
      <c r="GA540" s="256"/>
      <c r="GB540" s="256"/>
      <c r="GC540" s="256"/>
      <c r="GD540" s="256"/>
      <c r="GE540" s="256"/>
      <c r="GF540" s="256"/>
      <c r="GG540" s="256"/>
      <c r="GH540" s="256"/>
      <c r="GI540" s="256"/>
      <c r="GK540" s="256"/>
      <c r="GL540" s="256"/>
      <c r="GM540" s="256"/>
      <c r="GN540" s="256"/>
      <c r="GO540" s="256"/>
      <c r="GP540" s="256"/>
      <c r="GQ540" s="256"/>
      <c r="GR540" s="256"/>
      <c r="GS540" s="256"/>
      <c r="GT540" s="256"/>
      <c r="GU540" s="256"/>
      <c r="GV540" s="256"/>
      <c r="GX540" s="256"/>
      <c r="GY540" s="256"/>
      <c r="GZ540" s="256"/>
      <c r="HA540" s="256"/>
      <c r="HB540" s="256"/>
      <c r="HC540" s="256"/>
      <c r="HD540" s="256"/>
      <c r="HE540" s="256"/>
      <c r="HF540" s="256"/>
      <c r="HG540" s="256"/>
      <c r="HH540" s="256"/>
      <c r="HI540" s="256"/>
      <c r="HK540" s="256"/>
      <c r="HL540" s="256"/>
      <c r="HM540" s="256"/>
      <c r="HN540" s="256"/>
      <c r="HO540" s="256"/>
      <c r="HP540" s="256"/>
      <c r="HQ540" s="256"/>
      <c r="HR540" s="256"/>
      <c r="HS540" s="256"/>
      <c r="HT540" s="256"/>
      <c r="HU540" s="256"/>
      <c r="HV540" s="256"/>
      <c r="HX540" s="256"/>
      <c r="HY540" s="256"/>
      <c r="HZ540" s="256"/>
      <c r="IA540" s="256"/>
      <c r="IB540" s="256"/>
      <c r="IC540" s="256"/>
      <c r="ID540" s="256"/>
      <c r="IE540" s="256"/>
      <c r="IF540" s="256"/>
      <c r="IG540" s="256"/>
      <c r="IH540" s="256"/>
      <c r="II540" s="256"/>
      <c r="IK540" s="256"/>
      <c r="IL540" s="257"/>
      <c r="IM540" s="257"/>
      <c r="IN540" s="257"/>
      <c r="IO540" s="257"/>
      <c r="IP540" s="257"/>
      <c r="IQ540" s="257"/>
      <c r="IR540" s="257"/>
      <c r="IS540" s="257"/>
      <c r="IT540" s="257"/>
      <c r="IU540" s="257"/>
      <c r="IV540" s="257"/>
      <c r="IW540" s="257"/>
      <c r="IY540" s="256"/>
    </row>
    <row r="541" spans="16:259" ht="19.5" customHeight="1" x14ac:dyDescent="0.5">
      <c r="P541" s="400"/>
      <c r="Z541" s="256"/>
      <c r="AA541" s="256"/>
      <c r="AB541" s="256"/>
      <c r="AO541" s="400"/>
      <c r="AY541" s="256"/>
      <c r="AZ541" s="256"/>
      <c r="BA541" s="256"/>
      <c r="BB541" s="256"/>
      <c r="BC541" s="256"/>
      <c r="BD541" s="256"/>
      <c r="BE541" s="256"/>
      <c r="BF541" s="256"/>
      <c r="BG541" s="256"/>
      <c r="BH541" s="256"/>
      <c r="BI541" s="256"/>
      <c r="BK541" s="256"/>
      <c r="BL541" s="256"/>
      <c r="BM541" s="256"/>
      <c r="BN541" s="256"/>
      <c r="BO541" s="256"/>
      <c r="BP541" s="256"/>
      <c r="BQ541" s="256"/>
      <c r="BR541" s="256"/>
      <c r="BS541" s="256"/>
      <c r="BT541" s="256"/>
      <c r="BU541" s="256"/>
      <c r="BV541" s="256"/>
      <c r="BX541" s="256"/>
      <c r="BY541" s="256"/>
      <c r="BZ541" s="256"/>
      <c r="CA541" s="256"/>
      <c r="CB541" s="256"/>
      <c r="CC541" s="256"/>
      <c r="CD541" s="256"/>
      <c r="CE541" s="256"/>
      <c r="CF541" s="256"/>
      <c r="CG541" s="256"/>
      <c r="CH541" s="256"/>
      <c r="CI541" s="256"/>
      <c r="CK541" s="256"/>
      <c r="CL541" s="256"/>
      <c r="CM541" s="256"/>
      <c r="CN541" s="256"/>
      <c r="CO541" s="256"/>
      <c r="CP541" s="256"/>
      <c r="CQ541" s="256"/>
      <c r="CR541" s="256"/>
      <c r="CS541" s="256"/>
      <c r="CT541" s="256"/>
      <c r="CU541" s="256"/>
      <c r="CV541" s="256"/>
      <c r="CX541" s="256"/>
      <c r="CY541" s="256"/>
      <c r="CZ541" s="256"/>
      <c r="DA541" s="256"/>
      <c r="DB541" s="256"/>
      <c r="DC541" s="256"/>
      <c r="DD541" s="256"/>
      <c r="DE541" s="256"/>
      <c r="DF541" s="256"/>
      <c r="DG541" s="256"/>
      <c r="DH541" s="256"/>
      <c r="DI541" s="256"/>
      <c r="DK541" s="256"/>
      <c r="DL541" s="256"/>
      <c r="DM541" s="256"/>
      <c r="DN541" s="256"/>
      <c r="DO541" s="256"/>
      <c r="DP541" s="256"/>
      <c r="DQ541" s="256"/>
      <c r="DR541" s="256"/>
      <c r="DS541" s="256"/>
      <c r="DT541" s="256"/>
      <c r="DU541" s="256"/>
      <c r="DV541" s="256"/>
      <c r="DX541" s="256"/>
      <c r="DY541" s="256"/>
      <c r="DZ541" s="256"/>
      <c r="EA541" s="256"/>
      <c r="EB541" s="256"/>
      <c r="EC541" s="256"/>
      <c r="ED541" s="256"/>
      <c r="EE541" s="256"/>
      <c r="EF541" s="256"/>
      <c r="EG541" s="256"/>
      <c r="EH541" s="256"/>
      <c r="EI541" s="256"/>
      <c r="EK541" s="256"/>
      <c r="EL541" s="256"/>
      <c r="EM541" s="256"/>
      <c r="EN541" s="256"/>
      <c r="EO541" s="256"/>
      <c r="EP541" s="256"/>
      <c r="EQ541" s="256"/>
      <c r="ER541" s="256"/>
      <c r="ES541" s="256"/>
      <c r="ET541" s="256"/>
      <c r="EU541" s="256"/>
      <c r="EV541" s="256"/>
      <c r="EX541" s="256"/>
      <c r="EY541" s="256"/>
      <c r="EZ541" s="256"/>
      <c r="FA541" s="256"/>
      <c r="FB541" s="256"/>
      <c r="FC541" s="256"/>
      <c r="FD541" s="256"/>
      <c r="FE541" s="256"/>
      <c r="FF541" s="256"/>
      <c r="FG541" s="256"/>
      <c r="FH541" s="256"/>
      <c r="FI541" s="256"/>
      <c r="FK541" s="256"/>
      <c r="FL541" s="256"/>
      <c r="FM541" s="256"/>
      <c r="FN541" s="256"/>
      <c r="FO541" s="256"/>
      <c r="FP541" s="256"/>
      <c r="FQ541" s="256"/>
      <c r="FR541" s="256"/>
      <c r="FS541" s="256"/>
      <c r="FT541" s="256"/>
      <c r="FU541" s="256"/>
      <c r="FV541" s="256"/>
      <c r="FX541" s="256"/>
      <c r="FY541" s="256"/>
      <c r="FZ541" s="256"/>
      <c r="GA541" s="256"/>
      <c r="GB541" s="256"/>
      <c r="GC541" s="256"/>
      <c r="GD541" s="256"/>
      <c r="GE541" s="256"/>
      <c r="GF541" s="256"/>
      <c r="GG541" s="256"/>
      <c r="GH541" s="256"/>
      <c r="GI541" s="256"/>
      <c r="GK541" s="256"/>
      <c r="GL541" s="256"/>
      <c r="GM541" s="256"/>
      <c r="GN541" s="256"/>
      <c r="GO541" s="256"/>
      <c r="GP541" s="256"/>
      <c r="GQ541" s="256"/>
      <c r="GR541" s="256"/>
      <c r="GS541" s="256"/>
      <c r="GT541" s="256"/>
      <c r="GU541" s="256"/>
      <c r="GV541" s="256"/>
      <c r="GX541" s="256"/>
      <c r="GY541" s="256"/>
      <c r="GZ541" s="256"/>
      <c r="HA541" s="256"/>
      <c r="HB541" s="256"/>
      <c r="HC541" s="256"/>
      <c r="HD541" s="256"/>
      <c r="HE541" s="256"/>
      <c r="HF541" s="256"/>
      <c r="HG541" s="256"/>
      <c r="HH541" s="256"/>
      <c r="HI541" s="256"/>
      <c r="HK541" s="256"/>
      <c r="HL541" s="256"/>
      <c r="HM541" s="256"/>
      <c r="HN541" s="256"/>
      <c r="HO541" s="256"/>
      <c r="HP541" s="256"/>
      <c r="HQ541" s="256"/>
      <c r="HR541" s="256"/>
      <c r="HS541" s="256"/>
      <c r="HT541" s="256"/>
      <c r="HU541" s="256"/>
      <c r="HV541" s="256"/>
      <c r="HX541" s="256"/>
      <c r="HY541" s="256"/>
      <c r="HZ541" s="256"/>
      <c r="IA541" s="256"/>
      <c r="IB541" s="256"/>
      <c r="IC541" s="256"/>
      <c r="ID541" s="256"/>
      <c r="IE541" s="256"/>
      <c r="IF541" s="256"/>
      <c r="IG541" s="256"/>
      <c r="IH541" s="256"/>
      <c r="II541" s="256"/>
      <c r="IK541" s="256"/>
      <c r="IL541" s="257"/>
      <c r="IM541" s="257"/>
      <c r="IN541" s="257"/>
      <c r="IO541" s="257"/>
      <c r="IP541" s="257"/>
      <c r="IQ541" s="257"/>
      <c r="IR541" s="257"/>
      <c r="IS541" s="257"/>
      <c r="IT541" s="257"/>
      <c r="IU541" s="257"/>
      <c r="IV541" s="257"/>
      <c r="IW541" s="257"/>
      <c r="IY541" s="256"/>
    </row>
    <row r="542" spans="16:259" ht="19.5" customHeight="1" x14ac:dyDescent="0.5">
      <c r="P542" s="400"/>
      <c r="Z542" s="256"/>
      <c r="AA542" s="256"/>
      <c r="AB542" s="256"/>
      <c r="AO542" s="400"/>
      <c r="AY542" s="256"/>
      <c r="AZ542" s="256"/>
      <c r="BA542" s="256"/>
      <c r="BB542" s="256"/>
      <c r="BC542" s="256"/>
      <c r="BD542" s="256"/>
      <c r="BE542" s="256"/>
      <c r="BF542" s="256"/>
      <c r="BG542" s="256"/>
      <c r="BH542" s="256"/>
      <c r="BI542" s="256"/>
      <c r="BK542" s="256"/>
      <c r="BL542" s="256"/>
      <c r="BM542" s="256"/>
      <c r="BN542" s="256"/>
      <c r="BO542" s="256"/>
      <c r="BP542" s="256"/>
      <c r="BQ542" s="256"/>
      <c r="BR542" s="256"/>
      <c r="BS542" s="256"/>
      <c r="BT542" s="256"/>
      <c r="BU542" s="256"/>
      <c r="BV542" s="256"/>
      <c r="BX542" s="256"/>
      <c r="BY542" s="256"/>
      <c r="BZ542" s="256"/>
      <c r="CA542" s="256"/>
      <c r="CB542" s="256"/>
      <c r="CC542" s="256"/>
      <c r="CD542" s="256"/>
      <c r="CE542" s="256"/>
      <c r="CF542" s="256"/>
      <c r="CG542" s="256"/>
      <c r="CH542" s="256"/>
      <c r="CI542" s="256"/>
      <c r="CK542" s="256"/>
      <c r="CL542" s="256"/>
      <c r="CM542" s="256"/>
      <c r="CN542" s="256"/>
      <c r="CO542" s="256"/>
      <c r="CP542" s="256"/>
      <c r="CQ542" s="256"/>
      <c r="CR542" s="256"/>
      <c r="CS542" s="256"/>
      <c r="CT542" s="256"/>
      <c r="CU542" s="256"/>
      <c r="CV542" s="256"/>
      <c r="CX542" s="256"/>
      <c r="CY542" s="256"/>
      <c r="CZ542" s="256"/>
      <c r="DA542" s="256"/>
      <c r="DB542" s="256"/>
      <c r="DC542" s="256"/>
      <c r="DD542" s="256"/>
      <c r="DE542" s="256"/>
      <c r="DF542" s="256"/>
      <c r="DG542" s="256"/>
      <c r="DH542" s="256"/>
      <c r="DI542" s="256"/>
      <c r="DK542" s="256"/>
      <c r="DL542" s="256"/>
      <c r="DM542" s="256"/>
      <c r="DN542" s="256"/>
      <c r="DO542" s="256"/>
      <c r="DP542" s="256"/>
      <c r="DQ542" s="256"/>
      <c r="DR542" s="256"/>
      <c r="DS542" s="256"/>
      <c r="DT542" s="256"/>
      <c r="DU542" s="256"/>
      <c r="DV542" s="256"/>
      <c r="DX542" s="256"/>
      <c r="DY542" s="256"/>
      <c r="DZ542" s="256"/>
      <c r="EA542" s="256"/>
      <c r="EB542" s="256"/>
      <c r="EC542" s="256"/>
      <c r="ED542" s="256"/>
      <c r="EE542" s="256"/>
      <c r="EF542" s="256"/>
      <c r="EG542" s="256"/>
      <c r="EH542" s="256"/>
      <c r="EI542" s="256"/>
      <c r="EK542" s="256"/>
      <c r="EL542" s="256"/>
      <c r="EM542" s="256"/>
      <c r="EN542" s="256"/>
      <c r="EO542" s="256"/>
      <c r="EP542" s="256"/>
      <c r="EQ542" s="256"/>
      <c r="ER542" s="256"/>
      <c r="ES542" s="256"/>
      <c r="ET542" s="256"/>
      <c r="EU542" s="256"/>
      <c r="EV542" s="256"/>
      <c r="EX542" s="256"/>
      <c r="EY542" s="256"/>
      <c r="EZ542" s="256"/>
      <c r="FA542" s="256"/>
      <c r="FB542" s="256"/>
      <c r="FC542" s="256"/>
      <c r="FD542" s="256"/>
      <c r="FE542" s="256"/>
      <c r="FF542" s="256"/>
      <c r="FG542" s="256"/>
      <c r="FH542" s="256"/>
      <c r="FI542" s="256"/>
      <c r="FK542" s="256"/>
      <c r="FL542" s="256"/>
      <c r="FM542" s="256"/>
      <c r="FN542" s="256"/>
      <c r="FO542" s="256"/>
      <c r="FP542" s="256"/>
      <c r="FQ542" s="256"/>
      <c r="FR542" s="256"/>
      <c r="FS542" s="256"/>
      <c r="FT542" s="256"/>
      <c r="FU542" s="256"/>
      <c r="FV542" s="256"/>
      <c r="FX542" s="256"/>
      <c r="FY542" s="256"/>
      <c r="FZ542" s="256"/>
      <c r="GA542" s="256"/>
      <c r="GB542" s="256"/>
      <c r="GC542" s="256"/>
      <c r="GD542" s="256"/>
      <c r="GE542" s="256"/>
      <c r="GF542" s="256"/>
      <c r="GG542" s="256"/>
      <c r="GH542" s="256"/>
      <c r="GI542" s="256"/>
      <c r="GK542" s="256"/>
      <c r="GL542" s="256"/>
      <c r="GM542" s="256"/>
      <c r="GN542" s="256"/>
      <c r="GO542" s="256"/>
      <c r="GP542" s="256"/>
      <c r="GQ542" s="256"/>
      <c r="GR542" s="256"/>
      <c r="GS542" s="256"/>
      <c r="GT542" s="256"/>
      <c r="GU542" s="256"/>
      <c r="GV542" s="256"/>
      <c r="GX542" s="256"/>
      <c r="GY542" s="256"/>
      <c r="GZ542" s="256"/>
      <c r="HA542" s="256"/>
      <c r="HB542" s="256"/>
      <c r="HC542" s="256"/>
      <c r="HD542" s="256"/>
      <c r="HE542" s="256"/>
      <c r="HF542" s="256"/>
      <c r="HG542" s="256"/>
      <c r="HH542" s="256"/>
      <c r="HI542" s="256"/>
      <c r="HK542" s="256"/>
      <c r="HL542" s="256"/>
      <c r="HM542" s="256"/>
      <c r="HN542" s="256"/>
      <c r="HO542" s="256"/>
      <c r="HP542" s="256"/>
      <c r="HQ542" s="256"/>
      <c r="HR542" s="256"/>
      <c r="HS542" s="256"/>
      <c r="HT542" s="256"/>
      <c r="HU542" s="256"/>
      <c r="HV542" s="256"/>
      <c r="HX542" s="256"/>
      <c r="HY542" s="256"/>
      <c r="HZ542" s="256"/>
      <c r="IA542" s="256"/>
      <c r="IB542" s="256"/>
      <c r="IC542" s="256"/>
      <c r="ID542" s="256"/>
      <c r="IE542" s="256"/>
      <c r="IF542" s="256"/>
      <c r="IG542" s="256"/>
      <c r="IH542" s="256"/>
      <c r="II542" s="256"/>
      <c r="IK542" s="256"/>
      <c r="IL542" s="257"/>
      <c r="IM542" s="257"/>
      <c r="IN542" s="257"/>
      <c r="IO542" s="257"/>
      <c r="IP542" s="257"/>
      <c r="IQ542" s="257"/>
      <c r="IR542" s="257"/>
      <c r="IS542" s="257"/>
      <c r="IT542" s="257"/>
      <c r="IU542" s="257"/>
      <c r="IV542" s="257"/>
      <c r="IW542" s="257"/>
      <c r="IY542" s="256"/>
    </row>
    <row r="543" spans="16:259" ht="19.5" customHeight="1" x14ac:dyDescent="0.5">
      <c r="P543" s="400"/>
      <c r="Z543" s="256"/>
      <c r="AA543" s="256"/>
      <c r="AB543" s="256"/>
      <c r="AO543" s="400"/>
      <c r="AY543" s="256"/>
      <c r="AZ543" s="256"/>
      <c r="BA543" s="256"/>
      <c r="BB543" s="256"/>
      <c r="BC543" s="256"/>
      <c r="BD543" s="256"/>
      <c r="BE543" s="256"/>
      <c r="BF543" s="256"/>
      <c r="BG543" s="256"/>
      <c r="BH543" s="256"/>
      <c r="BI543" s="256"/>
      <c r="BK543" s="256"/>
      <c r="BL543" s="256"/>
      <c r="BM543" s="256"/>
      <c r="BN543" s="256"/>
      <c r="BO543" s="256"/>
      <c r="BP543" s="256"/>
      <c r="BQ543" s="256"/>
      <c r="BR543" s="256"/>
      <c r="BS543" s="256"/>
      <c r="BT543" s="256"/>
      <c r="BU543" s="256"/>
      <c r="BV543" s="256"/>
      <c r="BX543" s="256"/>
      <c r="BY543" s="256"/>
      <c r="BZ543" s="256"/>
      <c r="CA543" s="256"/>
      <c r="CB543" s="256"/>
      <c r="CC543" s="256"/>
      <c r="CD543" s="256"/>
      <c r="CE543" s="256"/>
      <c r="CF543" s="256"/>
      <c r="CG543" s="256"/>
      <c r="CH543" s="256"/>
      <c r="CI543" s="256"/>
      <c r="CK543" s="256"/>
      <c r="CL543" s="256"/>
      <c r="CM543" s="256"/>
      <c r="CN543" s="256"/>
      <c r="CO543" s="256"/>
      <c r="CP543" s="256"/>
      <c r="CQ543" s="256"/>
      <c r="CR543" s="256"/>
      <c r="CS543" s="256"/>
      <c r="CT543" s="256"/>
      <c r="CU543" s="256"/>
      <c r="CV543" s="256"/>
      <c r="CX543" s="256"/>
      <c r="CY543" s="256"/>
      <c r="CZ543" s="256"/>
      <c r="DA543" s="256"/>
      <c r="DB543" s="256"/>
      <c r="DC543" s="256"/>
      <c r="DD543" s="256"/>
      <c r="DE543" s="256"/>
      <c r="DF543" s="256"/>
      <c r="DG543" s="256"/>
      <c r="DH543" s="256"/>
      <c r="DI543" s="256"/>
      <c r="DK543" s="256"/>
      <c r="DL543" s="256"/>
      <c r="DM543" s="256"/>
      <c r="DN543" s="256"/>
      <c r="DO543" s="256"/>
      <c r="DP543" s="256"/>
      <c r="DQ543" s="256"/>
      <c r="DR543" s="256"/>
      <c r="DS543" s="256"/>
      <c r="DT543" s="256"/>
      <c r="DU543" s="256"/>
      <c r="DV543" s="256"/>
      <c r="DX543" s="256"/>
      <c r="DY543" s="256"/>
      <c r="DZ543" s="256"/>
      <c r="EA543" s="256"/>
      <c r="EB543" s="256"/>
      <c r="EC543" s="256"/>
      <c r="ED543" s="256"/>
      <c r="EE543" s="256"/>
      <c r="EF543" s="256"/>
      <c r="EG543" s="256"/>
      <c r="EH543" s="256"/>
      <c r="EI543" s="256"/>
      <c r="EK543" s="256"/>
      <c r="EL543" s="256"/>
      <c r="EM543" s="256"/>
      <c r="EN543" s="256"/>
      <c r="EO543" s="256"/>
      <c r="EP543" s="256"/>
      <c r="EQ543" s="256"/>
      <c r="ER543" s="256"/>
      <c r="ES543" s="256"/>
      <c r="ET543" s="256"/>
      <c r="EU543" s="256"/>
      <c r="EV543" s="256"/>
      <c r="EX543" s="256"/>
      <c r="EY543" s="256"/>
      <c r="EZ543" s="256"/>
      <c r="FA543" s="256"/>
      <c r="FB543" s="256"/>
      <c r="FC543" s="256"/>
      <c r="FD543" s="256"/>
      <c r="FE543" s="256"/>
      <c r="FF543" s="256"/>
      <c r="FG543" s="256"/>
      <c r="FH543" s="256"/>
      <c r="FI543" s="256"/>
      <c r="FK543" s="256"/>
      <c r="FL543" s="256"/>
      <c r="FM543" s="256"/>
      <c r="FN543" s="256"/>
      <c r="FO543" s="256"/>
      <c r="FP543" s="256"/>
      <c r="FQ543" s="256"/>
      <c r="FR543" s="256"/>
      <c r="FS543" s="256"/>
      <c r="FT543" s="256"/>
      <c r="FU543" s="256"/>
      <c r="FV543" s="256"/>
      <c r="FX543" s="256"/>
      <c r="FY543" s="256"/>
      <c r="FZ543" s="256"/>
      <c r="GA543" s="256"/>
      <c r="GB543" s="256"/>
      <c r="GC543" s="256"/>
      <c r="GD543" s="256"/>
      <c r="GE543" s="256"/>
      <c r="GF543" s="256"/>
      <c r="GG543" s="256"/>
      <c r="GH543" s="256"/>
      <c r="GI543" s="256"/>
      <c r="GK543" s="256"/>
      <c r="GL543" s="256"/>
      <c r="GM543" s="256"/>
      <c r="GN543" s="256"/>
      <c r="GO543" s="256"/>
      <c r="GP543" s="256"/>
      <c r="GQ543" s="256"/>
      <c r="GR543" s="256"/>
      <c r="GS543" s="256"/>
      <c r="GT543" s="256"/>
      <c r="GU543" s="256"/>
      <c r="GV543" s="256"/>
      <c r="GX543" s="256"/>
      <c r="GY543" s="256"/>
      <c r="GZ543" s="256"/>
      <c r="HA543" s="256"/>
      <c r="HB543" s="256"/>
      <c r="HC543" s="256"/>
      <c r="HD543" s="256"/>
      <c r="HE543" s="256"/>
      <c r="HF543" s="256"/>
      <c r="HG543" s="256"/>
      <c r="HH543" s="256"/>
      <c r="HI543" s="256"/>
      <c r="HK543" s="256"/>
      <c r="HL543" s="256"/>
      <c r="HM543" s="256"/>
      <c r="HN543" s="256"/>
      <c r="HO543" s="256"/>
      <c r="HP543" s="256"/>
      <c r="HQ543" s="256"/>
      <c r="HR543" s="256"/>
      <c r="HS543" s="256"/>
      <c r="HT543" s="256"/>
      <c r="HU543" s="256"/>
      <c r="HV543" s="256"/>
      <c r="HX543" s="256"/>
      <c r="HY543" s="256"/>
      <c r="HZ543" s="256"/>
      <c r="IA543" s="256"/>
      <c r="IB543" s="256"/>
      <c r="IC543" s="256"/>
      <c r="ID543" s="256"/>
      <c r="IE543" s="256"/>
      <c r="IF543" s="256"/>
      <c r="IG543" s="256"/>
      <c r="IH543" s="256"/>
      <c r="II543" s="256"/>
      <c r="IK543" s="256"/>
      <c r="IL543" s="257"/>
      <c r="IM543" s="257"/>
      <c r="IN543" s="257"/>
      <c r="IO543" s="257"/>
      <c r="IP543" s="257"/>
      <c r="IQ543" s="257"/>
      <c r="IR543" s="257"/>
      <c r="IS543" s="257"/>
      <c r="IT543" s="257"/>
      <c r="IU543" s="257"/>
      <c r="IV543" s="257"/>
      <c r="IW543" s="257"/>
      <c r="IY543" s="256"/>
    </row>
    <row r="544" spans="16:259" ht="19.5" customHeight="1" x14ac:dyDescent="0.5">
      <c r="P544" s="400"/>
      <c r="Z544" s="256"/>
      <c r="AA544" s="256"/>
      <c r="AB544" s="256"/>
      <c r="AO544" s="400"/>
      <c r="AY544" s="256"/>
      <c r="AZ544" s="256"/>
      <c r="BA544" s="256"/>
      <c r="BB544" s="256"/>
      <c r="BC544" s="256"/>
      <c r="BD544" s="256"/>
      <c r="BE544" s="256"/>
      <c r="BF544" s="256"/>
      <c r="BG544" s="256"/>
      <c r="BH544" s="256"/>
      <c r="BI544" s="256"/>
      <c r="BK544" s="256"/>
      <c r="BL544" s="256"/>
      <c r="BM544" s="256"/>
      <c r="BN544" s="256"/>
      <c r="BO544" s="256"/>
      <c r="BP544" s="256"/>
      <c r="BQ544" s="256"/>
      <c r="BR544" s="256"/>
      <c r="BS544" s="256"/>
      <c r="BT544" s="256"/>
      <c r="BU544" s="256"/>
      <c r="BV544" s="256"/>
      <c r="BX544" s="256"/>
      <c r="BY544" s="256"/>
      <c r="BZ544" s="256"/>
      <c r="CA544" s="256"/>
      <c r="CB544" s="256"/>
      <c r="CC544" s="256"/>
      <c r="CD544" s="256"/>
      <c r="CE544" s="256"/>
      <c r="CF544" s="256"/>
      <c r="CG544" s="256"/>
      <c r="CH544" s="256"/>
      <c r="CI544" s="256"/>
      <c r="CK544" s="256"/>
      <c r="CL544" s="256"/>
      <c r="CM544" s="256"/>
      <c r="CN544" s="256"/>
      <c r="CO544" s="256"/>
      <c r="CP544" s="256"/>
      <c r="CQ544" s="256"/>
      <c r="CR544" s="256"/>
      <c r="CS544" s="256"/>
      <c r="CT544" s="256"/>
      <c r="CU544" s="256"/>
      <c r="CV544" s="256"/>
      <c r="CX544" s="256"/>
      <c r="CY544" s="256"/>
      <c r="CZ544" s="256"/>
      <c r="DA544" s="256"/>
      <c r="DB544" s="256"/>
      <c r="DC544" s="256"/>
      <c r="DD544" s="256"/>
      <c r="DE544" s="256"/>
      <c r="DF544" s="256"/>
      <c r="DG544" s="256"/>
      <c r="DH544" s="256"/>
      <c r="DI544" s="256"/>
      <c r="DK544" s="256"/>
      <c r="DL544" s="256"/>
      <c r="DM544" s="256"/>
      <c r="DN544" s="256"/>
      <c r="DO544" s="256"/>
      <c r="DP544" s="256"/>
      <c r="DQ544" s="256"/>
      <c r="DR544" s="256"/>
      <c r="DS544" s="256"/>
      <c r="DT544" s="256"/>
      <c r="DU544" s="256"/>
      <c r="DV544" s="256"/>
      <c r="DX544" s="256"/>
      <c r="DY544" s="256"/>
      <c r="DZ544" s="256"/>
      <c r="EA544" s="256"/>
      <c r="EB544" s="256"/>
      <c r="EC544" s="256"/>
      <c r="ED544" s="256"/>
      <c r="EE544" s="256"/>
      <c r="EF544" s="256"/>
      <c r="EG544" s="256"/>
      <c r="EH544" s="256"/>
      <c r="EI544" s="256"/>
      <c r="EK544" s="256"/>
      <c r="EL544" s="256"/>
      <c r="EM544" s="256"/>
      <c r="EN544" s="256"/>
      <c r="EO544" s="256"/>
      <c r="EP544" s="256"/>
      <c r="EQ544" s="256"/>
      <c r="ER544" s="256"/>
      <c r="ES544" s="256"/>
      <c r="ET544" s="256"/>
      <c r="EU544" s="256"/>
      <c r="EV544" s="256"/>
      <c r="EX544" s="256"/>
      <c r="EY544" s="256"/>
      <c r="EZ544" s="256"/>
      <c r="FA544" s="256"/>
      <c r="FB544" s="256"/>
      <c r="FC544" s="256"/>
      <c r="FD544" s="256"/>
      <c r="FE544" s="256"/>
      <c r="FF544" s="256"/>
      <c r="FG544" s="256"/>
      <c r="FH544" s="256"/>
      <c r="FI544" s="256"/>
      <c r="FK544" s="256"/>
      <c r="FL544" s="256"/>
      <c r="FM544" s="256"/>
      <c r="FN544" s="256"/>
      <c r="FO544" s="256"/>
      <c r="FP544" s="256"/>
      <c r="FQ544" s="256"/>
      <c r="FR544" s="256"/>
      <c r="FS544" s="256"/>
      <c r="FT544" s="256"/>
      <c r="FU544" s="256"/>
      <c r="FV544" s="256"/>
      <c r="FX544" s="256"/>
      <c r="FY544" s="256"/>
      <c r="FZ544" s="256"/>
      <c r="GA544" s="256"/>
      <c r="GB544" s="256"/>
      <c r="GC544" s="256"/>
      <c r="GD544" s="256"/>
      <c r="GE544" s="256"/>
      <c r="GF544" s="256"/>
      <c r="GG544" s="256"/>
      <c r="GH544" s="256"/>
      <c r="GI544" s="256"/>
      <c r="GK544" s="256"/>
      <c r="GL544" s="256"/>
      <c r="GM544" s="256"/>
      <c r="GN544" s="256"/>
      <c r="GO544" s="256"/>
      <c r="GP544" s="256"/>
      <c r="GQ544" s="256"/>
      <c r="GR544" s="256"/>
      <c r="GS544" s="256"/>
      <c r="GT544" s="256"/>
      <c r="GU544" s="256"/>
      <c r="GV544" s="256"/>
      <c r="GX544" s="256"/>
      <c r="GY544" s="256"/>
      <c r="GZ544" s="256"/>
      <c r="HA544" s="256"/>
      <c r="HB544" s="256"/>
      <c r="HC544" s="256"/>
      <c r="HD544" s="256"/>
      <c r="HE544" s="256"/>
      <c r="HF544" s="256"/>
      <c r="HG544" s="256"/>
      <c r="HH544" s="256"/>
      <c r="HI544" s="256"/>
      <c r="HK544" s="256"/>
      <c r="HL544" s="256"/>
      <c r="HM544" s="256"/>
      <c r="HN544" s="256"/>
      <c r="HO544" s="256"/>
      <c r="HP544" s="256"/>
      <c r="HQ544" s="256"/>
      <c r="HR544" s="256"/>
      <c r="HS544" s="256"/>
      <c r="HT544" s="256"/>
      <c r="HU544" s="256"/>
      <c r="HV544" s="256"/>
      <c r="HX544" s="256"/>
      <c r="HY544" s="256"/>
      <c r="HZ544" s="256"/>
      <c r="IA544" s="256"/>
      <c r="IB544" s="256"/>
      <c r="IC544" s="256"/>
      <c r="ID544" s="256"/>
      <c r="IE544" s="256"/>
      <c r="IF544" s="256"/>
      <c r="IG544" s="256"/>
      <c r="IH544" s="256"/>
      <c r="II544" s="256"/>
      <c r="IK544" s="256"/>
      <c r="IL544" s="257"/>
      <c r="IM544" s="257"/>
      <c r="IN544" s="257"/>
      <c r="IO544" s="257"/>
      <c r="IP544" s="257"/>
      <c r="IQ544" s="257"/>
      <c r="IR544" s="257"/>
      <c r="IS544" s="257"/>
      <c r="IT544" s="257"/>
      <c r="IU544" s="257"/>
      <c r="IV544" s="257"/>
      <c r="IW544" s="257"/>
      <c r="IY544" s="256"/>
    </row>
    <row r="545" spans="16:259" ht="19.5" customHeight="1" x14ac:dyDescent="0.5">
      <c r="P545" s="400"/>
      <c r="Z545" s="256"/>
      <c r="AA545" s="256"/>
      <c r="AB545" s="256"/>
      <c r="AO545" s="400"/>
      <c r="AY545" s="256"/>
      <c r="AZ545" s="256"/>
      <c r="BA545" s="256"/>
      <c r="BB545" s="256"/>
      <c r="BC545" s="256"/>
      <c r="BD545" s="256"/>
      <c r="BE545" s="256"/>
      <c r="BF545" s="256"/>
      <c r="BG545" s="256"/>
      <c r="BH545" s="256"/>
      <c r="BI545" s="256"/>
      <c r="BK545" s="256"/>
      <c r="BL545" s="256"/>
      <c r="BM545" s="256"/>
      <c r="BN545" s="256"/>
      <c r="BO545" s="256"/>
      <c r="BP545" s="256"/>
      <c r="BQ545" s="256"/>
      <c r="BR545" s="256"/>
      <c r="BS545" s="256"/>
      <c r="BT545" s="256"/>
      <c r="BU545" s="256"/>
      <c r="BV545" s="256"/>
      <c r="BX545" s="256"/>
      <c r="BY545" s="256"/>
      <c r="BZ545" s="256"/>
      <c r="CA545" s="256"/>
      <c r="CB545" s="256"/>
      <c r="CC545" s="256"/>
      <c r="CD545" s="256"/>
      <c r="CE545" s="256"/>
      <c r="CF545" s="256"/>
      <c r="CG545" s="256"/>
      <c r="CH545" s="256"/>
      <c r="CI545" s="256"/>
      <c r="CK545" s="256"/>
      <c r="CL545" s="256"/>
      <c r="CM545" s="256"/>
      <c r="CN545" s="256"/>
      <c r="CO545" s="256"/>
      <c r="CP545" s="256"/>
      <c r="CQ545" s="256"/>
      <c r="CR545" s="256"/>
      <c r="CS545" s="256"/>
      <c r="CT545" s="256"/>
      <c r="CU545" s="256"/>
      <c r="CV545" s="256"/>
      <c r="CX545" s="256"/>
      <c r="CY545" s="256"/>
      <c r="CZ545" s="256"/>
      <c r="DA545" s="256"/>
      <c r="DB545" s="256"/>
      <c r="DC545" s="256"/>
      <c r="DD545" s="256"/>
      <c r="DE545" s="256"/>
      <c r="DF545" s="256"/>
      <c r="DG545" s="256"/>
      <c r="DH545" s="256"/>
      <c r="DI545" s="256"/>
      <c r="DK545" s="256"/>
      <c r="DL545" s="256"/>
      <c r="DM545" s="256"/>
      <c r="DN545" s="256"/>
      <c r="DO545" s="256"/>
      <c r="DP545" s="256"/>
      <c r="DQ545" s="256"/>
      <c r="DR545" s="256"/>
      <c r="DS545" s="256"/>
      <c r="DT545" s="256"/>
      <c r="DU545" s="256"/>
      <c r="DV545" s="256"/>
      <c r="DX545" s="256"/>
      <c r="DY545" s="256"/>
      <c r="DZ545" s="256"/>
      <c r="EA545" s="256"/>
      <c r="EB545" s="256"/>
      <c r="EC545" s="256"/>
      <c r="ED545" s="256"/>
      <c r="EE545" s="256"/>
      <c r="EF545" s="256"/>
      <c r="EG545" s="256"/>
      <c r="EH545" s="256"/>
      <c r="EI545" s="256"/>
      <c r="EK545" s="256"/>
      <c r="EL545" s="256"/>
      <c r="EM545" s="256"/>
      <c r="EN545" s="256"/>
      <c r="EO545" s="256"/>
      <c r="EP545" s="256"/>
      <c r="EQ545" s="256"/>
      <c r="ER545" s="256"/>
      <c r="ES545" s="256"/>
      <c r="ET545" s="256"/>
      <c r="EU545" s="256"/>
      <c r="EV545" s="256"/>
      <c r="EX545" s="256"/>
      <c r="EY545" s="256"/>
      <c r="EZ545" s="256"/>
      <c r="FA545" s="256"/>
      <c r="FB545" s="256"/>
      <c r="FC545" s="256"/>
      <c r="FD545" s="256"/>
      <c r="FE545" s="256"/>
      <c r="FF545" s="256"/>
      <c r="FG545" s="256"/>
      <c r="FH545" s="256"/>
      <c r="FI545" s="256"/>
      <c r="FK545" s="256"/>
      <c r="FL545" s="256"/>
      <c r="FM545" s="256"/>
      <c r="FN545" s="256"/>
      <c r="FO545" s="256"/>
      <c r="FP545" s="256"/>
      <c r="FQ545" s="256"/>
      <c r="FR545" s="256"/>
      <c r="FS545" s="256"/>
      <c r="FT545" s="256"/>
      <c r="FU545" s="256"/>
      <c r="FV545" s="256"/>
      <c r="FX545" s="256"/>
      <c r="FY545" s="256"/>
      <c r="FZ545" s="256"/>
      <c r="GA545" s="256"/>
      <c r="GB545" s="256"/>
      <c r="GC545" s="256"/>
      <c r="GD545" s="256"/>
      <c r="GE545" s="256"/>
      <c r="GF545" s="256"/>
      <c r="GG545" s="256"/>
      <c r="GH545" s="256"/>
      <c r="GI545" s="256"/>
      <c r="GK545" s="256"/>
      <c r="GL545" s="256"/>
      <c r="GM545" s="256"/>
      <c r="GN545" s="256"/>
      <c r="GO545" s="256"/>
      <c r="GP545" s="256"/>
      <c r="GQ545" s="256"/>
      <c r="GR545" s="256"/>
      <c r="GS545" s="256"/>
      <c r="GT545" s="256"/>
      <c r="GU545" s="256"/>
      <c r="GV545" s="256"/>
      <c r="GX545" s="256"/>
      <c r="GY545" s="256"/>
      <c r="GZ545" s="256"/>
      <c r="HA545" s="256"/>
      <c r="HB545" s="256"/>
      <c r="HC545" s="256"/>
      <c r="HD545" s="256"/>
      <c r="HE545" s="256"/>
      <c r="HF545" s="256"/>
      <c r="HG545" s="256"/>
      <c r="HH545" s="256"/>
      <c r="HI545" s="256"/>
      <c r="HK545" s="256"/>
      <c r="HL545" s="256"/>
      <c r="HM545" s="256"/>
      <c r="HN545" s="256"/>
      <c r="HO545" s="256"/>
      <c r="HP545" s="256"/>
      <c r="HQ545" s="256"/>
      <c r="HR545" s="256"/>
      <c r="HS545" s="256"/>
      <c r="HT545" s="256"/>
      <c r="HU545" s="256"/>
      <c r="HV545" s="256"/>
      <c r="HX545" s="256"/>
      <c r="HY545" s="256"/>
      <c r="HZ545" s="256"/>
      <c r="IA545" s="256"/>
      <c r="IB545" s="256"/>
      <c r="IC545" s="256"/>
      <c r="ID545" s="256"/>
      <c r="IE545" s="256"/>
      <c r="IF545" s="256"/>
      <c r="IG545" s="256"/>
      <c r="IH545" s="256"/>
      <c r="II545" s="256"/>
      <c r="IK545" s="256"/>
      <c r="IL545" s="257"/>
      <c r="IM545" s="257"/>
      <c r="IN545" s="257"/>
      <c r="IO545" s="257"/>
      <c r="IP545" s="257"/>
      <c r="IQ545" s="257"/>
      <c r="IR545" s="257"/>
      <c r="IS545" s="257"/>
      <c r="IT545" s="257"/>
      <c r="IU545" s="257"/>
      <c r="IV545" s="257"/>
      <c r="IW545" s="257"/>
      <c r="IY545" s="256"/>
    </row>
    <row r="546" spans="16:259" ht="19.5" customHeight="1" x14ac:dyDescent="0.5">
      <c r="P546" s="400"/>
      <c r="Z546" s="256"/>
      <c r="AA546" s="256"/>
      <c r="AB546" s="256"/>
      <c r="AO546" s="400"/>
      <c r="AY546" s="256"/>
      <c r="AZ546" s="256"/>
      <c r="BA546" s="256"/>
      <c r="BB546" s="256"/>
      <c r="BC546" s="256"/>
      <c r="BD546" s="256"/>
      <c r="BE546" s="256"/>
      <c r="BF546" s="256"/>
      <c r="BG546" s="256"/>
      <c r="BH546" s="256"/>
      <c r="BI546" s="256"/>
      <c r="BK546" s="256"/>
      <c r="BL546" s="256"/>
      <c r="BM546" s="256"/>
      <c r="BN546" s="256"/>
      <c r="BO546" s="256"/>
      <c r="BP546" s="256"/>
      <c r="BQ546" s="256"/>
      <c r="BR546" s="256"/>
      <c r="BS546" s="256"/>
      <c r="BT546" s="256"/>
      <c r="BU546" s="256"/>
      <c r="BV546" s="256"/>
      <c r="BX546" s="256"/>
      <c r="BY546" s="256"/>
      <c r="BZ546" s="256"/>
      <c r="CA546" s="256"/>
      <c r="CB546" s="256"/>
      <c r="CC546" s="256"/>
      <c r="CD546" s="256"/>
      <c r="CE546" s="256"/>
      <c r="CF546" s="256"/>
      <c r="CG546" s="256"/>
      <c r="CH546" s="256"/>
      <c r="CI546" s="256"/>
      <c r="CK546" s="256"/>
      <c r="CL546" s="256"/>
      <c r="CM546" s="256"/>
      <c r="CN546" s="256"/>
      <c r="CO546" s="256"/>
      <c r="CP546" s="256"/>
      <c r="CQ546" s="256"/>
      <c r="CR546" s="256"/>
      <c r="CS546" s="256"/>
      <c r="CT546" s="256"/>
      <c r="CU546" s="256"/>
      <c r="CV546" s="256"/>
      <c r="CX546" s="256"/>
      <c r="CY546" s="256"/>
      <c r="CZ546" s="256"/>
      <c r="DA546" s="256"/>
      <c r="DB546" s="256"/>
      <c r="DC546" s="256"/>
      <c r="DD546" s="256"/>
      <c r="DE546" s="256"/>
      <c r="DF546" s="256"/>
      <c r="DG546" s="256"/>
      <c r="DH546" s="256"/>
      <c r="DI546" s="256"/>
      <c r="DK546" s="256"/>
      <c r="DL546" s="256"/>
      <c r="DM546" s="256"/>
      <c r="DN546" s="256"/>
      <c r="DO546" s="256"/>
      <c r="DP546" s="256"/>
      <c r="DQ546" s="256"/>
      <c r="DR546" s="256"/>
      <c r="DS546" s="256"/>
      <c r="DT546" s="256"/>
      <c r="DU546" s="256"/>
      <c r="DV546" s="256"/>
      <c r="DX546" s="256"/>
      <c r="DY546" s="256"/>
      <c r="DZ546" s="256"/>
      <c r="EA546" s="256"/>
      <c r="EB546" s="256"/>
      <c r="EC546" s="256"/>
      <c r="ED546" s="256"/>
      <c r="EE546" s="256"/>
      <c r="EF546" s="256"/>
      <c r="EG546" s="256"/>
      <c r="EH546" s="256"/>
      <c r="EI546" s="256"/>
      <c r="EK546" s="256"/>
      <c r="EL546" s="256"/>
      <c r="EM546" s="256"/>
      <c r="EN546" s="256"/>
      <c r="EO546" s="256"/>
      <c r="EP546" s="256"/>
      <c r="EQ546" s="256"/>
      <c r="ER546" s="256"/>
      <c r="ES546" s="256"/>
      <c r="ET546" s="256"/>
      <c r="EU546" s="256"/>
      <c r="EV546" s="256"/>
      <c r="EX546" s="256"/>
      <c r="EY546" s="256"/>
      <c r="EZ546" s="256"/>
      <c r="FA546" s="256"/>
      <c r="FB546" s="256"/>
      <c r="FC546" s="256"/>
      <c r="FD546" s="256"/>
      <c r="FE546" s="256"/>
      <c r="FF546" s="256"/>
      <c r="FG546" s="256"/>
      <c r="FH546" s="256"/>
      <c r="FI546" s="256"/>
      <c r="FK546" s="256"/>
      <c r="FL546" s="256"/>
      <c r="FM546" s="256"/>
      <c r="FN546" s="256"/>
      <c r="FO546" s="256"/>
      <c r="FP546" s="256"/>
      <c r="FQ546" s="256"/>
      <c r="FR546" s="256"/>
      <c r="FS546" s="256"/>
      <c r="FT546" s="256"/>
      <c r="FU546" s="256"/>
      <c r="FV546" s="256"/>
      <c r="FX546" s="256"/>
      <c r="FY546" s="256"/>
      <c r="FZ546" s="256"/>
      <c r="GA546" s="256"/>
      <c r="GB546" s="256"/>
      <c r="GC546" s="256"/>
      <c r="GD546" s="256"/>
      <c r="GE546" s="256"/>
      <c r="GF546" s="256"/>
      <c r="GG546" s="256"/>
      <c r="GH546" s="256"/>
      <c r="GI546" s="256"/>
      <c r="GK546" s="256"/>
      <c r="GL546" s="256"/>
      <c r="GM546" s="256"/>
      <c r="GN546" s="256"/>
      <c r="GO546" s="256"/>
      <c r="GP546" s="256"/>
      <c r="GQ546" s="256"/>
      <c r="GR546" s="256"/>
      <c r="GS546" s="256"/>
      <c r="GT546" s="256"/>
      <c r="GU546" s="256"/>
      <c r="GV546" s="256"/>
      <c r="GX546" s="256"/>
      <c r="GY546" s="256"/>
      <c r="GZ546" s="256"/>
      <c r="HA546" s="256"/>
      <c r="HB546" s="256"/>
      <c r="HC546" s="256"/>
      <c r="HD546" s="256"/>
      <c r="HE546" s="256"/>
      <c r="HF546" s="256"/>
      <c r="HG546" s="256"/>
      <c r="HH546" s="256"/>
      <c r="HI546" s="256"/>
      <c r="HK546" s="256"/>
      <c r="HL546" s="256"/>
      <c r="HM546" s="256"/>
      <c r="HN546" s="256"/>
      <c r="HO546" s="256"/>
      <c r="HP546" s="256"/>
      <c r="HQ546" s="256"/>
      <c r="HR546" s="256"/>
      <c r="HS546" s="256"/>
      <c r="HT546" s="256"/>
      <c r="HU546" s="256"/>
      <c r="HV546" s="256"/>
      <c r="HX546" s="256"/>
      <c r="HY546" s="256"/>
      <c r="HZ546" s="256"/>
      <c r="IA546" s="256"/>
      <c r="IB546" s="256"/>
      <c r="IC546" s="256"/>
      <c r="ID546" s="256"/>
      <c r="IE546" s="256"/>
      <c r="IF546" s="256"/>
      <c r="IG546" s="256"/>
      <c r="IH546" s="256"/>
      <c r="II546" s="256"/>
      <c r="IK546" s="256"/>
      <c r="IL546" s="257"/>
      <c r="IM546" s="257"/>
      <c r="IN546" s="257"/>
      <c r="IO546" s="257"/>
      <c r="IP546" s="257"/>
      <c r="IQ546" s="257"/>
      <c r="IR546" s="257"/>
      <c r="IS546" s="257"/>
      <c r="IT546" s="257"/>
      <c r="IU546" s="257"/>
      <c r="IV546" s="257"/>
      <c r="IW546" s="257"/>
      <c r="IY546" s="256"/>
    </row>
    <row r="547" spans="16:259" ht="19.5" customHeight="1" x14ac:dyDescent="0.5">
      <c r="P547" s="400"/>
      <c r="Z547" s="256"/>
      <c r="AA547" s="256"/>
      <c r="AB547" s="256"/>
      <c r="AO547" s="400"/>
      <c r="AY547" s="256"/>
      <c r="AZ547" s="256"/>
      <c r="BA547" s="256"/>
      <c r="BB547" s="256"/>
      <c r="BC547" s="256"/>
      <c r="BD547" s="256"/>
      <c r="BE547" s="256"/>
      <c r="BF547" s="256"/>
      <c r="BG547" s="256"/>
      <c r="BH547" s="256"/>
      <c r="BI547" s="256"/>
      <c r="BK547" s="256"/>
      <c r="BL547" s="256"/>
      <c r="BM547" s="256"/>
      <c r="BN547" s="256"/>
      <c r="BO547" s="256"/>
      <c r="BP547" s="256"/>
      <c r="BQ547" s="256"/>
      <c r="BR547" s="256"/>
      <c r="BS547" s="256"/>
      <c r="BT547" s="256"/>
      <c r="BU547" s="256"/>
      <c r="BV547" s="256"/>
      <c r="BX547" s="256"/>
      <c r="BY547" s="256"/>
      <c r="BZ547" s="256"/>
      <c r="CA547" s="256"/>
      <c r="CB547" s="256"/>
      <c r="CC547" s="256"/>
      <c r="CD547" s="256"/>
      <c r="CE547" s="256"/>
      <c r="CF547" s="256"/>
      <c r="CG547" s="256"/>
      <c r="CH547" s="256"/>
      <c r="CI547" s="256"/>
      <c r="CK547" s="256"/>
      <c r="CL547" s="256"/>
      <c r="CM547" s="256"/>
      <c r="CN547" s="256"/>
      <c r="CO547" s="256"/>
      <c r="CP547" s="256"/>
      <c r="CQ547" s="256"/>
      <c r="CR547" s="256"/>
      <c r="CS547" s="256"/>
      <c r="CT547" s="256"/>
      <c r="CU547" s="256"/>
      <c r="CV547" s="256"/>
      <c r="CX547" s="256"/>
      <c r="CY547" s="256"/>
      <c r="CZ547" s="256"/>
      <c r="DA547" s="256"/>
      <c r="DB547" s="256"/>
      <c r="DC547" s="256"/>
      <c r="DD547" s="256"/>
      <c r="DE547" s="256"/>
      <c r="DF547" s="256"/>
      <c r="DG547" s="256"/>
      <c r="DH547" s="256"/>
      <c r="DI547" s="256"/>
      <c r="DK547" s="256"/>
      <c r="DL547" s="256"/>
      <c r="DM547" s="256"/>
      <c r="DN547" s="256"/>
      <c r="DO547" s="256"/>
      <c r="DP547" s="256"/>
      <c r="DQ547" s="256"/>
      <c r="DR547" s="256"/>
      <c r="DS547" s="256"/>
      <c r="DT547" s="256"/>
      <c r="DU547" s="256"/>
      <c r="DV547" s="256"/>
      <c r="DX547" s="256"/>
      <c r="DY547" s="256"/>
      <c r="DZ547" s="256"/>
      <c r="EA547" s="256"/>
      <c r="EB547" s="256"/>
      <c r="EC547" s="256"/>
      <c r="ED547" s="256"/>
      <c r="EE547" s="256"/>
      <c r="EF547" s="256"/>
      <c r="EG547" s="256"/>
      <c r="EH547" s="256"/>
      <c r="EI547" s="256"/>
      <c r="EK547" s="256"/>
      <c r="EL547" s="256"/>
      <c r="EM547" s="256"/>
      <c r="EN547" s="256"/>
      <c r="EO547" s="256"/>
      <c r="EP547" s="256"/>
      <c r="EQ547" s="256"/>
      <c r="ER547" s="256"/>
      <c r="ES547" s="256"/>
      <c r="ET547" s="256"/>
      <c r="EU547" s="256"/>
      <c r="EV547" s="256"/>
      <c r="EX547" s="256"/>
      <c r="EY547" s="256"/>
      <c r="EZ547" s="256"/>
      <c r="FA547" s="256"/>
      <c r="FB547" s="256"/>
      <c r="FC547" s="256"/>
      <c r="FD547" s="256"/>
      <c r="FE547" s="256"/>
      <c r="FF547" s="256"/>
      <c r="FG547" s="256"/>
      <c r="FH547" s="256"/>
      <c r="FI547" s="256"/>
      <c r="FK547" s="256"/>
      <c r="FL547" s="256"/>
      <c r="FM547" s="256"/>
      <c r="FN547" s="256"/>
      <c r="FO547" s="256"/>
      <c r="FP547" s="256"/>
      <c r="FQ547" s="256"/>
      <c r="FR547" s="256"/>
      <c r="FS547" s="256"/>
      <c r="FT547" s="256"/>
      <c r="FU547" s="256"/>
      <c r="FV547" s="256"/>
      <c r="FX547" s="256"/>
      <c r="FY547" s="256"/>
      <c r="FZ547" s="256"/>
      <c r="GA547" s="256"/>
      <c r="GB547" s="256"/>
      <c r="GC547" s="256"/>
      <c r="GD547" s="256"/>
      <c r="GE547" s="256"/>
      <c r="GF547" s="256"/>
      <c r="GG547" s="256"/>
      <c r="GH547" s="256"/>
      <c r="GI547" s="256"/>
      <c r="GK547" s="256"/>
      <c r="GL547" s="256"/>
      <c r="GM547" s="256"/>
      <c r="GN547" s="256"/>
      <c r="GO547" s="256"/>
      <c r="GP547" s="256"/>
      <c r="GQ547" s="256"/>
      <c r="GR547" s="256"/>
      <c r="GS547" s="256"/>
      <c r="GT547" s="256"/>
      <c r="GU547" s="256"/>
      <c r="GV547" s="256"/>
      <c r="GX547" s="256"/>
      <c r="GY547" s="256"/>
      <c r="GZ547" s="256"/>
      <c r="HA547" s="256"/>
      <c r="HB547" s="256"/>
      <c r="HC547" s="256"/>
      <c r="HD547" s="256"/>
      <c r="HE547" s="256"/>
      <c r="HF547" s="256"/>
      <c r="HG547" s="256"/>
      <c r="HH547" s="256"/>
      <c r="HI547" s="256"/>
      <c r="HK547" s="256"/>
      <c r="HL547" s="256"/>
      <c r="HM547" s="256"/>
      <c r="HN547" s="256"/>
      <c r="HO547" s="256"/>
      <c r="HP547" s="256"/>
      <c r="HQ547" s="256"/>
      <c r="HR547" s="256"/>
      <c r="HS547" s="256"/>
      <c r="HT547" s="256"/>
      <c r="HU547" s="256"/>
      <c r="HV547" s="256"/>
      <c r="HX547" s="256"/>
      <c r="HY547" s="256"/>
      <c r="HZ547" s="256"/>
      <c r="IA547" s="256"/>
      <c r="IB547" s="256"/>
      <c r="IC547" s="256"/>
      <c r="ID547" s="256"/>
      <c r="IE547" s="256"/>
      <c r="IF547" s="256"/>
      <c r="IG547" s="256"/>
      <c r="IH547" s="256"/>
      <c r="II547" s="256"/>
      <c r="IK547" s="256"/>
      <c r="IL547" s="257"/>
      <c r="IM547" s="257"/>
      <c r="IN547" s="257"/>
      <c r="IO547" s="257"/>
      <c r="IP547" s="257"/>
      <c r="IQ547" s="257"/>
      <c r="IR547" s="257"/>
      <c r="IS547" s="257"/>
      <c r="IT547" s="257"/>
      <c r="IU547" s="257"/>
      <c r="IV547" s="257"/>
      <c r="IW547" s="257"/>
      <c r="IY547" s="256"/>
    </row>
    <row r="548" spans="16:259" ht="19.5" customHeight="1" x14ac:dyDescent="0.5">
      <c r="P548" s="400"/>
      <c r="Z548" s="256"/>
      <c r="AA548" s="256"/>
      <c r="AB548" s="256"/>
      <c r="AO548" s="400"/>
      <c r="AY548" s="256"/>
      <c r="AZ548" s="256"/>
      <c r="BA548" s="256"/>
      <c r="BB548" s="256"/>
      <c r="BC548" s="256"/>
      <c r="BD548" s="256"/>
      <c r="BE548" s="256"/>
      <c r="BF548" s="256"/>
      <c r="BG548" s="256"/>
      <c r="BH548" s="256"/>
      <c r="BI548" s="256"/>
      <c r="BK548" s="256"/>
      <c r="BL548" s="256"/>
      <c r="BM548" s="256"/>
      <c r="BN548" s="256"/>
      <c r="BO548" s="256"/>
      <c r="BP548" s="256"/>
      <c r="BQ548" s="256"/>
      <c r="BR548" s="256"/>
      <c r="BS548" s="256"/>
      <c r="BT548" s="256"/>
      <c r="BU548" s="256"/>
      <c r="BV548" s="256"/>
      <c r="BX548" s="256"/>
      <c r="BY548" s="256"/>
      <c r="BZ548" s="256"/>
      <c r="CA548" s="256"/>
      <c r="CB548" s="256"/>
      <c r="CC548" s="256"/>
      <c r="CD548" s="256"/>
      <c r="CE548" s="256"/>
      <c r="CF548" s="256"/>
      <c r="CG548" s="256"/>
      <c r="CH548" s="256"/>
      <c r="CI548" s="256"/>
      <c r="CK548" s="256"/>
      <c r="CL548" s="256"/>
      <c r="CM548" s="256"/>
      <c r="CN548" s="256"/>
      <c r="CO548" s="256"/>
      <c r="CP548" s="256"/>
      <c r="CQ548" s="256"/>
      <c r="CR548" s="256"/>
      <c r="CS548" s="256"/>
      <c r="CT548" s="256"/>
      <c r="CU548" s="256"/>
      <c r="CV548" s="256"/>
      <c r="CX548" s="256"/>
      <c r="CY548" s="256"/>
      <c r="CZ548" s="256"/>
      <c r="DA548" s="256"/>
      <c r="DB548" s="256"/>
      <c r="DC548" s="256"/>
      <c r="DD548" s="256"/>
      <c r="DE548" s="256"/>
      <c r="DF548" s="256"/>
      <c r="DG548" s="256"/>
      <c r="DH548" s="256"/>
      <c r="DI548" s="256"/>
      <c r="DK548" s="256"/>
      <c r="DL548" s="256"/>
      <c r="DM548" s="256"/>
      <c r="DN548" s="256"/>
      <c r="DO548" s="256"/>
      <c r="DP548" s="256"/>
      <c r="DQ548" s="256"/>
      <c r="DR548" s="256"/>
      <c r="DS548" s="256"/>
      <c r="DT548" s="256"/>
      <c r="DU548" s="256"/>
      <c r="DV548" s="256"/>
      <c r="DX548" s="256"/>
      <c r="DY548" s="256"/>
      <c r="DZ548" s="256"/>
      <c r="EA548" s="256"/>
      <c r="EB548" s="256"/>
      <c r="EC548" s="256"/>
      <c r="ED548" s="256"/>
      <c r="EE548" s="256"/>
      <c r="EF548" s="256"/>
      <c r="EG548" s="256"/>
      <c r="EH548" s="256"/>
      <c r="EI548" s="256"/>
      <c r="EK548" s="256"/>
      <c r="EL548" s="256"/>
      <c r="EM548" s="256"/>
      <c r="EN548" s="256"/>
      <c r="EO548" s="256"/>
      <c r="EP548" s="256"/>
      <c r="EQ548" s="256"/>
      <c r="ER548" s="256"/>
      <c r="ES548" s="256"/>
      <c r="ET548" s="256"/>
      <c r="EU548" s="256"/>
      <c r="EV548" s="256"/>
      <c r="EX548" s="256"/>
      <c r="EY548" s="256"/>
      <c r="EZ548" s="256"/>
      <c r="FA548" s="256"/>
      <c r="FB548" s="256"/>
      <c r="FC548" s="256"/>
      <c r="FD548" s="256"/>
      <c r="FE548" s="256"/>
      <c r="FF548" s="256"/>
      <c r="FG548" s="256"/>
      <c r="FH548" s="256"/>
      <c r="FI548" s="256"/>
      <c r="FK548" s="256"/>
      <c r="FL548" s="256"/>
      <c r="FM548" s="256"/>
      <c r="FN548" s="256"/>
      <c r="FO548" s="256"/>
      <c r="FP548" s="256"/>
      <c r="FQ548" s="256"/>
      <c r="FR548" s="256"/>
      <c r="FS548" s="256"/>
      <c r="FT548" s="256"/>
      <c r="FU548" s="256"/>
      <c r="FV548" s="256"/>
      <c r="FX548" s="256"/>
      <c r="FY548" s="256"/>
      <c r="FZ548" s="256"/>
      <c r="GA548" s="256"/>
      <c r="GB548" s="256"/>
      <c r="GC548" s="256"/>
      <c r="GD548" s="256"/>
      <c r="GE548" s="256"/>
      <c r="GF548" s="256"/>
      <c r="GG548" s="256"/>
      <c r="GH548" s="256"/>
      <c r="GI548" s="256"/>
      <c r="GK548" s="256"/>
      <c r="GL548" s="256"/>
      <c r="GM548" s="256"/>
      <c r="GN548" s="256"/>
      <c r="GO548" s="256"/>
      <c r="GP548" s="256"/>
      <c r="GQ548" s="256"/>
      <c r="GR548" s="256"/>
      <c r="GS548" s="256"/>
      <c r="GT548" s="256"/>
      <c r="GU548" s="256"/>
      <c r="GV548" s="256"/>
      <c r="GX548" s="256"/>
      <c r="GY548" s="256"/>
      <c r="GZ548" s="256"/>
      <c r="HA548" s="256"/>
      <c r="HB548" s="256"/>
      <c r="HC548" s="256"/>
      <c r="HD548" s="256"/>
      <c r="HE548" s="256"/>
      <c r="HF548" s="256"/>
      <c r="HG548" s="256"/>
      <c r="HH548" s="256"/>
      <c r="HI548" s="256"/>
      <c r="HK548" s="256"/>
      <c r="HL548" s="256"/>
      <c r="HM548" s="256"/>
      <c r="HN548" s="256"/>
      <c r="HO548" s="256"/>
      <c r="HP548" s="256"/>
      <c r="HQ548" s="256"/>
      <c r="HR548" s="256"/>
      <c r="HS548" s="256"/>
      <c r="HT548" s="256"/>
      <c r="HU548" s="256"/>
      <c r="HV548" s="256"/>
      <c r="HX548" s="256"/>
      <c r="HY548" s="256"/>
      <c r="HZ548" s="256"/>
      <c r="IA548" s="256"/>
      <c r="IB548" s="256"/>
      <c r="IC548" s="256"/>
      <c r="ID548" s="256"/>
      <c r="IE548" s="256"/>
      <c r="IF548" s="256"/>
      <c r="IG548" s="256"/>
      <c r="IH548" s="256"/>
      <c r="II548" s="256"/>
      <c r="IK548" s="256"/>
      <c r="IL548" s="257"/>
      <c r="IM548" s="257"/>
      <c r="IN548" s="257"/>
      <c r="IO548" s="257"/>
      <c r="IP548" s="257"/>
      <c r="IQ548" s="257"/>
      <c r="IR548" s="257"/>
      <c r="IS548" s="257"/>
      <c r="IT548" s="257"/>
      <c r="IU548" s="257"/>
      <c r="IV548" s="257"/>
      <c r="IW548" s="257"/>
      <c r="IY548" s="256"/>
    </row>
    <row r="549" spans="16:259" ht="19.5" customHeight="1" x14ac:dyDescent="0.5">
      <c r="P549" s="400"/>
      <c r="Z549" s="256"/>
      <c r="AA549" s="256"/>
      <c r="AB549" s="256"/>
      <c r="AO549" s="400"/>
      <c r="AY549" s="256"/>
      <c r="AZ549" s="256"/>
      <c r="BA549" s="256"/>
      <c r="BB549" s="256"/>
      <c r="BC549" s="256"/>
      <c r="BD549" s="256"/>
      <c r="BE549" s="256"/>
      <c r="BF549" s="256"/>
      <c r="BG549" s="256"/>
      <c r="BH549" s="256"/>
      <c r="BI549" s="256"/>
      <c r="BK549" s="256"/>
      <c r="BL549" s="256"/>
      <c r="BM549" s="256"/>
      <c r="BN549" s="256"/>
      <c r="BO549" s="256"/>
      <c r="BP549" s="256"/>
      <c r="BQ549" s="256"/>
      <c r="BR549" s="256"/>
      <c r="BS549" s="256"/>
      <c r="BT549" s="256"/>
      <c r="BU549" s="256"/>
      <c r="BV549" s="256"/>
      <c r="BX549" s="256"/>
      <c r="BY549" s="256"/>
      <c r="BZ549" s="256"/>
      <c r="CA549" s="256"/>
      <c r="CB549" s="256"/>
      <c r="CC549" s="256"/>
      <c r="CD549" s="256"/>
      <c r="CE549" s="256"/>
      <c r="CF549" s="256"/>
      <c r="CG549" s="256"/>
      <c r="CH549" s="256"/>
      <c r="CI549" s="256"/>
      <c r="CK549" s="256"/>
      <c r="CL549" s="256"/>
      <c r="CM549" s="256"/>
      <c r="CN549" s="256"/>
      <c r="CO549" s="256"/>
      <c r="CP549" s="256"/>
      <c r="CQ549" s="256"/>
      <c r="CR549" s="256"/>
      <c r="CS549" s="256"/>
      <c r="CT549" s="256"/>
      <c r="CU549" s="256"/>
      <c r="CV549" s="256"/>
      <c r="CX549" s="256"/>
      <c r="CY549" s="256"/>
      <c r="CZ549" s="256"/>
      <c r="DA549" s="256"/>
      <c r="DB549" s="256"/>
      <c r="DC549" s="256"/>
      <c r="DD549" s="256"/>
      <c r="DE549" s="256"/>
      <c r="DF549" s="256"/>
      <c r="DG549" s="256"/>
      <c r="DH549" s="256"/>
      <c r="DI549" s="256"/>
      <c r="DK549" s="256"/>
      <c r="DL549" s="256"/>
      <c r="DM549" s="256"/>
      <c r="DN549" s="256"/>
      <c r="DO549" s="256"/>
      <c r="DP549" s="256"/>
      <c r="DQ549" s="256"/>
      <c r="DR549" s="256"/>
      <c r="DS549" s="256"/>
      <c r="DT549" s="256"/>
      <c r="DU549" s="256"/>
      <c r="DV549" s="256"/>
      <c r="DX549" s="256"/>
      <c r="DY549" s="256"/>
      <c r="DZ549" s="256"/>
      <c r="EA549" s="256"/>
      <c r="EB549" s="256"/>
      <c r="EC549" s="256"/>
      <c r="ED549" s="256"/>
      <c r="EE549" s="256"/>
      <c r="EF549" s="256"/>
      <c r="EG549" s="256"/>
      <c r="EH549" s="256"/>
      <c r="EI549" s="256"/>
      <c r="EK549" s="256"/>
      <c r="EL549" s="256"/>
      <c r="EM549" s="256"/>
      <c r="EN549" s="256"/>
      <c r="EO549" s="256"/>
      <c r="EP549" s="256"/>
      <c r="EQ549" s="256"/>
      <c r="ER549" s="256"/>
      <c r="ES549" s="256"/>
      <c r="ET549" s="256"/>
      <c r="EU549" s="256"/>
      <c r="EV549" s="256"/>
      <c r="EX549" s="256"/>
      <c r="EY549" s="256"/>
      <c r="EZ549" s="256"/>
      <c r="FA549" s="256"/>
      <c r="FB549" s="256"/>
      <c r="FC549" s="256"/>
      <c r="FD549" s="256"/>
      <c r="FE549" s="256"/>
      <c r="FF549" s="256"/>
      <c r="FG549" s="256"/>
      <c r="FH549" s="256"/>
      <c r="FI549" s="256"/>
      <c r="FK549" s="256"/>
      <c r="FL549" s="256"/>
      <c r="FM549" s="256"/>
      <c r="FN549" s="256"/>
      <c r="FO549" s="256"/>
      <c r="FP549" s="256"/>
      <c r="FQ549" s="256"/>
      <c r="FR549" s="256"/>
      <c r="FS549" s="256"/>
      <c r="FT549" s="256"/>
      <c r="FU549" s="256"/>
      <c r="FV549" s="256"/>
      <c r="FX549" s="256"/>
      <c r="FY549" s="256"/>
      <c r="FZ549" s="256"/>
      <c r="GA549" s="256"/>
      <c r="GB549" s="256"/>
      <c r="GC549" s="256"/>
      <c r="GD549" s="256"/>
      <c r="GE549" s="256"/>
      <c r="GF549" s="256"/>
      <c r="GG549" s="256"/>
      <c r="GH549" s="256"/>
      <c r="GI549" s="256"/>
      <c r="GK549" s="256"/>
      <c r="GL549" s="256"/>
      <c r="GM549" s="256"/>
      <c r="GN549" s="256"/>
      <c r="GO549" s="256"/>
      <c r="GP549" s="256"/>
      <c r="GQ549" s="256"/>
      <c r="GR549" s="256"/>
      <c r="GS549" s="256"/>
      <c r="GT549" s="256"/>
      <c r="GU549" s="256"/>
      <c r="GV549" s="256"/>
      <c r="GX549" s="256"/>
      <c r="GY549" s="256"/>
      <c r="GZ549" s="256"/>
      <c r="HA549" s="256"/>
      <c r="HB549" s="256"/>
      <c r="HC549" s="256"/>
      <c r="HD549" s="256"/>
      <c r="HE549" s="256"/>
      <c r="HF549" s="256"/>
      <c r="HG549" s="256"/>
      <c r="HH549" s="256"/>
      <c r="HI549" s="256"/>
      <c r="HK549" s="256"/>
      <c r="HL549" s="256"/>
      <c r="HM549" s="256"/>
      <c r="HN549" s="256"/>
      <c r="HO549" s="256"/>
      <c r="HP549" s="256"/>
      <c r="HQ549" s="256"/>
      <c r="HR549" s="256"/>
      <c r="HS549" s="256"/>
      <c r="HT549" s="256"/>
      <c r="HU549" s="256"/>
      <c r="HV549" s="256"/>
      <c r="HX549" s="256"/>
      <c r="HY549" s="256"/>
      <c r="HZ549" s="256"/>
      <c r="IA549" s="256"/>
      <c r="IB549" s="256"/>
      <c r="IC549" s="256"/>
      <c r="ID549" s="256"/>
      <c r="IE549" s="256"/>
      <c r="IF549" s="256"/>
      <c r="IG549" s="256"/>
      <c r="IH549" s="256"/>
      <c r="II549" s="256"/>
      <c r="IK549" s="256"/>
      <c r="IL549" s="257"/>
      <c r="IM549" s="257"/>
      <c r="IN549" s="257"/>
      <c r="IO549" s="257"/>
      <c r="IP549" s="257"/>
      <c r="IQ549" s="257"/>
      <c r="IR549" s="257"/>
      <c r="IS549" s="257"/>
      <c r="IT549" s="257"/>
      <c r="IU549" s="257"/>
      <c r="IV549" s="257"/>
      <c r="IW549" s="257"/>
      <c r="IY549" s="256"/>
    </row>
    <row r="550" spans="16:259" ht="19.5" customHeight="1" x14ac:dyDescent="0.5">
      <c r="P550" s="400"/>
      <c r="Z550" s="256"/>
      <c r="AA550" s="256"/>
      <c r="AB550" s="256"/>
      <c r="AO550" s="400"/>
      <c r="AY550" s="256"/>
      <c r="AZ550" s="256"/>
      <c r="BA550" s="256"/>
      <c r="BB550" s="256"/>
      <c r="BC550" s="256"/>
      <c r="BD550" s="256"/>
      <c r="BE550" s="256"/>
      <c r="BF550" s="256"/>
      <c r="BG550" s="256"/>
      <c r="BH550" s="256"/>
      <c r="BI550" s="256"/>
      <c r="BK550" s="256"/>
      <c r="BL550" s="256"/>
      <c r="BM550" s="256"/>
      <c r="BN550" s="256"/>
      <c r="BO550" s="256"/>
      <c r="BP550" s="256"/>
      <c r="BQ550" s="256"/>
      <c r="BR550" s="256"/>
      <c r="BS550" s="256"/>
      <c r="BT550" s="256"/>
      <c r="BU550" s="256"/>
      <c r="BV550" s="256"/>
      <c r="BX550" s="256"/>
      <c r="BY550" s="256"/>
      <c r="BZ550" s="256"/>
      <c r="CA550" s="256"/>
      <c r="CB550" s="256"/>
      <c r="CC550" s="256"/>
      <c r="CD550" s="256"/>
      <c r="CE550" s="256"/>
      <c r="CF550" s="256"/>
      <c r="CG550" s="256"/>
      <c r="CH550" s="256"/>
      <c r="CI550" s="256"/>
      <c r="CK550" s="256"/>
      <c r="CL550" s="256"/>
      <c r="CM550" s="256"/>
      <c r="CN550" s="256"/>
      <c r="CO550" s="256"/>
      <c r="CP550" s="256"/>
      <c r="CQ550" s="256"/>
      <c r="CR550" s="256"/>
      <c r="CS550" s="256"/>
      <c r="CT550" s="256"/>
      <c r="CU550" s="256"/>
      <c r="CV550" s="256"/>
      <c r="CX550" s="256"/>
      <c r="CY550" s="256"/>
      <c r="CZ550" s="256"/>
      <c r="DA550" s="256"/>
      <c r="DB550" s="256"/>
      <c r="DC550" s="256"/>
      <c r="DD550" s="256"/>
      <c r="DE550" s="256"/>
      <c r="DF550" s="256"/>
      <c r="DG550" s="256"/>
      <c r="DH550" s="256"/>
      <c r="DI550" s="256"/>
      <c r="DK550" s="256"/>
      <c r="DL550" s="256"/>
      <c r="DM550" s="256"/>
      <c r="DN550" s="256"/>
      <c r="DO550" s="256"/>
      <c r="DP550" s="256"/>
      <c r="DQ550" s="256"/>
      <c r="DR550" s="256"/>
      <c r="DS550" s="256"/>
      <c r="DT550" s="256"/>
      <c r="DU550" s="256"/>
      <c r="DV550" s="256"/>
      <c r="DX550" s="256"/>
      <c r="DY550" s="256"/>
      <c r="DZ550" s="256"/>
      <c r="EA550" s="256"/>
      <c r="EB550" s="256"/>
      <c r="EC550" s="256"/>
      <c r="ED550" s="256"/>
      <c r="EE550" s="256"/>
      <c r="EF550" s="256"/>
      <c r="EG550" s="256"/>
      <c r="EH550" s="256"/>
      <c r="EI550" s="256"/>
      <c r="EK550" s="256"/>
      <c r="EL550" s="256"/>
      <c r="EM550" s="256"/>
      <c r="EN550" s="256"/>
      <c r="EO550" s="256"/>
      <c r="EP550" s="256"/>
      <c r="EQ550" s="256"/>
      <c r="ER550" s="256"/>
      <c r="ES550" s="256"/>
      <c r="ET550" s="256"/>
      <c r="EU550" s="256"/>
      <c r="EV550" s="256"/>
      <c r="EX550" s="256"/>
      <c r="EY550" s="256"/>
      <c r="EZ550" s="256"/>
      <c r="FA550" s="256"/>
      <c r="FB550" s="256"/>
      <c r="FC550" s="256"/>
      <c r="FD550" s="256"/>
      <c r="FE550" s="256"/>
      <c r="FF550" s="256"/>
      <c r="FG550" s="256"/>
      <c r="FH550" s="256"/>
      <c r="FI550" s="256"/>
      <c r="FK550" s="256"/>
      <c r="FL550" s="256"/>
      <c r="FM550" s="256"/>
      <c r="FN550" s="256"/>
      <c r="FO550" s="256"/>
      <c r="FP550" s="256"/>
      <c r="FQ550" s="256"/>
      <c r="FR550" s="256"/>
      <c r="FS550" s="256"/>
      <c r="FT550" s="256"/>
      <c r="FU550" s="256"/>
      <c r="FV550" s="256"/>
      <c r="FX550" s="256"/>
      <c r="FY550" s="256"/>
      <c r="FZ550" s="256"/>
      <c r="GA550" s="256"/>
      <c r="GB550" s="256"/>
      <c r="GC550" s="256"/>
      <c r="GD550" s="256"/>
      <c r="GE550" s="256"/>
      <c r="GF550" s="256"/>
      <c r="GG550" s="256"/>
      <c r="GH550" s="256"/>
      <c r="GI550" s="256"/>
      <c r="GK550" s="256"/>
      <c r="GL550" s="256"/>
      <c r="GM550" s="256"/>
      <c r="GN550" s="256"/>
      <c r="GO550" s="256"/>
      <c r="GP550" s="256"/>
      <c r="GQ550" s="256"/>
      <c r="GR550" s="256"/>
      <c r="GS550" s="256"/>
      <c r="GT550" s="256"/>
      <c r="GU550" s="256"/>
      <c r="GV550" s="256"/>
      <c r="GX550" s="256"/>
      <c r="GY550" s="256"/>
      <c r="GZ550" s="256"/>
      <c r="HA550" s="256"/>
      <c r="HB550" s="256"/>
      <c r="HC550" s="256"/>
      <c r="HD550" s="256"/>
      <c r="HE550" s="256"/>
      <c r="HF550" s="256"/>
      <c r="HG550" s="256"/>
      <c r="HH550" s="256"/>
      <c r="HI550" s="256"/>
      <c r="HK550" s="256"/>
      <c r="HL550" s="256"/>
      <c r="HM550" s="256"/>
      <c r="HN550" s="256"/>
      <c r="HO550" s="256"/>
      <c r="HP550" s="256"/>
      <c r="HQ550" s="256"/>
      <c r="HR550" s="256"/>
      <c r="HS550" s="256"/>
      <c r="HT550" s="256"/>
      <c r="HU550" s="256"/>
      <c r="HV550" s="256"/>
      <c r="HX550" s="256"/>
      <c r="HY550" s="256"/>
      <c r="HZ550" s="256"/>
      <c r="IA550" s="256"/>
      <c r="IB550" s="256"/>
      <c r="IC550" s="256"/>
      <c r="ID550" s="256"/>
      <c r="IE550" s="256"/>
      <c r="IF550" s="256"/>
      <c r="IG550" s="256"/>
      <c r="IH550" s="256"/>
      <c r="II550" s="256"/>
      <c r="IK550" s="256"/>
      <c r="IL550" s="257"/>
      <c r="IM550" s="257"/>
      <c r="IN550" s="257"/>
      <c r="IO550" s="257"/>
      <c r="IP550" s="257"/>
      <c r="IQ550" s="257"/>
      <c r="IR550" s="257"/>
      <c r="IS550" s="257"/>
      <c r="IT550" s="257"/>
      <c r="IU550" s="257"/>
      <c r="IV550" s="257"/>
      <c r="IW550" s="257"/>
      <c r="IY550" s="256"/>
    </row>
    <row r="551" spans="16:259" ht="19.5" customHeight="1" x14ac:dyDescent="0.5">
      <c r="P551" s="400"/>
      <c r="Z551" s="256"/>
      <c r="AA551" s="256"/>
      <c r="AB551" s="256"/>
      <c r="AO551" s="400"/>
      <c r="AY551" s="256"/>
      <c r="AZ551" s="256"/>
      <c r="BA551" s="256"/>
      <c r="BB551" s="256"/>
      <c r="BC551" s="256"/>
      <c r="BD551" s="256"/>
      <c r="BE551" s="256"/>
      <c r="BF551" s="256"/>
      <c r="BG551" s="256"/>
      <c r="BH551" s="256"/>
      <c r="BI551" s="256"/>
      <c r="BK551" s="256"/>
      <c r="BL551" s="256"/>
      <c r="BM551" s="256"/>
      <c r="BN551" s="256"/>
      <c r="BO551" s="256"/>
      <c r="BP551" s="256"/>
      <c r="BQ551" s="256"/>
      <c r="BR551" s="256"/>
      <c r="BS551" s="256"/>
      <c r="BT551" s="256"/>
      <c r="BU551" s="256"/>
      <c r="BV551" s="256"/>
      <c r="BX551" s="256"/>
      <c r="BY551" s="256"/>
      <c r="BZ551" s="256"/>
      <c r="CA551" s="256"/>
      <c r="CB551" s="256"/>
      <c r="CC551" s="256"/>
      <c r="CD551" s="256"/>
      <c r="CE551" s="256"/>
      <c r="CF551" s="256"/>
      <c r="CG551" s="256"/>
      <c r="CH551" s="256"/>
      <c r="CI551" s="256"/>
      <c r="CK551" s="256"/>
      <c r="CL551" s="256"/>
      <c r="CM551" s="256"/>
      <c r="CN551" s="256"/>
      <c r="CO551" s="256"/>
      <c r="CP551" s="256"/>
      <c r="CQ551" s="256"/>
      <c r="CR551" s="256"/>
      <c r="CS551" s="256"/>
      <c r="CT551" s="256"/>
      <c r="CU551" s="256"/>
      <c r="CV551" s="256"/>
      <c r="CX551" s="256"/>
      <c r="CY551" s="256"/>
      <c r="CZ551" s="256"/>
      <c r="DA551" s="256"/>
      <c r="DB551" s="256"/>
      <c r="DC551" s="256"/>
      <c r="DD551" s="256"/>
      <c r="DE551" s="256"/>
      <c r="DF551" s="256"/>
      <c r="DG551" s="256"/>
      <c r="DH551" s="256"/>
      <c r="DI551" s="256"/>
      <c r="DK551" s="256"/>
      <c r="DL551" s="256"/>
      <c r="DM551" s="256"/>
      <c r="DN551" s="256"/>
      <c r="DO551" s="256"/>
      <c r="DP551" s="256"/>
      <c r="DQ551" s="256"/>
      <c r="DR551" s="256"/>
      <c r="DS551" s="256"/>
      <c r="DT551" s="256"/>
      <c r="DU551" s="256"/>
      <c r="DV551" s="256"/>
      <c r="DX551" s="256"/>
      <c r="DY551" s="256"/>
      <c r="DZ551" s="256"/>
      <c r="EA551" s="256"/>
      <c r="EB551" s="256"/>
      <c r="EC551" s="256"/>
      <c r="ED551" s="256"/>
      <c r="EE551" s="256"/>
      <c r="EF551" s="256"/>
      <c r="EG551" s="256"/>
      <c r="EH551" s="256"/>
      <c r="EI551" s="256"/>
      <c r="EK551" s="256"/>
      <c r="EL551" s="256"/>
      <c r="EM551" s="256"/>
      <c r="EN551" s="256"/>
      <c r="EO551" s="256"/>
      <c r="EP551" s="256"/>
      <c r="EQ551" s="256"/>
      <c r="ER551" s="256"/>
      <c r="ES551" s="256"/>
      <c r="ET551" s="256"/>
      <c r="EU551" s="256"/>
      <c r="EV551" s="256"/>
      <c r="EX551" s="256"/>
      <c r="EY551" s="256"/>
      <c r="EZ551" s="256"/>
      <c r="FA551" s="256"/>
      <c r="FB551" s="256"/>
      <c r="FC551" s="256"/>
      <c r="FD551" s="256"/>
      <c r="FE551" s="256"/>
      <c r="FF551" s="256"/>
      <c r="FG551" s="256"/>
      <c r="FH551" s="256"/>
      <c r="FI551" s="256"/>
      <c r="FK551" s="256"/>
      <c r="FL551" s="256"/>
      <c r="FM551" s="256"/>
      <c r="FN551" s="256"/>
      <c r="FO551" s="256"/>
      <c r="FP551" s="256"/>
      <c r="FQ551" s="256"/>
      <c r="FR551" s="256"/>
      <c r="FS551" s="256"/>
      <c r="FT551" s="256"/>
      <c r="FU551" s="256"/>
      <c r="FV551" s="256"/>
      <c r="FX551" s="256"/>
      <c r="FY551" s="256"/>
      <c r="FZ551" s="256"/>
      <c r="GA551" s="256"/>
      <c r="GB551" s="256"/>
      <c r="GC551" s="256"/>
      <c r="GD551" s="256"/>
      <c r="GE551" s="256"/>
      <c r="GF551" s="256"/>
      <c r="GG551" s="256"/>
      <c r="GH551" s="256"/>
      <c r="GI551" s="256"/>
      <c r="GK551" s="256"/>
      <c r="GL551" s="256"/>
      <c r="GM551" s="256"/>
      <c r="GN551" s="256"/>
      <c r="GO551" s="256"/>
      <c r="GP551" s="256"/>
      <c r="GQ551" s="256"/>
      <c r="GR551" s="256"/>
      <c r="GS551" s="256"/>
      <c r="GT551" s="256"/>
      <c r="GU551" s="256"/>
      <c r="GV551" s="256"/>
      <c r="GX551" s="256"/>
      <c r="GY551" s="256"/>
      <c r="GZ551" s="256"/>
      <c r="HA551" s="256"/>
      <c r="HB551" s="256"/>
      <c r="HC551" s="256"/>
      <c r="HD551" s="256"/>
      <c r="HE551" s="256"/>
      <c r="HF551" s="256"/>
      <c r="HG551" s="256"/>
      <c r="HH551" s="256"/>
      <c r="HI551" s="256"/>
      <c r="HK551" s="256"/>
      <c r="HL551" s="256"/>
      <c r="HM551" s="256"/>
      <c r="HN551" s="256"/>
      <c r="HO551" s="256"/>
      <c r="HP551" s="256"/>
      <c r="HQ551" s="256"/>
      <c r="HR551" s="256"/>
      <c r="HS551" s="256"/>
      <c r="HT551" s="256"/>
      <c r="HU551" s="256"/>
      <c r="HV551" s="256"/>
      <c r="HX551" s="256"/>
      <c r="HY551" s="256"/>
      <c r="HZ551" s="256"/>
      <c r="IA551" s="256"/>
      <c r="IB551" s="256"/>
      <c r="IC551" s="256"/>
      <c r="ID551" s="256"/>
      <c r="IE551" s="256"/>
      <c r="IF551" s="256"/>
      <c r="IG551" s="256"/>
      <c r="IH551" s="256"/>
      <c r="II551" s="256"/>
      <c r="IK551" s="256"/>
      <c r="IL551" s="257"/>
      <c r="IM551" s="257"/>
      <c r="IN551" s="257"/>
      <c r="IO551" s="257"/>
      <c r="IP551" s="257"/>
      <c r="IQ551" s="257"/>
      <c r="IR551" s="257"/>
      <c r="IS551" s="257"/>
      <c r="IT551" s="257"/>
      <c r="IU551" s="257"/>
      <c r="IV551" s="257"/>
      <c r="IW551" s="257"/>
      <c r="IY551" s="256"/>
    </row>
    <row r="552" spans="16:259" ht="19.5" customHeight="1" x14ac:dyDescent="0.5">
      <c r="P552" s="400"/>
      <c r="Z552" s="256"/>
      <c r="AA552" s="256"/>
      <c r="AB552" s="256"/>
      <c r="AO552" s="400"/>
      <c r="AY552" s="256"/>
      <c r="AZ552" s="256"/>
      <c r="BA552" s="256"/>
      <c r="BB552" s="256"/>
      <c r="BC552" s="256"/>
      <c r="BD552" s="256"/>
      <c r="BE552" s="256"/>
      <c r="BF552" s="256"/>
      <c r="BG552" s="256"/>
      <c r="BH552" s="256"/>
      <c r="BI552" s="256"/>
      <c r="BK552" s="256"/>
      <c r="BL552" s="256"/>
      <c r="BM552" s="256"/>
      <c r="BN552" s="256"/>
      <c r="BO552" s="256"/>
      <c r="BP552" s="256"/>
      <c r="BQ552" s="256"/>
      <c r="BR552" s="256"/>
      <c r="BS552" s="256"/>
      <c r="BT552" s="256"/>
      <c r="BU552" s="256"/>
      <c r="BV552" s="256"/>
      <c r="BX552" s="256"/>
      <c r="BY552" s="256"/>
      <c r="BZ552" s="256"/>
      <c r="CA552" s="256"/>
      <c r="CB552" s="256"/>
      <c r="CC552" s="256"/>
      <c r="CD552" s="256"/>
      <c r="CE552" s="256"/>
      <c r="CF552" s="256"/>
      <c r="CG552" s="256"/>
      <c r="CH552" s="256"/>
      <c r="CI552" s="256"/>
      <c r="CK552" s="256"/>
      <c r="CL552" s="256"/>
      <c r="CM552" s="256"/>
      <c r="CN552" s="256"/>
      <c r="CO552" s="256"/>
      <c r="CP552" s="256"/>
      <c r="CQ552" s="256"/>
      <c r="CR552" s="256"/>
      <c r="CS552" s="256"/>
      <c r="CT552" s="256"/>
      <c r="CU552" s="256"/>
      <c r="CV552" s="256"/>
      <c r="CX552" s="256"/>
      <c r="CY552" s="256"/>
      <c r="CZ552" s="256"/>
      <c r="DA552" s="256"/>
      <c r="DB552" s="256"/>
      <c r="DC552" s="256"/>
      <c r="DD552" s="256"/>
      <c r="DE552" s="256"/>
      <c r="DF552" s="256"/>
      <c r="DG552" s="256"/>
      <c r="DH552" s="256"/>
      <c r="DI552" s="256"/>
      <c r="DK552" s="256"/>
      <c r="DL552" s="256"/>
      <c r="DM552" s="256"/>
      <c r="DN552" s="256"/>
      <c r="DO552" s="256"/>
      <c r="DP552" s="256"/>
      <c r="DQ552" s="256"/>
      <c r="DR552" s="256"/>
      <c r="DS552" s="256"/>
      <c r="DT552" s="256"/>
      <c r="DU552" s="256"/>
      <c r="DV552" s="256"/>
      <c r="DX552" s="256"/>
      <c r="DY552" s="256"/>
      <c r="DZ552" s="256"/>
      <c r="EA552" s="256"/>
      <c r="EB552" s="256"/>
      <c r="EC552" s="256"/>
      <c r="ED552" s="256"/>
      <c r="EE552" s="256"/>
      <c r="EF552" s="256"/>
      <c r="EG552" s="256"/>
      <c r="EH552" s="256"/>
      <c r="EI552" s="256"/>
      <c r="EK552" s="256"/>
      <c r="EL552" s="256"/>
      <c r="EM552" s="256"/>
      <c r="EN552" s="256"/>
      <c r="EO552" s="256"/>
      <c r="EP552" s="256"/>
      <c r="EQ552" s="256"/>
      <c r="ER552" s="256"/>
      <c r="ES552" s="256"/>
      <c r="ET552" s="256"/>
      <c r="EU552" s="256"/>
      <c r="EV552" s="256"/>
      <c r="EX552" s="256"/>
      <c r="EY552" s="256"/>
      <c r="EZ552" s="256"/>
      <c r="FA552" s="256"/>
      <c r="FB552" s="256"/>
      <c r="FC552" s="256"/>
      <c r="FD552" s="256"/>
      <c r="FE552" s="256"/>
      <c r="FF552" s="256"/>
      <c r="FG552" s="256"/>
      <c r="FH552" s="256"/>
      <c r="FI552" s="256"/>
      <c r="FK552" s="256"/>
      <c r="FL552" s="256"/>
      <c r="FM552" s="256"/>
      <c r="FN552" s="256"/>
      <c r="FO552" s="256"/>
      <c r="FP552" s="256"/>
      <c r="FQ552" s="256"/>
      <c r="FR552" s="256"/>
      <c r="FS552" s="256"/>
      <c r="FT552" s="256"/>
      <c r="FU552" s="256"/>
      <c r="FV552" s="256"/>
      <c r="FX552" s="256"/>
      <c r="FY552" s="256"/>
      <c r="FZ552" s="256"/>
      <c r="GA552" s="256"/>
      <c r="GB552" s="256"/>
      <c r="GC552" s="256"/>
      <c r="GD552" s="256"/>
      <c r="GE552" s="256"/>
      <c r="GF552" s="256"/>
      <c r="GG552" s="256"/>
      <c r="GH552" s="256"/>
      <c r="GI552" s="256"/>
      <c r="GK552" s="256"/>
      <c r="GL552" s="256"/>
      <c r="GM552" s="256"/>
      <c r="GN552" s="256"/>
      <c r="GO552" s="256"/>
      <c r="GP552" s="256"/>
      <c r="GQ552" s="256"/>
      <c r="GR552" s="256"/>
      <c r="GS552" s="256"/>
      <c r="GT552" s="256"/>
      <c r="GU552" s="256"/>
      <c r="GV552" s="256"/>
      <c r="GX552" s="256"/>
      <c r="GY552" s="256"/>
      <c r="GZ552" s="256"/>
      <c r="HA552" s="256"/>
      <c r="HB552" s="256"/>
      <c r="HC552" s="256"/>
      <c r="HD552" s="256"/>
      <c r="HE552" s="256"/>
      <c r="HF552" s="256"/>
      <c r="HG552" s="256"/>
      <c r="HH552" s="256"/>
      <c r="HI552" s="256"/>
      <c r="HK552" s="256"/>
      <c r="HL552" s="256"/>
      <c r="HM552" s="256"/>
      <c r="HN552" s="256"/>
      <c r="HO552" s="256"/>
      <c r="HP552" s="256"/>
      <c r="HQ552" s="256"/>
      <c r="HR552" s="256"/>
      <c r="HS552" s="256"/>
      <c r="HT552" s="256"/>
      <c r="HU552" s="256"/>
      <c r="HV552" s="256"/>
      <c r="HX552" s="256"/>
      <c r="HY552" s="256"/>
      <c r="HZ552" s="256"/>
      <c r="IA552" s="256"/>
      <c r="IB552" s="256"/>
      <c r="IC552" s="256"/>
      <c r="ID552" s="256"/>
      <c r="IE552" s="256"/>
      <c r="IF552" s="256"/>
      <c r="IG552" s="256"/>
      <c r="IH552" s="256"/>
      <c r="II552" s="256"/>
      <c r="IK552" s="256"/>
      <c r="IL552" s="257"/>
      <c r="IM552" s="257"/>
      <c r="IN552" s="257"/>
      <c r="IO552" s="257"/>
      <c r="IP552" s="257"/>
      <c r="IQ552" s="257"/>
      <c r="IR552" s="257"/>
      <c r="IS552" s="257"/>
      <c r="IT552" s="257"/>
      <c r="IU552" s="257"/>
      <c r="IV552" s="257"/>
      <c r="IW552" s="257"/>
      <c r="IY552" s="256"/>
    </row>
    <row r="553" spans="16:259" ht="19.5" customHeight="1" x14ac:dyDescent="0.5">
      <c r="P553" s="400"/>
      <c r="Z553" s="256"/>
      <c r="AA553" s="256"/>
      <c r="AB553" s="256"/>
      <c r="AO553" s="400"/>
      <c r="AY553" s="256"/>
      <c r="AZ553" s="256"/>
      <c r="BA553" s="256"/>
      <c r="BB553" s="256"/>
      <c r="BC553" s="256"/>
      <c r="BD553" s="256"/>
      <c r="BE553" s="256"/>
      <c r="BF553" s="256"/>
      <c r="BG553" s="256"/>
      <c r="BH553" s="256"/>
      <c r="BI553" s="256"/>
      <c r="BK553" s="256"/>
      <c r="BL553" s="256"/>
      <c r="BM553" s="256"/>
      <c r="BN553" s="256"/>
      <c r="BO553" s="256"/>
      <c r="BP553" s="256"/>
      <c r="BQ553" s="256"/>
      <c r="BR553" s="256"/>
      <c r="BS553" s="256"/>
      <c r="BT553" s="256"/>
      <c r="BU553" s="256"/>
      <c r="BV553" s="256"/>
      <c r="BX553" s="256"/>
      <c r="BY553" s="256"/>
      <c r="BZ553" s="256"/>
      <c r="CA553" s="256"/>
      <c r="CB553" s="256"/>
      <c r="CC553" s="256"/>
      <c r="CD553" s="256"/>
      <c r="CE553" s="256"/>
      <c r="CF553" s="256"/>
      <c r="CG553" s="256"/>
      <c r="CH553" s="256"/>
      <c r="CI553" s="256"/>
      <c r="CK553" s="256"/>
      <c r="CL553" s="256"/>
      <c r="CM553" s="256"/>
      <c r="CN553" s="256"/>
      <c r="CO553" s="256"/>
      <c r="CP553" s="256"/>
      <c r="CQ553" s="256"/>
      <c r="CR553" s="256"/>
      <c r="CS553" s="256"/>
      <c r="CT553" s="256"/>
      <c r="CU553" s="256"/>
      <c r="CV553" s="256"/>
      <c r="CX553" s="256"/>
      <c r="CY553" s="256"/>
      <c r="CZ553" s="256"/>
      <c r="DA553" s="256"/>
      <c r="DB553" s="256"/>
      <c r="DC553" s="256"/>
      <c r="DD553" s="256"/>
      <c r="DE553" s="256"/>
      <c r="DF553" s="256"/>
      <c r="DG553" s="256"/>
      <c r="DH553" s="256"/>
      <c r="DI553" s="256"/>
      <c r="DK553" s="256"/>
      <c r="DL553" s="256"/>
      <c r="DM553" s="256"/>
      <c r="DN553" s="256"/>
      <c r="DO553" s="256"/>
      <c r="DP553" s="256"/>
      <c r="DQ553" s="256"/>
      <c r="DR553" s="256"/>
      <c r="DS553" s="256"/>
      <c r="DT553" s="256"/>
      <c r="DU553" s="256"/>
      <c r="DV553" s="256"/>
      <c r="DX553" s="256"/>
      <c r="DY553" s="256"/>
      <c r="DZ553" s="256"/>
      <c r="EA553" s="256"/>
      <c r="EB553" s="256"/>
      <c r="EC553" s="256"/>
      <c r="ED553" s="256"/>
      <c r="EE553" s="256"/>
      <c r="EF553" s="256"/>
      <c r="EG553" s="256"/>
      <c r="EH553" s="256"/>
      <c r="EI553" s="256"/>
      <c r="EK553" s="256"/>
      <c r="EL553" s="256"/>
      <c r="EM553" s="256"/>
      <c r="EN553" s="256"/>
      <c r="EO553" s="256"/>
      <c r="EP553" s="256"/>
      <c r="EQ553" s="256"/>
      <c r="ER553" s="256"/>
      <c r="ES553" s="256"/>
      <c r="ET553" s="256"/>
      <c r="EU553" s="256"/>
      <c r="EV553" s="256"/>
      <c r="EX553" s="256"/>
      <c r="EY553" s="256"/>
      <c r="EZ553" s="256"/>
      <c r="FA553" s="256"/>
      <c r="FB553" s="256"/>
      <c r="FC553" s="256"/>
      <c r="FD553" s="256"/>
      <c r="FE553" s="256"/>
      <c r="FF553" s="256"/>
      <c r="FG553" s="256"/>
      <c r="FH553" s="256"/>
      <c r="FI553" s="256"/>
      <c r="FK553" s="256"/>
      <c r="FL553" s="256"/>
      <c r="FM553" s="256"/>
      <c r="FN553" s="256"/>
      <c r="FO553" s="256"/>
      <c r="FP553" s="256"/>
      <c r="FQ553" s="256"/>
      <c r="FR553" s="256"/>
      <c r="FS553" s="256"/>
      <c r="FT553" s="256"/>
      <c r="FU553" s="256"/>
      <c r="FV553" s="256"/>
      <c r="FX553" s="256"/>
      <c r="FY553" s="256"/>
      <c r="FZ553" s="256"/>
      <c r="GA553" s="256"/>
      <c r="GB553" s="256"/>
      <c r="GC553" s="256"/>
      <c r="GD553" s="256"/>
      <c r="GE553" s="256"/>
      <c r="GF553" s="256"/>
      <c r="GG553" s="256"/>
      <c r="GH553" s="256"/>
      <c r="GI553" s="256"/>
      <c r="GK553" s="256"/>
      <c r="GL553" s="256"/>
      <c r="GM553" s="256"/>
      <c r="GN553" s="256"/>
      <c r="GO553" s="256"/>
      <c r="GP553" s="256"/>
      <c r="GQ553" s="256"/>
      <c r="GR553" s="256"/>
      <c r="GS553" s="256"/>
      <c r="GT553" s="256"/>
      <c r="GU553" s="256"/>
      <c r="GV553" s="256"/>
      <c r="GX553" s="256"/>
      <c r="GY553" s="256"/>
      <c r="GZ553" s="256"/>
      <c r="HA553" s="256"/>
      <c r="HB553" s="256"/>
      <c r="HC553" s="256"/>
      <c r="HD553" s="256"/>
      <c r="HE553" s="256"/>
      <c r="HF553" s="256"/>
      <c r="HG553" s="256"/>
      <c r="HH553" s="256"/>
      <c r="HI553" s="256"/>
      <c r="HK553" s="256"/>
      <c r="HL553" s="256"/>
      <c r="HM553" s="256"/>
      <c r="HN553" s="256"/>
      <c r="HO553" s="256"/>
      <c r="HP553" s="256"/>
      <c r="HQ553" s="256"/>
      <c r="HR553" s="256"/>
      <c r="HS553" s="256"/>
      <c r="HT553" s="256"/>
      <c r="HU553" s="256"/>
      <c r="HV553" s="256"/>
      <c r="HX553" s="256"/>
      <c r="HY553" s="256"/>
      <c r="HZ553" s="256"/>
      <c r="IA553" s="256"/>
      <c r="IB553" s="256"/>
      <c r="IC553" s="256"/>
      <c r="ID553" s="256"/>
      <c r="IE553" s="256"/>
      <c r="IF553" s="256"/>
      <c r="IG553" s="256"/>
      <c r="IH553" s="256"/>
      <c r="II553" s="256"/>
      <c r="IK553" s="256"/>
      <c r="IL553" s="257"/>
      <c r="IM553" s="257"/>
      <c r="IN553" s="257"/>
      <c r="IO553" s="257"/>
      <c r="IP553" s="257"/>
      <c r="IQ553" s="257"/>
      <c r="IR553" s="257"/>
      <c r="IS553" s="257"/>
      <c r="IT553" s="257"/>
      <c r="IU553" s="257"/>
      <c r="IV553" s="257"/>
      <c r="IW553" s="257"/>
      <c r="IY553" s="256"/>
    </row>
    <row r="554" spans="16:259" ht="19.5" customHeight="1" x14ac:dyDescent="0.5">
      <c r="P554" s="400"/>
      <c r="Z554" s="256"/>
      <c r="AA554" s="256"/>
      <c r="AB554" s="256"/>
      <c r="AO554" s="400"/>
      <c r="AY554" s="256"/>
      <c r="AZ554" s="256"/>
      <c r="BA554" s="256"/>
      <c r="BB554" s="256"/>
      <c r="BC554" s="256"/>
      <c r="BD554" s="256"/>
      <c r="BE554" s="256"/>
      <c r="BF554" s="256"/>
      <c r="BG554" s="256"/>
      <c r="BH554" s="256"/>
      <c r="BI554" s="256"/>
      <c r="BK554" s="256"/>
      <c r="BL554" s="256"/>
      <c r="BM554" s="256"/>
      <c r="BN554" s="256"/>
      <c r="BO554" s="256"/>
      <c r="BP554" s="256"/>
      <c r="BQ554" s="256"/>
      <c r="BR554" s="256"/>
      <c r="BS554" s="256"/>
      <c r="BT554" s="256"/>
      <c r="BU554" s="256"/>
      <c r="BV554" s="256"/>
      <c r="BX554" s="256"/>
      <c r="BY554" s="256"/>
      <c r="BZ554" s="256"/>
      <c r="CA554" s="256"/>
      <c r="CB554" s="256"/>
      <c r="CC554" s="256"/>
      <c r="CD554" s="256"/>
      <c r="CE554" s="256"/>
      <c r="CF554" s="256"/>
      <c r="CG554" s="256"/>
      <c r="CH554" s="256"/>
      <c r="CI554" s="256"/>
      <c r="CK554" s="256"/>
      <c r="CL554" s="256"/>
      <c r="CM554" s="256"/>
      <c r="CN554" s="256"/>
      <c r="CO554" s="256"/>
      <c r="CP554" s="256"/>
      <c r="CQ554" s="256"/>
      <c r="CR554" s="256"/>
      <c r="CS554" s="256"/>
      <c r="CT554" s="256"/>
      <c r="CU554" s="256"/>
      <c r="CV554" s="256"/>
      <c r="CX554" s="256"/>
      <c r="CY554" s="256"/>
      <c r="CZ554" s="256"/>
      <c r="DA554" s="256"/>
      <c r="DB554" s="256"/>
      <c r="DC554" s="256"/>
      <c r="DD554" s="256"/>
      <c r="DE554" s="256"/>
      <c r="DF554" s="256"/>
      <c r="DG554" s="256"/>
      <c r="DH554" s="256"/>
      <c r="DI554" s="256"/>
      <c r="DK554" s="256"/>
      <c r="DL554" s="256"/>
      <c r="DM554" s="256"/>
      <c r="DN554" s="256"/>
      <c r="DO554" s="256"/>
      <c r="DP554" s="256"/>
      <c r="DQ554" s="256"/>
      <c r="DR554" s="256"/>
      <c r="DS554" s="256"/>
      <c r="DT554" s="256"/>
      <c r="DU554" s="256"/>
      <c r="DV554" s="256"/>
      <c r="DX554" s="256"/>
      <c r="DY554" s="256"/>
      <c r="DZ554" s="256"/>
      <c r="EA554" s="256"/>
      <c r="EB554" s="256"/>
      <c r="EC554" s="256"/>
      <c r="ED554" s="256"/>
      <c r="EE554" s="256"/>
      <c r="EF554" s="256"/>
      <c r="EG554" s="256"/>
      <c r="EH554" s="256"/>
      <c r="EI554" s="256"/>
      <c r="EK554" s="256"/>
      <c r="EL554" s="256"/>
      <c r="EM554" s="256"/>
      <c r="EN554" s="256"/>
      <c r="EO554" s="256"/>
      <c r="EP554" s="256"/>
      <c r="EQ554" s="256"/>
      <c r="ER554" s="256"/>
      <c r="ES554" s="256"/>
      <c r="ET554" s="256"/>
      <c r="EU554" s="256"/>
      <c r="EV554" s="256"/>
      <c r="EX554" s="256"/>
      <c r="EY554" s="256"/>
      <c r="EZ554" s="256"/>
      <c r="FA554" s="256"/>
      <c r="FB554" s="256"/>
      <c r="FC554" s="256"/>
      <c r="FD554" s="256"/>
      <c r="FE554" s="256"/>
      <c r="FF554" s="256"/>
      <c r="FG554" s="256"/>
      <c r="FH554" s="256"/>
      <c r="FI554" s="256"/>
      <c r="FK554" s="256"/>
      <c r="FL554" s="256"/>
      <c r="FM554" s="256"/>
      <c r="FN554" s="256"/>
      <c r="FO554" s="256"/>
      <c r="FP554" s="256"/>
      <c r="FQ554" s="256"/>
      <c r="FR554" s="256"/>
      <c r="FS554" s="256"/>
      <c r="FT554" s="256"/>
      <c r="FU554" s="256"/>
      <c r="FV554" s="256"/>
      <c r="FX554" s="256"/>
      <c r="FY554" s="256"/>
      <c r="FZ554" s="256"/>
      <c r="GA554" s="256"/>
      <c r="GB554" s="256"/>
      <c r="GC554" s="256"/>
      <c r="GD554" s="256"/>
      <c r="GE554" s="256"/>
      <c r="GF554" s="256"/>
      <c r="GG554" s="256"/>
      <c r="GH554" s="256"/>
      <c r="GI554" s="256"/>
      <c r="GK554" s="256"/>
      <c r="GL554" s="256"/>
      <c r="GM554" s="256"/>
      <c r="GN554" s="256"/>
      <c r="GO554" s="256"/>
      <c r="GP554" s="256"/>
      <c r="GQ554" s="256"/>
      <c r="GR554" s="256"/>
      <c r="GS554" s="256"/>
      <c r="GT554" s="256"/>
      <c r="GU554" s="256"/>
      <c r="GV554" s="256"/>
      <c r="GX554" s="256"/>
      <c r="GY554" s="256"/>
      <c r="GZ554" s="256"/>
      <c r="HA554" s="256"/>
      <c r="HB554" s="256"/>
      <c r="HC554" s="256"/>
      <c r="HD554" s="256"/>
      <c r="HE554" s="256"/>
      <c r="HF554" s="256"/>
      <c r="HG554" s="256"/>
      <c r="HH554" s="256"/>
      <c r="HI554" s="256"/>
      <c r="HK554" s="256"/>
      <c r="HL554" s="256"/>
      <c r="HM554" s="256"/>
      <c r="HN554" s="256"/>
      <c r="HO554" s="256"/>
      <c r="HP554" s="256"/>
      <c r="HQ554" s="256"/>
      <c r="HR554" s="256"/>
      <c r="HS554" s="256"/>
      <c r="HT554" s="256"/>
      <c r="HU554" s="256"/>
      <c r="HV554" s="256"/>
      <c r="HX554" s="256"/>
      <c r="HY554" s="256"/>
      <c r="HZ554" s="256"/>
      <c r="IA554" s="256"/>
      <c r="IB554" s="256"/>
      <c r="IC554" s="256"/>
      <c r="ID554" s="256"/>
      <c r="IE554" s="256"/>
      <c r="IF554" s="256"/>
      <c r="IG554" s="256"/>
      <c r="IH554" s="256"/>
      <c r="II554" s="256"/>
      <c r="IK554" s="256"/>
      <c r="IL554" s="257"/>
      <c r="IM554" s="257"/>
      <c r="IN554" s="257"/>
      <c r="IO554" s="257"/>
      <c r="IP554" s="257"/>
      <c r="IQ554" s="257"/>
      <c r="IR554" s="257"/>
      <c r="IS554" s="257"/>
      <c r="IT554" s="257"/>
      <c r="IU554" s="257"/>
      <c r="IV554" s="257"/>
      <c r="IW554" s="257"/>
      <c r="IY554" s="256"/>
    </row>
    <row r="555" spans="16:259" ht="19.5" customHeight="1" x14ac:dyDescent="0.5">
      <c r="P555" s="400"/>
      <c r="Z555" s="256"/>
      <c r="AA555" s="256"/>
      <c r="AB555" s="256"/>
      <c r="AO555" s="400"/>
      <c r="AY555" s="256"/>
      <c r="AZ555" s="256"/>
      <c r="BA555" s="256"/>
      <c r="BB555" s="256"/>
      <c r="BC555" s="256"/>
      <c r="BD555" s="256"/>
      <c r="BE555" s="256"/>
      <c r="BF555" s="256"/>
      <c r="BG555" s="256"/>
      <c r="BH555" s="256"/>
      <c r="BI555" s="256"/>
      <c r="BK555" s="256"/>
      <c r="BL555" s="256"/>
      <c r="BM555" s="256"/>
      <c r="BN555" s="256"/>
      <c r="BO555" s="256"/>
      <c r="BP555" s="256"/>
      <c r="BQ555" s="256"/>
      <c r="BR555" s="256"/>
      <c r="BS555" s="256"/>
      <c r="BT555" s="256"/>
      <c r="BU555" s="256"/>
      <c r="BV555" s="256"/>
      <c r="BX555" s="256"/>
      <c r="BY555" s="256"/>
      <c r="BZ555" s="256"/>
      <c r="CA555" s="256"/>
      <c r="CB555" s="256"/>
      <c r="CC555" s="256"/>
      <c r="CD555" s="256"/>
      <c r="CE555" s="256"/>
      <c r="CF555" s="256"/>
      <c r="CG555" s="256"/>
      <c r="CH555" s="256"/>
      <c r="CI555" s="256"/>
      <c r="CK555" s="256"/>
      <c r="CL555" s="256"/>
      <c r="CM555" s="256"/>
      <c r="CN555" s="256"/>
      <c r="CO555" s="256"/>
      <c r="CP555" s="256"/>
      <c r="CQ555" s="256"/>
      <c r="CR555" s="256"/>
      <c r="CS555" s="256"/>
      <c r="CT555" s="256"/>
      <c r="CU555" s="256"/>
      <c r="CV555" s="256"/>
      <c r="CX555" s="256"/>
      <c r="CY555" s="256"/>
      <c r="CZ555" s="256"/>
      <c r="DA555" s="256"/>
      <c r="DB555" s="256"/>
      <c r="DC555" s="256"/>
      <c r="DD555" s="256"/>
      <c r="DE555" s="256"/>
      <c r="DF555" s="256"/>
      <c r="DG555" s="256"/>
      <c r="DH555" s="256"/>
      <c r="DI555" s="256"/>
      <c r="DK555" s="256"/>
      <c r="DL555" s="256"/>
      <c r="DM555" s="256"/>
      <c r="DN555" s="256"/>
      <c r="DO555" s="256"/>
      <c r="DP555" s="256"/>
      <c r="DQ555" s="256"/>
      <c r="DR555" s="256"/>
      <c r="DS555" s="256"/>
      <c r="DT555" s="256"/>
      <c r="DU555" s="256"/>
      <c r="DV555" s="256"/>
      <c r="DX555" s="256"/>
      <c r="DY555" s="256"/>
      <c r="DZ555" s="256"/>
      <c r="EA555" s="256"/>
      <c r="EB555" s="256"/>
      <c r="EC555" s="256"/>
      <c r="ED555" s="256"/>
      <c r="EE555" s="256"/>
      <c r="EF555" s="256"/>
      <c r="EG555" s="256"/>
      <c r="EH555" s="256"/>
      <c r="EI555" s="256"/>
      <c r="EK555" s="256"/>
      <c r="EL555" s="256"/>
      <c r="EM555" s="256"/>
      <c r="EN555" s="256"/>
      <c r="EO555" s="256"/>
      <c r="EP555" s="256"/>
      <c r="EQ555" s="256"/>
      <c r="ER555" s="256"/>
      <c r="ES555" s="256"/>
      <c r="ET555" s="256"/>
      <c r="EU555" s="256"/>
      <c r="EV555" s="256"/>
      <c r="EX555" s="256"/>
      <c r="EY555" s="256"/>
      <c r="EZ555" s="256"/>
      <c r="FA555" s="256"/>
      <c r="FB555" s="256"/>
      <c r="FC555" s="256"/>
      <c r="FD555" s="256"/>
      <c r="FE555" s="256"/>
      <c r="FF555" s="256"/>
      <c r="FG555" s="256"/>
      <c r="FH555" s="256"/>
      <c r="FI555" s="256"/>
      <c r="FK555" s="256"/>
      <c r="FL555" s="256"/>
      <c r="FM555" s="256"/>
      <c r="FN555" s="256"/>
      <c r="FO555" s="256"/>
      <c r="FP555" s="256"/>
      <c r="FQ555" s="256"/>
      <c r="FR555" s="256"/>
      <c r="FS555" s="256"/>
      <c r="FT555" s="256"/>
      <c r="FU555" s="256"/>
      <c r="FV555" s="256"/>
      <c r="FX555" s="256"/>
      <c r="FY555" s="256"/>
      <c r="FZ555" s="256"/>
      <c r="GA555" s="256"/>
      <c r="GB555" s="256"/>
      <c r="GC555" s="256"/>
      <c r="GD555" s="256"/>
      <c r="GE555" s="256"/>
      <c r="GF555" s="256"/>
      <c r="GG555" s="256"/>
      <c r="GH555" s="256"/>
      <c r="GI555" s="256"/>
      <c r="GK555" s="256"/>
      <c r="GL555" s="256"/>
      <c r="GM555" s="256"/>
      <c r="GN555" s="256"/>
      <c r="GO555" s="256"/>
      <c r="GP555" s="256"/>
      <c r="GQ555" s="256"/>
      <c r="GR555" s="256"/>
      <c r="GS555" s="256"/>
      <c r="GT555" s="256"/>
      <c r="GU555" s="256"/>
      <c r="GV555" s="256"/>
      <c r="GX555" s="256"/>
      <c r="GY555" s="256"/>
      <c r="GZ555" s="256"/>
      <c r="HA555" s="256"/>
      <c r="HB555" s="256"/>
      <c r="HC555" s="256"/>
      <c r="HD555" s="256"/>
      <c r="HE555" s="256"/>
      <c r="HF555" s="256"/>
      <c r="HG555" s="256"/>
      <c r="HH555" s="256"/>
      <c r="HI555" s="256"/>
      <c r="HK555" s="256"/>
      <c r="HL555" s="256"/>
      <c r="HM555" s="256"/>
      <c r="HN555" s="256"/>
      <c r="HO555" s="256"/>
      <c r="HP555" s="256"/>
      <c r="HQ555" s="256"/>
      <c r="HR555" s="256"/>
      <c r="HS555" s="256"/>
      <c r="HT555" s="256"/>
      <c r="HU555" s="256"/>
      <c r="HV555" s="256"/>
      <c r="HX555" s="256"/>
      <c r="HY555" s="256"/>
      <c r="HZ555" s="256"/>
      <c r="IA555" s="256"/>
      <c r="IB555" s="256"/>
      <c r="IC555" s="256"/>
      <c r="ID555" s="256"/>
      <c r="IE555" s="256"/>
      <c r="IF555" s="256"/>
      <c r="IG555" s="256"/>
      <c r="IH555" s="256"/>
      <c r="II555" s="256"/>
      <c r="IK555" s="256"/>
      <c r="IL555" s="257"/>
      <c r="IM555" s="257"/>
      <c r="IN555" s="257"/>
      <c r="IO555" s="257"/>
      <c r="IP555" s="257"/>
      <c r="IQ555" s="257"/>
      <c r="IR555" s="257"/>
      <c r="IS555" s="257"/>
      <c r="IT555" s="257"/>
      <c r="IU555" s="257"/>
      <c r="IV555" s="257"/>
      <c r="IW555" s="257"/>
      <c r="IY555" s="256"/>
    </row>
    <row r="556" spans="16:259" ht="19.5" customHeight="1" x14ac:dyDescent="0.5">
      <c r="P556" s="400"/>
      <c r="Z556" s="256"/>
      <c r="AA556" s="256"/>
      <c r="AB556" s="256"/>
      <c r="AO556" s="400"/>
      <c r="AY556" s="256"/>
      <c r="AZ556" s="256"/>
      <c r="BA556" s="256"/>
      <c r="BB556" s="256"/>
      <c r="BC556" s="256"/>
      <c r="BD556" s="256"/>
      <c r="BE556" s="256"/>
      <c r="BF556" s="256"/>
      <c r="BG556" s="256"/>
      <c r="BH556" s="256"/>
      <c r="BI556" s="256"/>
      <c r="BK556" s="256"/>
      <c r="BL556" s="256"/>
      <c r="BM556" s="256"/>
      <c r="BN556" s="256"/>
      <c r="BO556" s="256"/>
      <c r="BP556" s="256"/>
      <c r="BQ556" s="256"/>
      <c r="BR556" s="256"/>
      <c r="BS556" s="256"/>
      <c r="BT556" s="256"/>
      <c r="BU556" s="256"/>
      <c r="BV556" s="256"/>
      <c r="BX556" s="256"/>
      <c r="BY556" s="256"/>
      <c r="BZ556" s="256"/>
      <c r="CA556" s="256"/>
      <c r="CB556" s="256"/>
      <c r="CC556" s="256"/>
      <c r="CD556" s="256"/>
      <c r="CE556" s="256"/>
      <c r="CF556" s="256"/>
      <c r="CG556" s="256"/>
      <c r="CH556" s="256"/>
      <c r="CI556" s="256"/>
      <c r="CK556" s="256"/>
      <c r="CL556" s="256"/>
      <c r="CM556" s="256"/>
      <c r="CN556" s="256"/>
      <c r="CO556" s="256"/>
      <c r="CP556" s="256"/>
      <c r="CQ556" s="256"/>
      <c r="CR556" s="256"/>
      <c r="CS556" s="256"/>
      <c r="CT556" s="256"/>
      <c r="CU556" s="256"/>
      <c r="CV556" s="256"/>
      <c r="CX556" s="256"/>
      <c r="CY556" s="256"/>
      <c r="CZ556" s="256"/>
      <c r="DA556" s="256"/>
      <c r="DB556" s="256"/>
      <c r="DC556" s="256"/>
      <c r="DD556" s="256"/>
      <c r="DE556" s="256"/>
      <c r="DF556" s="256"/>
      <c r="DG556" s="256"/>
      <c r="DH556" s="256"/>
      <c r="DI556" s="256"/>
      <c r="DK556" s="256"/>
      <c r="DL556" s="256"/>
      <c r="DM556" s="256"/>
      <c r="DN556" s="256"/>
      <c r="DO556" s="256"/>
      <c r="DP556" s="256"/>
      <c r="DQ556" s="256"/>
      <c r="DR556" s="256"/>
      <c r="DS556" s="256"/>
      <c r="DT556" s="256"/>
      <c r="DU556" s="256"/>
      <c r="DV556" s="256"/>
      <c r="DX556" s="256"/>
      <c r="DY556" s="256"/>
      <c r="DZ556" s="256"/>
      <c r="EA556" s="256"/>
      <c r="EB556" s="256"/>
      <c r="EC556" s="256"/>
      <c r="ED556" s="256"/>
      <c r="EE556" s="256"/>
      <c r="EF556" s="256"/>
      <c r="EG556" s="256"/>
      <c r="EH556" s="256"/>
      <c r="EI556" s="256"/>
      <c r="EK556" s="256"/>
      <c r="EL556" s="256"/>
      <c r="EM556" s="256"/>
      <c r="EN556" s="256"/>
      <c r="EO556" s="256"/>
      <c r="EP556" s="256"/>
      <c r="EQ556" s="256"/>
      <c r="ER556" s="256"/>
      <c r="ES556" s="256"/>
      <c r="ET556" s="256"/>
      <c r="EU556" s="256"/>
      <c r="EV556" s="256"/>
      <c r="EX556" s="256"/>
      <c r="EY556" s="256"/>
      <c r="EZ556" s="256"/>
      <c r="FA556" s="256"/>
      <c r="FB556" s="256"/>
      <c r="FC556" s="256"/>
      <c r="FD556" s="256"/>
      <c r="FE556" s="256"/>
      <c r="FF556" s="256"/>
      <c r="FG556" s="256"/>
      <c r="FH556" s="256"/>
      <c r="FI556" s="256"/>
      <c r="FK556" s="256"/>
      <c r="FL556" s="256"/>
      <c r="FM556" s="256"/>
      <c r="FN556" s="256"/>
      <c r="FO556" s="256"/>
      <c r="FP556" s="256"/>
      <c r="FQ556" s="256"/>
      <c r="FR556" s="256"/>
      <c r="FS556" s="256"/>
      <c r="FT556" s="256"/>
      <c r="FU556" s="256"/>
      <c r="FV556" s="256"/>
      <c r="FX556" s="256"/>
      <c r="FY556" s="256"/>
      <c r="FZ556" s="256"/>
      <c r="GA556" s="256"/>
      <c r="GB556" s="256"/>
      <c r="GC556" s="256"/>
      <c r="GD556" s="256"/>
      <c r="GE556" s="256"/>
      <c r="GF556" s="256"/>
      <c r="GG556" s="256"/>
      <c r="GH556" s="256"/>
      <c r="GI556" s="256"/>
      <c r="GK556" s="256"/>
      <c r="GL556" s="256"/>
      <c r="GM556" s="256"/>
      <c r="GN556" s="256"/>
      <c r="GO556" s="256"/>
      <c r="GP556" s="256"/>
      <c r="GQ556" s="256"/>
      <c r="GR556" s="256"/>
      <c r="GS556" s="256"/>
      <c r="GT556" s="256"/>
      <c r="GU556" s="256"/>
      <c r="GV556" s="256"/>
      <c r="GX556" s="256"/>
      <c r="GY556" s="256"/>
      <c r="GZ556" s="256"/>
      <c r="HA556" s="256"/>
      <c r="HB556" s="256"/>
      <c r="HC556" s="256"/>
      <c r="HD556" s="256"/>
      <c r="HE556" s="256"/>
      <c r="HF556" s="256"/>
      <c r="HG556" s="256"/>
      <c r="HH556" s="256"/>
      <c r="HI556" s="256"/>
      <c r="HK556" s="256"/>
      <c r="HL556" s="256"/>
      <c r="HM556" s="256"/>
      <c r="HN556" s="256"/>
      <c r="HO556" s="256"/>
      <c r="HP556" s="256"/>
      <c r="HQ556" s="256"/>
      <c r="HR556" s="256"/>
      <c r="HS556" s="256"/>
      <c r="HT556" s="256"/>
      <c r="HU556" s="256"/>
      <c r="HV556" s="256"/>
      <c r="HX556" s="256"/>
      <c r="HY556" s="256"/>
      <c r="HZ556" s="256"/>
      <c r="IA556" s="256"/>
      <c r="IB556" s="256"/>
      <c r="IC556" s="256"/>
      <c r="ID556" s="256"/>
      <c r="IE556" s="256"/>
      <c r="IF556" s="256"/>
      <c r="IG556" s="256"/>
      <c r="IH556" s="256"/>
      <c r="II556" s="256"/>
      <c r="IK556" s="256"/>
      <c r="IL556" s="257"/>
      <c r="IM556" s="257"/>
      <c r="IN556" s="257"/>
      <c r="IO556" s="257"/>
      <c r="IP556" s="257"/>
      <c r="IQ556" s="257"/>
      <c r="IR556" s="257"/>
      <c r="IS556" s="257"/>
      <c r="IT556" s="257"/>
      <c r="IU556" s="257"/>
      <c r="IV556" s="257"/>
      <c r="IW556" s="257"/>
      <c r="IY556" s="256"/>
    </row>
    <row r="557" spans="16:259" ht="19.5" customHeight="1" x14ac:dyDescent="0.5">
      <c r="P557" s="400"/>
      <c r="Z557" s="256"/>
      <c r="AA557" s="256"/>
      <c r="AB557" s="256"/>
      <c r="AO557" s="400"/>
      <c r="AY557" s="256"/>
      <c r="AZ557" s="256"/>
      <c r="BA557" s="256"/>
      <c r="BB557" s="256"/>
      <c r="BC557" s="256"/>
      <c r="BD557" s="256"/>
      <c r="BE557" s="256"/>
      <c r="BF557" s="256"/>
      <c r="BG557" s="256"/>
      <c r="BH557" s="256"/>
      <c r="BI557" s="256"/>
      <c r="BK557" s="256"/>
      <c r="BL557" s="256"/>
      <c r="BM557" s="256"/>
      <c r="BN557" s="256"/>
      <c r="BO557" s="256"/>
      <c r="BP557" s="256"/>
      <c r="BQ557" s="256"/>
      <c r="BR557" s="256"/>
      <c r="BS557" s="256"/>
      <c r="BT557" s="256"/>
      <c r="BU557" s="256"/>
      <c r="BV557" s="256"/>
      <c r="BX557" s="256"/>
      <c r="BY557" s="256"/>
      <c r="BZ557" s="256"/>
      <c r="CA557" s="256"/>
      <c r="CB557" s="256"/>
      <c r="CC557" s="256"/>
      <c r="CD557" s="256"/>
      <c r="CE557" s="256"/>
      <c r="CF557" s="256"/>
      <c r="CG557" s="256"/>
      <c r="CH557" s="256"/>
      <c r="CI557" s="256"/>
      <c r="CK557" s="256"/>
      <c r="CL557" s="256"/>
      <c r="CM557" s="256"/>
      <c r="CN557" s="256"/>
      <c r="CO557" s="256"/>
      <c r="CP557" s="256"/>
      <c r="CQ557" s="256"/>
      <c r="CR557" s="256"/>
      <c r="CS557" s="256"/>
      <c r="CT557" s="256"/>
      <c r="CU557" s="256"/>
      <c r="CV557" s="256"/>
      <c r="CX557" s="256"/>
      <c r="CY557" s="256"/>
      <c r="CZ557" s="256"/>
      <c r="DA557" s="256"/>
      <c r="DB557" s="256"/>
      <c r="DC557" s="256"/>
      <c r="DD557" s="256"/>
      <c r="DE557" s="256"/>
      <c r="DF557" s="256"/>
      <c r="DG557" s="256"/>
      <c r="DH557" s="256"/>
      <c r="DI557" s="256"/>
      <c r="DK557" s="256"/>
      <c r="DL557" s="256"/>
      <c r="DM557" s="256"/>
      <c r="DN557" s="256"/>
      <c r="DO557" s="256"/>
      <c r="DP557" s="256"/>
      <c r="DQ557" s="256"/>
      <c r="DR557" s="256"/>
      <c r="DS557" s="256"/>
      <c r="DT557" s="256"/>
      <c r="DU557" s="256"/>
      <c r="DV557" s="256"/>
      <c r="DX557" s="256"/>
      <c r="DY557" s="256"/>
      <c r="DZ557" s="256"/>
      <c r="EA557" s="256"/>
      <c r="EB557" s="256"/>
      <c r="EC557" s="256"/>
      <c r="ED557" s="256"/>
      <c r="EE557" s="256"/>
      <c r="EF557" s="256"/>
      <c r="EG557" s="256"/>
      <c r="EH557" s="256"/>
      <c r="EI557" s="256"/>
      <c r="EK557" s="256"/>
      <c r="EL557" s="256"/>
      <c r="EM557" s="256"/>
      <c r="EN557" s="256"/>
      <c r="EO557" s="256"/>
      <c r="EP557" s="256"/>
      <c r="EQ557" s="256"/>
      <c r="ER557" s="256"/>
      <c r="ES557" s="256"/>
      <c r="ET557" s="256"/>
      <c r="EU557" s="256"/>
      <c r="EV557" s="256"/>
      <c r="EX557" s="256"/>
      <c r="EY557" s="256"/>
      <c r="EZ557" s="256"/>
      <c r="FA557" s="256"/>
      <c r="FB557" s="256"/>
      <c r="FC557" s="256"/>
      <c r="FD557" s="256"/>
      <c r="FE557" s="256"/>
      <c r="FF557" s="256"/>
      <c r="FG557" s="256"/>
      <c r="FH557" s="256"/>
      <c r="FI557" s="256"/>
      <c r="FK557" s="256"/>
      <c r="FL557" s="256"/>
      <c r="FM557" s="256"/>
      <c r="FN557" s="256"/>
      <c r="FO557" s="256"/>
      <c r="FP557" s="256"/>
      <c r="FQ557" s="256"/>
      <c r="FR557" s="256"/>
      <c r="FS557" s="256"/>
      <c r="FT557" s="256"/>
      <c r="FU557" s="256"/>
      <c r="FV557" s="256"/>
      <c r="FX557" s="256"/>
      <c r="FY557" s="256"/>
      <c r="FZ557" s="256"/>
      <c r="GA557" s="256"/>
      <c r="GB557" s="256"/>
      <c r="GC557" s="256"/>
      <c r="GD557" s="256"/>
      <c r="GE557" s="256"/>
      <c r="GF557" s="256"/>
      <c r="GG557" s="256"/>
      <c r="GH557" s="256"/>
      <c r="GI557" s="256"/>
      <c r="GK557" s="256"/>
      <c r="GL557" s="256"/>
      <c r="GM557" s="256"/>
      <c r="GN557" s="256"/>
      <c r="GO557" s="256"/>
      <c r="GP557" s="256"/>
      <c r="GQ557" s="256"/>
      <c r="GR557" s="256"/>
      <c r="GS557" s="256"/>
      <c r="GT557" s="256"/>
      <c r="GU557" s="256"/>
      <c r="GV557" s="256"/>
      <c r="GX557" s="256"/>
      <c r="GY557" s="256"/>
      <c r="GZ557" s="256"/>
      <c r="HA557" s="256"/>
      <c r="HB557" s="256"/>
      <c r="HC557" s="256"/>
      <c r="HD557" s="256"/>
      <c r="HE557" s="256"/>
      <c r="HF557" s="256"/>
      <c r="HG557" s="256"/>
      <c r="HH557" s="256"/>
      <c r="HI557" s="256"/>
      <c r="HK557" s="256"/>
      <c r="HL557" s="256"/>
      <c r="HM557" s="256"/>
      <c r="HN557" s="256"/>
      <c r="HO557" s="256"/>
      <c r="HP557" s="256"/>
      <c r="HQ557" s="256"/>
      <c r="HR557" s="256"/>
      <c r="HS557" s="256"/>
      <c r="HT557" s="256"/>
      <c r="HU557" s="256"/>
      <c r="HV557" s="256"/>
      <c r="HX557" s="256"/>
      <c r="HY557" s="256"/>
      <c r="HZ557" s="256"/>
      <c r="IA557" s="256"/>
      <c r="IB557" s="256"/>
      <c r="IC557" s="256"/>
      <c r="ID557" s="256"/>
      <c r="IE557" s="256"/>
      <c r="IF557" s="256"/>
      <c r="IG557" s="256"/>
      <c r="IH557" s="256"/>
      <c r="II557" s="256"/>
      <c r="IK557" s="256"/>
      <c r="IL557" s="257"/>
      <c r="IM557" s="257"/>
      <c r="IN557" s="257"/>
      <c r="IO557" s="257"/>
      <c r="IP557" s="257"/>
      <c r="IQ557" s="257"/>
      <c r="IR557" s="257"/>
      <c r="IS557" s="257"/>
      <c r="IT557" s="257"/>
      <c r="IU557" s="257"/>
      <c r="IV557" s="257"/>
      <c r="IW557" s="257"/>
      <c r="IY557" s="256"/>
    </row>
    <row r="558" spans="16:259" ht="19.5" customHeight="1" x14ac:dyDescent="0.5">
      <c r="P558" s="400"/>
      <c r="Z558" s="256"/>
      <c r="AA558" s="256"/>
      <c r="AB558" s="256"/>
      <c r="AO558" s="400"/>
      <c r="AY558" s="256"/>
      <c r="AZ558" s="256"/>
      <c r="BA558" s="256"/>
      <c r="BB558" s="256"/>
      <c r="BC558" s="256"/>
      <c r="BD558" s="256"/>
      <c r="BE558" s="256"/>
      <c r="BF558" s="256"/>
      <c r="BG558" s="256"/>
      <c r="BH558" s="256"/>
      <c r="BI558" s="256"/>
      <c r="BK558" s="256"/>
      <c r="BL558" s="256"/>
      <c r="BM558" s="256"/>
      <c r="BN558" s="256"/>
      <c r="BO558" s="256"/>
      <c r="BP558" s="256"/>
      <c r="BQ558" s="256"/>
      <c r="BR558" s="256"/>
      <c r="BS558" s="256"/>
      <c r="BT558" s="256"/>
      <c r="BU558" s="256"/>
      <c r="BV558" s="256"/>
      <c r="BX558" s="256"/>
      <c r="BY558" s="256"/>
      <c r="BZ558" s="256"/>
      <c r="CA558" s="256"/>
      <c r="CB558" s="256"/>
      <c r="CC558" s="256"/>
      <c r="CD558" s="256"/>
      <c r="CE558" s="256"/>
      <c r="CF558" s="256"/>
      <c r="CG558" s="256"/>
      <c r="CH558" s="256"/>
      <c r="CI558" s="256"/>
      <c r="CK558" s="256"/>
      <c r="CL558" s="256"/>
      <c r="CM558" s="256"/>
      <c r="CN558" s="256"/>
      <c r="CO558" s="256"/>
      <c r="CP558" s="256"/>
      <c r="CQ558" s="256"/>
      <c r="CR558" s="256"/>
      <c r="CS558" s="256"/>
      <c r="CT558" s="256"/>
      <c r="CU558" s="256"/>
      <c r="CV558" s="256"/>
      <c r="CX558" s="256"/>
      <c r="CY558" s="256"/>
      <c r="CZ558" s="256"/>
      <c r="DA558" s="256"/>
      <c r="DB558" s="256"/>
      <c r="DC558" s="256"/>
      <c r="DD558" s="256"/>
      <c r="DE558" s="256"/>
      <c r="DF558" s="256"/>
      <c r="DG558" s="256"/>
      <c r="DH558" s="256"/>
      <c r="DI558" s="256"/>
      <c r="DK558" s="256"/>
      <c r="DL558" s="256"/>
      <c r="DM558" s="256"/>
      <c r="DN558" s="256"/>
      <c r="DO558" s="256"/>
      <c r="DP558" s="256"/>
      <c r="DQ558" s="256"/>
      <c r="DR558" s="256"/>
      <c r="DS558" s="256"/>
      <c r="DT558" s="256"/>
      <c r="DU558" s="256"/>
      <c r="DV558" s="256"/>
      <c r="DX558" s="256"/>
      <c r="DY558" s="256"/>
      <c r="DZ558" s="256"/>
      <c r="EA558" s="256"/>
      <c r="EB558" s="256"/>
      <c r="EC558" s="256"/>
      <c r="ED558" s="256"/>
      <c r="EE558" s="256"/>
      <c r="EF558" s="256"/>
      <c r="EG558" s="256"/>
      <c r="EH558" s="256"/>
      <c r="EI558" s="256"/>
      <c r="EK558" s="256"/>
      <c r="EL558" s="256"/>
      <c r="EM558" s="256"/>
      <c r="EN558" s="256"/>
      <c r="EO558" s="256"/>
      <c r="EP558" s="256"/>
      <c r="EQ558" s="256"/>
      <c r="ER558" s="256"/>
      <c r="ES558" s="256"/>
      <c r="ET558" s="256"/>
      <c r="EU558" s="256"/>
      <c r="EV558" s="256"/>
      <c r="EX558" s="256"/>
      <c r="EY558" s="256"/>
      <c r="EZ558" s="256"/>
      <c r="FA558" s="256"/>
      <c r="FB558" s="256"/>
      <c r="FC558" s="256"/>
      <c r="FD558" s="256"/>
      <c r="FE558" s="256"/>
      <c r="FF558" s="256"/>
      <c r="FG558" s="256"/>
      <c r="FH558" s="256"/>
      <c r="FI558" s="256"/>
      <c r="FK558" s="256"/>
      <c r="FL558" s="256"/>
      <c r="FM558" s="256"/>
      <c r="FN558" s="256"/>
      <c r="FO558" s="256"/>
      <c r="FP558" s="256"/>
      <c r="FQ558" s="256"/>
      <c r="FR558" s="256"/>
      <c r="FS558" s="256"/>
      <c r="FT558" s="256"/>
      <c r="FU558" s="256"/>
      <c r="FV558" s="256"/>
      <c r="FX558" s="256"/>
      <c r="FY558" s="256"/>
      <c r="FZ558" s="256"/>
      <c r="GA558" s="256"/>
      <c r="GB558" s="256"/>
      <c r="GC558" s="256"/>
      <c r="GD558" s="256"/>
      <c r="GE558" s="256"/>
      <c r="GF558" s="256"/>
      <c r="GG558" s="256"/>
      <c r="GH558" s="256"/>
      <c r="GI558" s="256"/>
      <c r="GK558" s="256"/>
      <c r="GL558" s="256"/>
      <c r="GM558" s="256"/>
      <c r="GN558" s="256"/>
      <c r="GO558" s="256"/>
      <c r="GP558" s="256"/>
      <c r="GQ558" s="256"/>
      <c r="GR558" s="256"/>
      <c r="GS558" s="256"/>
      <c r="GT558" s="256"/>
      <c r="GU558" s="256"/>
      <c r="GV558" s="256"/>
      <c r="GX558" s="256"/>
      <c r="GY558" s="256"/>
      <c r="GZ558" s="256"/>
      <c r="HA558" s="256"/>
      <c r="HB558" s="256"/>
      <c r="HC558" s="256"/>
      <c r="HD558" s="256"/>
      <c r="HE558" s="256"/>
      <c r="HF558" s="256"/>
      <c r="HG558" s="256"/>
      <c r="HH558" s="256"/>
      <c r="HI558" s="256"/>
      <c r="HK558" s="256"/>
      <c r="HL558" s="256"/>
      <c r="HM558" s="256"/>
      <c r="HN558" s="256"/>
      <c r="HO558" s="256"/>
      <c r="HP558" s="256"/>
      <c r="HQ558" s="256"/>
      <c r="HR558" s="256"/>
      <c r="HS558" s="256"/>
      <c r="HT558" s="256"/>
      <c r="HU558" s="256"/>
      <c r="HV558" s="256"/>
      <c r="HX558" s="256"/>
      <c r="HY558" s="256"/>
      <c r="HZ558" s="256"/>
      <c r="IA558" s="256"/>
      <c r="IB558" s="256"/>
      <c r="IC558" s="256"/>
      <c r="ID558" s="256"/>
      <c r="IE558" s="256"/>
      <c r="IF558" s="256"/>
      <c r="IG558" s="256"/>
      <c r="IH558" s="256"/>
      <c r="II558" s="256"/>
      <c r="IK558" s="256"/>
      <c r="IL558" s="257"/>
      <c r="IM558" s="257"/>
      <c r="IN558" s="257"/>
      <c r="IO558" s="257"/>
      <c r="IP558" s="257"/>
      <c r="IQ558" s="257"/>
      <c r="IR558" s="257"/>
      <c r="IS558" s="257"/>
      <c r="IT558" s="257"/>
      <c r="IU558" s="257"/>
      <c r="IV558" s="257"/>
      <c r="IW558" s="257"/>
      <c r="IY558" s="256"/>
    </row>
    <row r="559" spans="16:259" ht="19.5" customHeight="1" x14ac:dyDescent="0.5">
      <c r="P559" s="400"/>
      <c r="Z559" s="256"/>
      <c r="AA559" s="256"/>
      <c r="AB559" s="256"/>
      <c r="AO559" s="400"/>
      <c r="AY559" s="256"/>
      <c r="AZ559" s="256"/>
      <c r="BA559" s="256"/>
      <c r="BB559" s="256"/>
      <c r="BC559" s="256"/>
      <c r="BD559" s="256"/>
      <c r="BE559" s="256"/>
      <c r="BF559" s="256"/>
      <c r="BG559" s="256"/>
      <c r="BH559" s="256"/>
      <c r="BI559" s="256"/>
      <c r="BK559" s="256"/>
      <c r="BL559" s="256"/>
      <c r="BM559" s="256"/>
      <c r="BN559" s="256"/>
      <c r="BO559" s="256"/>
      <c r="BP559" s="256"/>
      <c r="BQ559" s="256"/>
      <c r="BR559" s="256"/>
      <c r="BS559" s="256"/>
      <c r="BT559" s="256"/>
      <c r="BU559" s="256"/>
      <c r="BV559" s="256"/>
      <c r="BX559" s="256"/>
      <c r="BY559" s="256"/>
      <c r="BZ559" s="256"/>
      <c r="CA559" s="256"/>
      <c r="CB559" s="256"/>
      <c r="CC559" s="256"/>
      <c r="CD559" s="256"/>
      <c r="CE559" s="256"/>
      <c r="CF559" s="256"/>
      <c r="CG559" s="256"/>
      <c r="CH559" s="256"/>
      <c r="CI559" s="256"/>
      <c r="CK559" s="256"/>
      <c r="CL559" s="256"/>
      <c r="CM559" s="256"/>
      <c r="CN559" s="256"/>
      <c r="CO559" s="256"/>
      <c r="CP559" s="256"/>
      <c r="CQ559" s="256"/>
      <c r="CR559" s="256"/>
      <c r="CS559" s="256"/>
      <c r="CT559" s="256"/>
      <c r="CU559" s="256"/>
      <c r="CV559" s="256"/>
      <c r="CX559" s="256"/>
      <c r="CY559" s="256"/>
      <c r="CZ559" s="256"/>
      <c r="DA559" s="256"/>
      <c r="DB559" s="256"/>
      <c r="DC559" s="256"/>
      <c r="DD559" s="256"/>
      <c r="DE559" s="256"/>
      <c r="DF559" s="256"/>
      <c r="DG559" s="256"/>
      <c r="DH559" s="256"/>
      <c r="DI559" s="256"/>
      <c r="DK559" s="256"/>
      <c r="DL559" s="256"/>
      <c r="DM559" s="256"/>
      <c r="DN559" s="256"/>
      <c r="DO559" s="256"/>
      <c r="DP559" s="256"/>
      <c r="DQ559" s="256"/>
      <c r="DR559" s="256"/>
      <c r="DS559" s="256"/>
      <c r="DT559" s="256"/>
      <c r="DU559" s="256"/>
      <c r="DV559" s="256"/>
      <c r="DX559" s="256"/>
      <c r="DY559" s="256"/>
      <c r="DZ559" s="256"/>
      <c r="EA559" s="256"/>
      <c r="EB559" s="256"/>
      <c r="EC559" s="256"/>
      <c r="ED559" s="256"/>
      <c r="EE559" s="256"/>
      <c r="EF559" s="256"/>
      <c r="EG559" s="256"/>
      <c r="EH559" s="256"/>
      <c r="EI559" s="256"/>
      <c r="EK559" s="256"/>
      <c r="EL559" s="256"/>
      <c r="EM559" s="256"/>
      <c r="EN559" s="256"/>
      <c r="EO559" s="256"/>
      <c r="EP559" s="256"/>
      <c r="EQ559" s="256"/>
      <c r="ER559" s="256"/>
      <c r="ES559" s="256"/>
      <c r="ET559" s="256"/>
      <c r="EU559" s="256"/>
      <c r="EV559" s="256"/>
      <c r="EX559" s="256"/>
      <c r="EY559" s="256"/>
      <c r="EZ559" s="256"/>
      <c r="FA559" s="256"/>
      <c r="FB559" s="256"/>
      <c r="FC559" s="256"/>
      <c r="FD559" s="256"/>
      <c r="FE559" s="256"/>
      <c r="FF559" s="256"/>
      <c r="FG559" s="256"/>
      <c r="FH559" s="256"/>
      <c r="FI559" s="256"/>
      <c r="FK559" s="256"/>
      <c r="FL559" s="256"/>
      <c r="FM559" s="256"/>
      <c r="FN559" s="256"/>
      <c r="FO559" s="256"/>
      <c r="FP559" s="256"/>
      <c r="FQ559" s="256"/>
      <c r="FR559" s="256"/>
      <c r="FS559" s="256"/>
      <c r="FT559" s="256"/>
      <c r="FU559" s="256"/>
      <c r="FV559" s="256"/>
      <c r="FX559" s="256"/>
      <c r="FY559" s="256"/>
      <c r="FZ559" s="256"/>
      <c r="GA559" s="256"/>
      <c r="GB559" s="256"/>
      <c r="GC559" s="256"/>
      <c r="GD559" s="256"/>
      <c r="GE559" s="256"/>
      <c r="GF559" s="256"/>
      <c r="GG559" s="256"/>
      <c r="GH559" s="256"/>
      <c r="GI559" s="256"/>
      <c r="GK559" s="256"/>
      <c r="GL559" s="256"/>
      <c r="GM559" s="256"/>
      <c r="GN559" s="256"/>
      <c r="GO559" s="256"/>
      <c r="GP559" s="256"/>
      <c r="GQ559" s="256"/>
      <c r="GR559" s="256"/>
      <c r="GS559" s="256"/>
      <c r="GT559" s="256"/>
      <c r="GU559" s="256"/>
      <c r="GV559" s="256"/>
      <c r="GX559" s="256"/>
      <c r="GY559" s="256"/>
      <c r="GZ559" s="256"/>
      <c r="HA559" s="256"/>
      <c r="HB559" s="256"/>
      <c r="HC559" s="256"/>
      <c r="HD559" s="256"/>
      <c r="HE559" s="256"/>
      <c r="HF559" s="256"/>
      <c r="HG559" s="256"/>
      <c r="HH559" s="256"/>
      <c r="HI559" s="256"/>
      <c r="HK559" s="256"/>
      <c r="HL559" s="256"/>
      <c r="HM559" s="256"/>
      <c r="HN559" s="256"/>
      <c r="HO559" s="256"/>
      <c r="HP559" s="256"/>
      <c r="HQ559" s="256"/>
      <c r="HR559" s="256"/>
      <c r="HS559" s="256"/>
      <c r="HT559" s="256"/>
      <c r="HU559" s="256"/>
      <c r="HV559" s="256"/>
      <c r="HX559" s="256"/>
      <c r="HY559" s="256"/>
      <c r="HZ559" s="256"/>
      <c r="IA559" s="256"/>
      <c r="IB559" s="256"/>
      <c r="IC559" s="256"/>
      <c r="ID559" s="256"/>
      <c r="IE559" s="256"/>
      <c r="IF559" s="256"/>
      <c r="IG559" s="256"/>
      <c r="IH559" s="256"/>
      <c r="II559" s="256"/>
      <c r="IK559" s="256"/>
      <c r="IL559" s="257"/>
      <c r="IM559" s="257"/>
      <c r="IN559" s="257"/>
      <c r="IO559" s="257"/>
      <c r="IP559" s="257"/>
      <c r="IQ559" s="257"/>
      <c r="IR559" s="257"/>
      <c r="IS559" s="257"/>
      <c r="IT559" s="257"/>
      <c r="IU559" s="257"/>
      <c r="IV559" s="257"/>
      <c r="IW559" s="257"/>
      <c r="IY559" s="256"/>
    </row>
    <row r="560" spans="16:259" ht="19.5" customHeight="1" x14ac:dyDescent="0.5">
      <c r="P560" s="400"/>
      <c r="Z560" s="256"/>
      <c r="AA560" s="256"/>
      <c r="AB560" s="256"/>
      <c r="AO560" s="400"/>
      <c r="AY560" s="256"/>
      <c r="AZ560" s="256"/>
      <c r="BA560" s="256"/>
      <c r="BB560" s="256"/>
      <c r="BC560" s="256"/>
      <c r="BD560" s="256"/>
      <c r="BE560" s="256"/>
      <c r="BF560" s="256"/>
      <c r="BG560" s="256"/>
      <c r="BH560" s="256"/>
      <c r="BI560" s="256"/>
      <c r="BK560" s="256"/>
      <c r="BL560" s="256"/>
      <c r="BM560" s="256"/>
      <c r="BN560" s="256"/>
      <c r="BO560" s="256"/>
      <c r="BP560" s="256"/>
      <c r="BQ560" s="256"/>
      <c r="BR560" s="256"/>
      <c r="BS560" s="256"/>
      <c r="BT560" s="256"/>
      <c r="BU560" s="256"/>
      <c r="BV560" s="256"/>
      <c r="BX560" s="256"/>
      <c r="BY560" s="256"/>
      <c r="BZ560" s="256"/>
      <c r="CA560" s="256"/>
      <c r="CB560" s="256"/>
      <c r="CC560" s="256"/>
      <c r="CD560" s="256"/>
      <c r="CE560" s="256"/>
      <c r="CF560" s="256"/>
      <c r="CG560" s="256"/>
      <c r="CH560" s="256"/>
      <c r="CI560" s="256"/>
      <c r="CK560" s="256"/>
      <c r="CL560" s="256"/>
      <c r="CM560" s="256"/>
      <c r="CN560" s="256"/>
      <c r="CO560" s="256"/>
      <c r="CP560" s="256"/>
      <c r="CQ560" s="256"/>
      <c r="CR560" s="256"/>
      <c r="CS560" s="256"/>
      <c r="CT560" s="256"/>
      <c r="CU560" s="256"/>
      <c r="CV560" s="256"/>
      <c r="CX560" s="256"/>
      <c r="CY560" s="256"/>
      <c r="CZ560" s="256"/>
      <c r="DA560" s="256"/>
      <c r="DB560" s="256"/>
      <c r="DC560" s="256"/>
      <c r="DD560" s="256"/>
      <c r="DE560" s="256"/>
      <c r="DF560" s="256"/>
      <c r="DG560" s="256"/>
      <c r="DH560" s="256"/>
      <c r="DI560" s="256"/>
      <c r="DK560" s="256"/>
      <c r="DL560" s="256"/>
      <c r="DM560" s="256"/>
      <c r="DN560" s="256"/>
      <c r="DO560" s="256"/>
      <c r="DP560" s="256"/>
      <c r="DQ560" s="256"/>
      <c r="DR560" s="256"/>
      <c r="DS560" s="256"/>
      <c r="DT560" s="256"/>
      <c r="DU560" s="256"/>
      <c r="DV560" s="256"/>
      <c r="DX560" s="256"/>
      <c r="DY560" s="256"/>
      <c r="DZ560" s="256"/>
      <c r="EA560" s="256"/>
      <c r="EB560" s="256"/>
      <c r="EC560" s="256"/>
      <c r="ED560" s="256"/>
      <c r="EE560" s="256"/>
      <c r="EF560" s="256"/>
      <c r="EG560" s="256"/>
      <c r="EH560" s="256"/>
      <c r="EI560" s="256"/>
      <c r="EK560" s="256"/>
      <c r="EL560" s="256"/>
      <c r="EM560" s="256"/>
      <c r="EN560" s="256"/>
      <c r="EO560" s="256"/>
      <c r="EP560" s="256"/>
      <c r="EQ560" s="256"/>
      <c r="ER560" s="256"/>
      <c r="ES560" s="256"/>
      <c r="ET560" s="256"/>
      <c r="EU560" s="256"/>
      <c r="EV560" s="256"/>
      <c r="EX560" s="256"/>
      <c r="EY560" s="256"/>
      <c r="EZ560" s="256"/>
      <c r="FA560" s="256"/>
      <c r="FB560" s="256"/>
      <c r="FC560" s="256"/>
      <c r="FD560" s="256"/>
      <c r="FE560" s="256"/>
      <c r="FF560" s="256"/>
      <c r="FG560" s="256"/>
      <c r="FH560" s="256"/>
      <c r="FI560" s="256"/>
      <c r="FK560" s="256"/>
      <c r="FL560" s="256"/>
      <c r="FM560" s="256"/>
      <c r="FN560" s="256"/>
      <c r="FO560" s="256"/>
      <c r="FP560" s="256"/>
      <c r="FQ560" s="256"/>
      <c r="FR560" s="256"/>
      <c r="FS560" s="256"/>
      <c r="FT560" s="256"/>
      <c r="FU560" s="256"/>
      <c r="FV560" s="256"/>
      <c r="FX560" s="256"/>
      <c r="FY560" s="256"/>
      <c r="FZ560" s="256"/>
      <c r="GA560" s="256"/>
      <c r="GB560" s="256"/>
      <c r="GC560" s="256"/>
      <c r="GD560" s="256"/>
      <c r="GE560" s="256"/>
      <c r="GF560" s="256"/>
      <c r="GG560" s="256"/>
      <c r="GH560" s="256"/>
      <c r="GI560" s="256"/>
      <c r="GK560" s="256"/>
      <c r="GL560" s="256"/>
      <c r="GM560" s="256"/>
      <c r="GN560" s="256"/>
      <c r="GO560" s="256"/>
      <c r="GP560" s="256"/>
      <c r="GQ560" s="256"/>
      <c r="GR560" s="256"/>
      <c r="GS560" s="256"/>
      <c r="GT560" s="256"/>
      <c r="GU560" s="256"/>
      <c r="GV560" s="256"/>
      <c r="GX560" s="256"/>
      <c r="GY560" s="256"/>
      <c r="GZ560" s="256"/>
      <c r="HA560" s="256"/>
      <c r="HB560" s="256"/>
      <c r="HC560" s="256"/>
      <c r="HD560" s="256"/>
      <c r="HE560" s="256"/>
      <c r="HF560" s="256"/>
      <c r="HG560" s="256"/>
      <c r="HH560" s="256"/>
      <c r="HI560" s="256"/>
      <c r="HK560" s="256"/>
      <c r="HL560" s="256"/>
      <c r="HM560" s="256"/>
      <c r="HN560" s="256"/>
      <c r="HO560" s="256"/>
      <c r="HP560" s="256"/>
      <c r="HQ560" s="256"/>
      <c r="HR560" s="256"/>
      <c r="HS560" s="256"/>
      <c r="HT560" s="256"/>
      <c r="HU560" s="256"/>
      <c r="HV560" s="256"/>
      <c r="HX560" s="256"/>
      <c r="HY560" s="256"/>
      <c r="HZ560" s="256"/>
      <c r="IA560" s="256"/>
      <c r="IB560" s="256"/>
      <c r="IC560" s="256"/>
      <c r="ID560" s="256"/>
      <c r="IE560" s="256"/>
      <c r="IF560" s="256"/>
      <c r="IG560" s="256"/>
      <c r="IH560" s="256"/>
      <c r="II560" s="256"/>
      <c r="IK560" s="256"/>
      <c r="IL560" s="257"/>
      <c r="IM560" s="257"/>
      <c r="IN560" s="257"/>
      <c r="IO560" s="257"/>
      <c r="IP560" s="257"/>
      <c r="IQ560" s="257"/>
      <c r="IR560" s="257"/>
      <c r="IS560" s="257"/>
      <c r="IT560" s="257"/>
      <c r="IU560" s="257"/>
      <c r="IV560" s="257"/>
      <c r="IW560" s="257"/>
      <c r="IY560" s="256"/>
    </row>
    <row r="561" spans="16:259" ht="19.5" customHeight="1" x14ac:dyDescent="0.5">
      <c r="P561" s="400"/>
      <c r="Z561" s="256"/>
      <c r="AA561" s="256"/>
      <c r="AB561" s="256"/>
      <c r="AO561" s="400"/>
      <c r="AY561" s="256"/>
      <c r="AZ561" s="256"/>
      <c r="BA561" s="256"/>
      <c r="BB561" s="256"/>
      <c r="BC561" s="256"/>
      <c r="BD561" s="256"/>
      <c r="BE561" s="256"/>
      <c r="BF561" s="256"/>
      <c r="BG561" s="256"/>
      <c r="BH561" s="256"/>
      <c r="BI561" s="256"/>
      <c r="BK561" s="256"/>
      <c r="BL561" s="256"/>
      <c r="BM561" s="256"/>
      <c r="BN561" s="256"/>
      <c r="BO561" s="256"/>
      <c r="BP561" s="256"/>
      <c r="BQ561" s="256"/>
      <c r="BR561" s="256"/>
      <c r="BS561" s="256"/>
      <c r="BT561" s="256"/>
      <c r="BU561" s="256"/>
      <c r="BV561" s="256"/>
      <c r="BX561" s="256"/>
      <c r="BY561" s="256"/>
      <c r="BZ561" s="256"/>
      <c r="CA561" s="256"/>
      <c r="CB561" s="256"/>
      <c r="CC561" s="256"/>
      <c r="CD561" s="256"/>
      <c r="CE561" s="256"/>
      <c r="CF561" s="256"/>
      <c r="CG561" s="256"/>
      <c r="CH561" s="256"/>
      <c r="CI561" s="256"/>
      <c r="CK561" s="256"/>
      <c r="CL561" s="256"/>
      <c r="CM561" s="256"/>
      <c r="CN561" s="256"/>
      <c r="CO561" s="256"/>
      <c r="CP561" s="256"/>
      <c r="CQ561" s="256"/>
      <c r="CR561" s="256"/>
      <c r="CS561" s="256"/>
      <c r="CT561" s="256"/>
      <c r="CU561" s="256"/>
      <c r="CV561" s="256"/>
      <c r="CX561" s="256"/>
      <c r="CY561" s="256"/>
      <c r="CZ561" s="256"/>
      <c r="DA561" s="256"/>
      <c r="DB561" s="256"/>
      <c r="DC561" s="256"/>
      <c r="DD561" s="256"/>
      <c r="DE561" s="256"/>
      <c r="DF561" s="256"/>
      <c r="DG561" s="256"/>
      <c r="DH561" s="256"/>
      <c r="DI561" s="256"/>
      <c r="DK561" s="256"/>
      <c r="DL561" s="256"/>
      <c r="DM561" s="256"/>
      <c r="DN561" s="256"/>
      <c r="DO561" s="256"/>
      <c r="DP561" s="256"/>
      <c r="DQ561" s="256"/>
      <c r="DR561" s="256"/>
      <c r="DS561" s="256"/>
      <c r="DT561" s="256"/>
      <c r="DU561" s="256"/>
      <c r="DV561" s="256"/>
      <c r="DX561" s="256"/>
      <c r="DY561" s="256"/>
      <c r="DZ561" s="256"/>
      <c r="EA561" s="256"/>
      <c r="EB561" s="256"/>
      <c r="EC561" s="256"/>
      <c r="ED561" s="256"/>
      <c r="EE561" s="256"/>
      <c r="EF561" s="256"/>
      <c r="EG561" s="256"/>
      <c r="EH561" s="256"/>
      <c r="EI561" s="256"/>
      <c r="EK561" s="256"/>
      <c r="EL561" s="256"/>
      <c r="EM561" s="256"/>
      <c r="EN561" s="256"/>
      <c r="EO561" s="256"/>
      <c r="EP561" s="256"/>
      <c r="EQ561" s="256"/>
      <c r="ER561" s="256"/>
      <c r="ES561" s="256"/>
      <c r="ET561" s="256"/>
      <c r="EU561" s="256"/>
      <c r="EV561" s="256"/>
      <c r="EX561" s="256"/>
      <c r="EY561" s="256"/>
      <c r="EZ561" s="256"/>
      <c r="FA561" s="256"/>
      <c r="FB561" s="256"/>
      <c r="FC561" s="256"/>
      <c r="FD561" s="256"/>
      <c r="FE561" s="256"/>
      <c r="FF561" s="256"/>
      <c r="FG561" s="256"/>
      <c r="FH561" s="256"/>
      <c r="FI561" s="256"/>
      <c r="FK561" s="256"/>
      <c r="FL561" s="256"/>
      <c r="FM561" s="256"/>
      <c r="FN561" s="256"/>
      <c r="FO561" s="256"/>
      <c r="FP561" s="256"/>
      <c r="FQ561" s="256"/>
      <c r="FR561" s="256"/>
      <c r="FS561" s="256"/>
      <c r="FT561" s="256"/>
      <c r="FU561" s="256"/>
      <c r="FV561" s="256"/>
      <c r="FX561" s="256"/>
      <c r="FY561" s="256"/>
      <c r="FZ561" s="256"/>
      <c r="GA561" s="256"/>
      <c r="GB561" s="256"/>
      <c r="GC561" s="256"/>
      <c r="GD561" s="256"/>
      <c r="GE561" s="256"/>
      <c r="GF561" s="256"/>
      <c r="GG561" s="256"/>
      <c r="GH561" s="256"/>
      <c r="GI561" s="256"/>
      <c r="GK561" s="256"/>
      <c r="GL561" s="256"/>
      <c r="GM561" s="256"/>
      <c r="GN561" s="256"/>
      <c r="GO561" s="256"/>
      <c r="GP561" s="256"/>
      <c r="GQ561" s="256"/>
      <c r="GR561" s="256"/>
      <c r="GS561" s="256"/>
      <c r="GT561" s="256"/>
      <c r="GU561" s="256"/>
      <c r="GV561" s="256"/>
      <c r="GX561" s="256"/>
      <c r="GY561" s="256"/>
      <c r="GZ561" s="256"/>
      <c r="HA561" s="256"/>
      <c r="HB561" s="256"/>
      <c r="HC561" s="256"/>
      <c r="HD561" s="256"/>
      <c r="HE561" s="256"/>
      <c r="HF561" s="256"/>
      <c r="HG561" s="256"/>
      <c r="HH561" s="256"/>
      <c r="HI561" s="256"/>
      <c r="HK561" s="256"/>
      <c r="HL561" s="256"/>
      <c r="HM561" s="256"/>
      <c r="HN561" s="256"/>
      <c r="HO561" s="256"/>
      <c r="HP561" s="256"/>
      <c r="HQ561" s="256"/>
      <c r="HR561" s="256"/>
      <c r="HS561" s="256"/>
      <c r="HT561" s="256"/>
      <c r="HU561" s="256"/>
      <c r="HV561" s="256"/>
      <c r="HX561" s="256"/>
      <c r="HY561" s="256"/>
      <c r="HZ561" s="256"/>
      <c r="IA561" s="256"/>
      <c r="IB561" s="256"/>
      <c r="IC561" s="256"/>
      <c r="ID561" s="256"/>
      <c r="IE561" s="256"/>
      <c r="IF561" s="256"/>
      <c r="IG561" s="256"/>
      <c r="IH561" s="256"/>
      <c r="II561" s="256"/>
      <c r="IK561" s="256"/>
      <c r="IL561" s="257"/>
      <c r="IM561" s="257"/>
      <c r="IN561" s="257"/>
      <c r="IO561" s="257"/>
      <c r="IP561" s="257"/>
      <c r="IQ561" s="257"/>
      <c r="IR561" s="257"/>
      <c r="IS561" s="257"/>
      <c r="IT561" s="257"/>
      <c r="IU561" s="257"/>
      <c r="IV561" s="257"/>
      <c r="IW561" s="257"/>
      <c r="IY561" s="256"/>
    </row>
    <row r="562" spans="16:259" ht="19.5" customHeight="1" x14ac:dyDescent="0.5">
      <c r="P562" s="400"/>
      <c r="Z562" s="256"/>
      <c r="AA562" s="256"/>
      <c r="AB562" s="256"/>
      <c r="AO562" s="400"/>
      <c r="AY562" s="256"/>
      <c r="AZ562" s="256"/>
      <c r="BA562" s="256"/>
      <c r="BB562" s="256"/>
      <c r="BC562" s="256"/>
      <c r="BD562" s="256"/>
      <c r="BE562" s="256"/>
      <c r="BF562" s="256"/>
      <c r="BG562" s="256"/>
      <c r="BH562" s="256"/>
      <c r="BI562" s="256"/>
      <c r="BK562" s="256"/>
      <c r="BL562" s="256"/>
      <c r="BM562" s="256"/>
      <c r="BN562" s="256"/>
      <c r="BO562" s="256"/>
      <c r="BP562" s="256"/>
      <c r="BQ562" s="256"/>
      <c r="BR562" s="256"/>
      <c r="BS562" s="256"/>
      <c r="BT562" s="256"/>
      <c r="BU562" s="256"/>
      <c r="BV562" s="256"/>
      <c r="BX562" s="256"/>
      <c r="BY562" s="256"/>
      <c r="BZ562" s="256"/>
      <c r="CA562" s="256"/>
      <c r="CB562" s="256"/>
      <c r="CC562" s="256"/>
      <c r="CD562" s="256"/>
      <c r="CE562" s="256"/>
      <c r="CF562" s="256"/>
      <c r="CG562" s="256"/>
      <c r="CH562" s="256"/>
      <c r="CI562" s="256"/>
      <c r="CK562" s="256"/>
      <c r="CL562" s="256"/>
      <c r="CM562" s="256"/>
      <c r="CN562" s="256"/>
      <c r="CO562" s="256"/>
      <c r="CP562" s="256"/>
      <c r="CQ562" s="256"/>
      <c r="CR562" s="256"/>
      <c r="CS562" s="256"/>
      <c r="CT562" s="256"/>
      <c r="CU562" s="256"/>
      <c r="CV562" s="256"/>
      <c r="CX562" s="256"/>
      <c r="CY562" s="256"/>
      <c r="CZ562" s="256"/>
      <c r="DA562" s="256"/>
      <c r="DB562" s="256"/>
      <c r="DC562" s="256"/>
      <c r="DD562" s="256"/>
      <c r="DE562" s="256"/>
      <c r="DF562" s="256"/>
      <c r="DG562" s="256"/>
      <c r="DH562" s="256"/>
      <c r="DI562" s="256"/>
      <c r="DK562" s="256"/>
      <c r="DL562" s="256"/>
      <c r="DM562" s="256"/>
      <c r="DN562" s="256"/>
      <c r="DO562" s="256"/>
      <c r="DP562" s="256"/>
      <c r="DQ562" s="256"/>
      <c r="DR562" s="256"/>
      <c r="DS562" s="256"/>
      <c r="DT562" s="256"/>
      <c r="DU562" s="256"/>
      <c r="DV562" s="256"/>
      <c r="DX562" s="256"/>
      <c r="DY562" s="256"/>
      <c r="DZ562" s="256"/>
      <c r="EA562" s="256"/>
      <c r="EB562" s="256"/>
      <c r="EC562" s="256"/>
      <c r="ED562" s="256"/>
      <c r="EE562" s="256"/>
      <c r="EF562" s="256"/>
      <c r="EG562" s="256"/>
      <c r="EH562" s="256"/>
      <c r="EI562" s="256"/>
      <c r="EK562" s="256"/>
      <c r="EL562" s="256"/>
      <c r="EM562" s="256"/>
      <c r="EN562" s="256"/>
      <c r="EO562" s="256"/>
      <c r="EP562" s="256"/>
      <c r="EQ562" s="256"/>
      <c r="ER562" s="256"/>
      <c r="ES562" s="256"/>
      <c r="ET562" s="256"/>
      <c r="EU562" s="256"/>
      <c r="EV562" s="256"/>
      <c r="EX562" s="256"/>
      <c r="EY562" s="256"/>
      <c r="EZ562" s="256"/>
      <c r="FA562" s="256"/>
      <c r="FB562" s="256"/>
      <c r="FC562" s="256"/>
      <c r="FD562" s="256"/>
      <c r="FE562" s="256"/>
      <c r="FF562" s="256"/>
      <c r="FG562" s="256"/>
      <c r="FH562" s="256"/>
      <c r="FI562" s="256"/>
      <c r="FK562" s="256"/>
      <c r="FL562" s="256"/>
      <c r="FM562" s="256"/>
      <c r="FN562" s="256"/>
      <c r="FO562" s="256"/>
      <c r="FP562" s="256"/>
      <c r="FQ562" s="256"/>
      <c r="FR562" s="256"/>
      <c r="FS562" s="256"/>
      <c r="FT562" s="256"/>
      <c r="FU562" s="256"/>
      <c r="FV562" s="256"/>
      <c r="FX562" s="256"/>
      <c r="FY562" s="256"/>
      <c r="FZ562" s="256"/>
      <c r="GA562" s="256"/>
      <c r="GB562" s="256"/>
      <c r="GC562" s="256"/>
      <c r="GD562" s="256"/>
      <c r="GE562" s="256"/>
      <c r="GF562" s="256"/>
      <c r="GG562" s="256"/>
      <c r="GH562" s="256"/>
      <c r="GI562" s="256"/>
      <c r="GK562" s="256"/>
      <c r="GL562" s="256"/>
      <c r="GM562" s="256"/>
      <c r="GN562" s="256"/>
      <c r="GO562" s="256"/>
      <c r="GP562" s="256"/>
      <c r="GQ562" s="256"/>
      <c r="GR562" s="256"/>
      <c r="GS562" s="256"/>
      <c r="GT562" s="256"/>
      <c r="GU562" s="256"/>
      <c r="GV562" s="256"/>
      <c r="GX562" s="256"/>
      <c r="GY562" s="256"/>
      <c r="GZ562" s="256"/>
      <c r="HA562" s="256"/>
      <c r="HB562" s="256"/>
      <c r="HC562" s="256"/>
      <c r="HD562" s="256"/>
      <c r="HE562" s="256"/>
      <c r="HF562" s="256"/>
      <c r="HG562" s="256"/>
      <c r="HH562" s="256"/>
      <c r="HI562" s="256"/>
      <c r="HK562" s="256"/>
      <c r="HL562" s="256"/>
      <c r="HM562" s="256"/>
      <c r="HN562" s="256"/>
      <c r="HO562" s="256"/>
      <c r="HP562" s="256"/>
      <c r="HQ562" s="256"/>
      <c r="HR562" s="256"/>
      <c r="HS562" s="256"/>
      <c r="HT562" s="256"/>
      <c r="HU562" s="256"/>
      <c r="HV562" s="256"/>
      <c r="HX562" s="256"/>
      <c r="HY562" s="256"/>
      <c r="HZ562" s="256"/>
      <c r="IA562" s="256"/>
      <c r="IB562" s="256"/>
      <c r="IC562" s="256"/>
      <c r="ID562" s="256"/>
      <c r="IE562" s="256"/>
      <c r="IF562" s="256"/>
      <c r="IG562" s="256"/>
      <c r="IH562" s="256"/>
      <c r="II562" s="256"/>
      <c r="IK562" s="256"/>
      <c r="IL562" s="257"/>
      <c r="IM562" s="257"/>
      <c r="IN562" s="257"/>
      <c r="IO562" s="257"/>
      <c r="IP562" s="257"/>
      <c r="IQ562" s="257"/>
      <c r="IR562" s="257"/>
      <c r="IS562" s="257"/>
      <c r="IT562" s="257"/>
      <c r="IU562" s="257"/>
      <c r="IV562" s="257"/>
      <c r="IW562" s="257"/>
      <c r="IY562" s="256"/>
    </row>
    <row r="563" spans="16:259" ht="19.5" customHeight="1" x14ac:dyDescent="0.5">
      <c r="P563" s="400"/>
      <c r="Z563" s="256"/>
      <c r="AA563" s="256"/>
      <c r="AB563" s="256"/>
      <c r="AO563" s="400"/>
      <c r="AY563" s="256"/>
      <c r="AZ563" s="256"/>
      <c r="BA563" s="256"/>
      <c r="BB563" s="256"/>
      <c r="BC563" s="256"/>
      <c r="BD563" s="256"/>
      <c r="BE563" s="256"/>
      <c r="BF563" s="256"/>
      <c r="BG563" s="256"/>
      <c r="BH563" s="256"/>
      <c r="BI563" s="256"/>
      <c r="BK563" s="256"/>
      <c r="BL563" s="256"/>
      <c r="BM563" s="256"/>
      <c r="BN563" s="256"/>
      <c r="BO563" s="256"/>
      <c r="BP563" s="256"/>
      <c r="BQ563" s="256"/>
      <c r="BR563" s="256"/>
      <c r="BS563" s="256"/>
      <c r="BT563" s="256"/>
      <c r="BU563" s="256"/>
      <c r="BV563" s="256"/>
      <c r="BX563" s="256"/>
      <c r="BY563" s="256"/>
      <c r="BZ563" s="256"/>
      <c r="CA563" s="256"/>
      <c r="CB563" s="256"/>
      <c r="CC563" s="256"/>
      <c r="CD563" s="256"/>
      <c r="CE563" s="256"/>
      <c r="CF563" s="256"/>
      <c r="CG563" s="256"/>
      <c r="CH563" s="256"/>
      <c r="CI563" s="256"/>
      <c r="CK563" s="256"/>
      <c r="CL563" s="256"/>
      <c r="CM563" s="256"/>
      <c r="CN563" s="256"/>
      <c r="CO563" s="256"/>
      <c r="CP563" s="256"/>
      <c r="CQ563" s="256"/>
      <c r="CR563" s="256"/>
      <c r="CS563" s="256"/>
      <c r="CT563" s="256"/>
      <c r="CU563" s="256"/>
      <c r="CV563" s="256"/>
      <c r="CX563" s="256"/>
      <c r="CY563" s="256"/>
      <c r="CZ563" s="256"/>
      <c r="DA563" s="256"/>
      <c r="DB563" s="256"/>
      <c r="DC563" s="256"/>
      <c r="DD563" s="256"/>
      <c r="DE563" s="256"/>
      <c r="DF563" s="256"/>
      <c r="DG563" s="256"/>
      <c r="DH563" s="256"/>
      <c r="DI563" s="256"/>
      <c r="DK563" s="256"/>
      <c r="DL563" s="256"/>
      <c r="DM563" s="256"/>
      <c r="DN563" s="256"/>
      <c r="DO563" s="256"/>
      <c r="DP563" s="256"/>
      <c r="DQ563" s="256"/>
      <c r="DR563" s="256"/>
      <c r="DS563" s="256"/>
      <c r="DT563" s="256"/>
      <c r="DU563" s="256"/>
      <c r="DV563" s="256"/>
      <c r="DX563" s="256"/>
      <c r="DY563" s="256"/>
      <c r="DZ563" s="256"/>
      <c r="EA563" s="256"/>
      <c r="EB563" s="256"/>
      <c r="EC563" s="256"/>
      <c r="ED563" s="256"/>
      <c r="EE563" s="256"/>
      <c r="EF563" s="256"/>
      <c r="EG563" s="256"/>
      <c r="EH563" s="256"/>
      <c r="EI563" s="256"/>
      <c r="EK563" s="256"/>
      <c r="EL563" s="256"/>
      <c r="EM563" s="256"/>
      <c r="EN563" s="256"/>
      <c r="EO563" s="256"/>
      <c r="EP563" s="256"/>
      <c r="EQ563" s="256"/>
      <c r="ER563" s="256"/>
      <c r="ES563" s="256"/>
      <c r="ET563" s="256"/>
      <c r="EU563" s="256"/>
      <c r="EV563" s="256"/>
      <c r="EX563" s="256"/>
      <c r="EY563" s="256"/>
      <c r="EZ563" s="256"/>
      <c r="FA563" s="256"/>
      <c r="FB563" s="256"/>
      <c r="FC563" s="256"/>
      <c r="FD563" s="256"/>
      <c r="FE563" s="256"/>
      <c r="FF563" s="256"/>
      <c r="FG563" s="256"/>
      <c r="FH563" s="256"/>
      <c r="FI563" s="256"/>
      <c r="FK563" s="256"/>
      <c r="FL563" s="256"/>
      <c r="FM563" s="256"/>
      <c r="FN563" s="256"/>
      <c r="FO563" s="256"/>
      <c r="FP563" s="256"/>
      <c r="FQ563" s="256"/>
      <c r="FR563" s="256"/>
      <c r="FS563" s="256"/>
      <c r="FT563" s="256"/>
      <c r="FU563" s="256"/>
      <c r="FV563" s="256"/>
      <c r="FX563" s="256"/>
      <c r="FY563" s="256"/>
      <c r="FZ563" s="256"/>
      <c r="GA563" s="256"/>
      <c r="GB563" s="256"/>
      <c r="GC563" s="256"/>
      <c r="GD563" s="256"/>
      <c r="GE563" s="256"/>
      <c r="GF563" s="256"/>
      <c r="GG563" s="256"/>
      <c r="GH563" s="256"/>
      <c r="GI563" s="256"/>
      <c r="GK563" s="256"/>
      <c r="GL563" s="256"/>
      <c r="GM563" s="256"/>
      <c r="GN563" s="256"/>
      <c r="GO563" s="256"/>
      <c r="GP563" s="256"/>
      <c r="GQ563" s="256"/>
      <c r="GR563" s="256"/>
      <c r="GS563" s="256"/>
      <c r="GT563" s="256"/>
      <c r="GU563" s="256"/>
      <c r="GV563" s="256"/>
      <c r="GX563" s="256"/>
      <c r="GY563" s="256"/>
      <c r="GZ563" s="256"/>
      <c r="HA563" s="256"/>
      <c r="HB563" s="256"/>
      <c r="HC563" s="256"/>
      <c r="HD563" s="256"/>
      <c r="HE563" s="256"/>
      <c r="HF563" s="256"/>
      <c r="HG563" s="256"/>
      <c r="HH563" s="256"/>
      <c r="HI563" s="256"/>
      <c r="HK563" s="256"/>
      <c r="HL563" s="256"/>
      <c r="HM563" s="256"/>
      <c r="HN563" s="256"/>
      <c r="HO563" s="256"/>
      <c r="HP563" s="256"/>
      <c r="HQ563" s="256"/>
      <c r="HR563" s="256"/>
      <c r="HS563" s="256"/>
      <c r="HT563" s="256"/>
      <c r="HU563" s="256"/>
      <c r="HV563" s="256"/>
      <c r="HX563" s="256"/>
      <c r="HY563" s="256"/>
      <c r="HZ563" s="256"/>
      <c r="IA563" s="256"/>
      <c r="IB563" s="256"/>
      <c r="IC563" s="256"/>
      <c r="ID563" s="256"/>
      <c r="IE563" s="256"/>
      <c r="IF563" s="256"/>
      <c r="IG563" s="256"/>
      <c r="IH563" s="256"/>
      <c r="II563" s="256"/>
      <c r="IK563" s="256"/>
      <c r="IL563" s="257"/>
      <c r="IM563" s="257"/>
      <c r="IN563" s="257"/>
      <c r="IO563" s="257"/>
      <c r="IP563" s="257"/>
      <c r="IQ563" s="257"/>
      <c r="IR563" s="257"/>
      <c r="IS563" s="257"/>
      <c r="IT563" s="257"/>
      <c r="IU563" s="257"/>
      <c r="IV563" s="257"/>
      <c r="IW563" s="257"/>
      <c r="IY563" s="256"/>
    </row>
    <row r="564" spans="16:259" ht="19.5" customHeight="1" x14ac:dyDescent="0.5">
      <c r="P564" s="400"/>
      <c r="Z564" s="256"/>
      <c r="AA564" s="256"/>
      <c r="AB564" s="256"/>
      <c r="AO564" s="400"/>
      <c r="AY564" s="256"/>
      <c r="AZ564" s="256"/>
      <c r="BA564" s="256"/>
      <c r="BB564" s="256"/>
      <c r="BC564" s="256"/>
      <c r="BD564" s="256"/>
      <c r="BE564" s="256"/>
      <c r="BF564" s="256"/>
      <c r="BG564" s="256"/>
      <c r="BH564" s="256"/>
      <c r="BI564" s="256"/>
      <c r="BK564" s="256"/>
      <c r="BL564" s="256"/>
      <c r="BM564" s="256"/>
      <c r="BN564" s="256"/>
      <c r="BO564" s="256"/>
      <c r="BP564" s="256"/>
      <c r="BQ564" s="256"/>
      <c r="BR564" s="256"/>
      <c r="BS564" s="256"/>
      <c r="BT564" s="256"/>
      <c r="BU564" s="256"/>
      <c r="BV564" s="256"/>
      <c r="BX564" s="256"/>
      <c r="BY564" s="256"/>
      <c r="BZ564" s="256"/>
      <c r="CA564" s="256"/>
      <c r="CB564" s="256"/>
      <c r="CC564" s="256"/>
      <c r="CD564" s="256"/>
      <c r="CE564" s="256"/>
      <c r="CF564" s="256"/>
      <c r="CG564" s="256"/>
      <c r="CH564" s="256"/>
      <c r="CI564" s="256"/>
      <c r="CK564" s="256"/>
      <c r="CL564" s="256"/>
      <c r="CM564" s="256"/>
      <c r="CN564" s="256"/>
      <c r="CO564" s="256"/>
      <c r="CP564" s="256"/>
      <c r="CQ564" s="256"/>
      <c r="CR564" s="256"/>
      <c r="CS564" s="256"/>
      <c r="CT564" s="256"/>
      <c r="CU564" s="256"/>
      <c r="CV564" s="256"/>
      <c r="CX564" s="256"/>
      <c r="CY564" s="256"/>
      <c r="CZ564" s="256"/>
      <c r="DA564" s="256"/>
      <c r="DB564" s="256"/>
      <c r="DC564" s="256"/>
      <c r="DD564" s="256"/>
      <c r="DE564" s="256"/>
      <c r="DF564" s="256"/>
      <c r="DG564" s="256"/>
      <c r="DH564" s="256"/>
      <c r="DI564" s="256"/>
      <c r="DK564" s="256"/>
      <c r="DL564" s="256"/>
      <c r="DM564" s="256"/>
      <c r="DN564" s="256"/>
      <c r="DO564" s="256"/>
      <c r="DP564" s="256"/>
      <c r="DQ564" s="256"/>
      <c r="DR564" s="256"/>
      <c r="DS564" s="256"/>
      <c r="DT564" s="256"/>
      <c r="DU564" s="256"/>
      <c r="DV564" s="256"/>
      <c r="DX564" s="256"/>
      <c r="DY564" s="256"/>
      <c r="DZ564" s="256"/>
      <c r="EA564" s="256"/>
      <c r="EB564" s="256"/>
      <c r="EC564" s="256"/>
      <c r="ED564" s="256"/>
      <c r="EE564" s="256"/>
      <c r="EF564" s="256"/>
      <c r="EG564" s="256"/>
      <c r="EH564" s="256"/>
      <c r="EI564" s="256"/>
      <c r="EK564" s="256"/>
      <c r="EL564" s="256"/>
      <c r="EM564" s="256"/>
      <c r="EN564" s="256"/>
      <c r="EO564" s="256"/>
      <c r="EP564" s="256"/>
      <c r="EQ564" s="256"/>
      <c r="ER564" s="256"/>
      <c r="ES564" s="256"/>
      <c r="ET564" s="256"/>
      <c r="EU564" s="256"/>
      <c r="EV564" s="256"/>
      <c r="EX564" s="256"/>
      <c r="EY564" s="256"/>
      <c r="EZ564" s="256"/>
      <c r="FA564" s="256"/>
      <c r="FB564" s="256"/>
      <c r="FC564" s="256"/>
      <c r="FD564" s="256"/>
      <c r="FE564" s="256"/>
      <c r="FF564" s="256"/>
      <c r="FG564" s="256"/>
      <c r="FH564" s="256"/>
      <c r="FI564" s="256"/>
      <c r="FK564" s="256"/>
      <c r="FL564" s="256"/>
      <c r="FM564" s="256"/>
      <c r="FN564" s="256"/>
      <c r="FO564" s="256"/>
      <c r="FP564" s="256"/>
      <c r="FQ564" s="256"/>
      <c r="FR564" s="256"/>
      <c r="FS564" s="256"/>
      <c r="FT564" s="256"/>
      <c r="FU564" s="256"/>
      <c r="FV564" s="256"/>
      <c r="FX564" s="256"/>
      <c r="FY564" s="256"/>
      <c r="FZ564" s="256"/>
      <c r="GA564" s="256"/>
      <c r="GB564" s="256"/>
      <c r="GC564" s="256"/>
      <c r="GD564" s="256"/>
      <c r="GE564" s="256"/>
      <c r="GF564" s="256"/>
      <c r="GG564" s="256"/>
      <c r="GH564" s="256"/>
      <c r="GI564" s="256"/>
      <c r="GK564" s="256"/>
      <c r="GL564" s="256"/>
      <c r="GM564" s="256"/>
      <c r="GN564" s="256"/>
      <c r="GO564" s="256"/>
      <c r="GP564" s="256"/>
      <c r="GQ564" s="256"/>
      <c r="GR564" s="256"/>
      <c r="GS564" s="256"/>
      <c r="GT564" s="256"/>
      <c r="GU564" s="256"/>
      <c r="GV564" s="256"/>
      <c r="GX564" s="256"/>
      <c r="GY564" s="256"/>
      <c r="GZ564" s="256"/>
      <c r="HA564" s="256"/>
      <c r="HB564" s="256"/>
      <c r="HC564" s="256"/>
      <c r="HD564" s="256"/>
      <c r="HE564" s="256"/>
      <c r="HF564" s="256"/>
      <c r="HG564" s="256"/>
      <c r="HH564" s="256"/>
      <c r="HI564" s="256"/>
      <c r="HK564" s="256"/>
      <c r="HL564" s="256"/>
      <c r="HM564" s="256"/>
      <c r="HN564" s="256"/>
      <c r="HO564" s="256"/>
      <c r="HP564" s="256"/>
      <c r="HQ564" s="256"/>
      <c r="HR564" s="256"/>
      <c r="HS564" s="256"/>
      <c r="HT564" s="256"/>
      <c r="HU564" s="256"/>
      <c r="HV564" s="256"/>
      <c r="HX564" s="256"/>
      <c r="HY564" s="256"/>
      <c r="HZ564" s="256"/>
      <c r="IA564" s="256"/>
      <c r="IB564" s="256"/>
      <c r="IC564" s="256"/>
      <c r="ID564" s="256"/>
      <c r="IE564" s="256"/>
      <c r="IF564" s="256"/>
      <c r="IG564" s="256"/>
      <c r="IH564" s="256"/>
      <c r="II564" s="256"/>
      <c r="IK564" s="256"/>
      <c r="IL564" s="257"/>
      <c r="IM564" s="257"/>
      <c r="IN564" s="257"/>
      <c r="IO564" s="257"/>
      <c r="IP564" s="257"/>
      <c r="IQ564" s="257"/>
      <c r="IR564" s="257"/>
      <c r="IS564" s="257"/>
      <c r="IT564" s="257"/>
      <c r="IU564" s="257"/>
      <c r="IV564" s="257"/>
      <c r="IW564" s="257"/>
      <c r="IY564" s="256"/>
    </row>
    <row r="565" spans="16:259" ht="19.5" customHeight="1" x14ac:dyDescent="0.5">
      <c r="P565" s="400"/>
      <c r="Z565" s="256"/>
      <c r="AA565" s="256"/>
      <c r="AB565" s="256"/>
      <c r="AO565" s="400"/>
      <c r="AY565" s="256"/>
      <c r="AZ565" s="256"/>
      <c r="BA565" s="256"/>
      <c r="BB565" s="256"/>
      <c r="BC565" s="256"/>
      <c r="BD565" s="256"/>
      <c r="BE565" s="256"/>
      <c r="BF565" s="256"/>
      <c r="BG565" s="256"/>
      <c r="BH565" s="256"/>
      <c r="BI565" s="256"/>
      <c r="BK565" s="256"/>
      <c r="BL565" s="256"/>
      <c r="BM565" s="256"/>
      <c r="BN565" s="256"/>
      <c r="BO565" s="256"/>
      <c r="BP565" s="256"/>
      <c r="BQ565" s="256"/>
      <c r="BR565" s="256"/>
      <c r="BS565" s="256"/>
      <c r="BT565" s="256"/>
      <c r="BU565" s="256"/>
      <c r="BV565" s="256"/>
      <c r="BX565" s="256"/>
      <c r="BY565" s="256"/>
      <c r="BZ565" s="256"/>
      <c r="CA565" s="256"/>
      <c r="CB565" s="256"/>
      <c r="CC565" s="256"/>
      <c r="CD565" s="256"/>
      <c r="CE565" s="256"/>
      <c r="CF565" s="256"/>
      <c r="CG565" s="256"/>
      <c r="CH565" s="256"/>
      <c r="CI565" s="256"/>
      <c r="CK565" s="256"/>
      <c r="CL565" s="256"/>
      <c r="CM565" s="256"/>
      <c r="CN565" s="256"/>
      <c r="CO565" s="256"/>
      <c r="CP565" s="256"/>
      <c r="CQ565" s="256"/>
      <c r="CR565" s="256"/>
      <c r="CS565" s="256"/>
      <c r="CT565" s="256"/>
      <c r="CU565" s="256"/>
      <c r="CV565" s="256"/>
      <c r="CX565" s="256"/>
      <c r="CY565" s="256"/>
      <c r="CZ565" s="256"/>
      <c r="DA565" s="256"/>
      <c r="DB565" s="256"/>
      <c r="DC565" s="256"/>
      <c r="DD565" s="256"/>
      <c r="DE565" s="256"/>
      <c r="DF565" s="256"/>
      <c r="DG565" s="256"/>
      <c r="DH565" s="256"/>
      <c r="DI565" s="256"/>
      <c r="DK565" s="256"/>
      <c r="DL565" s="256"/>
      <c r="DM565" s="256"/>
      <c r="DN565" s="256"/>
      <c r="DO565" s="256"/>
      <c r="DP565" s="256"/>
      <c r="DQ565" s="256"/>
      <c r="DR565" s="256"/>
      <c r="DS565" s="256"/>
      <c r="DT565" s="256"/>
      <c r="DU565" s="256"/>
      <c r="DV565" s="256"/>
      <c r="DX565" s="256"/>
      <c r="DY565" s="256"/>
      <c r="DZ565" s="256"/>
      <c r="EA565" s="256"/>
      <c r="EB565" s="256"/>
      <c r="EC565" s="256"/>
      <c r="ED565" s="256"/>
      <c r="EE565" s="256"/>
      <c r="EF565" s="256"/>
      <c r="EG565" s="256"/>
      <c r="EH565" s="256"/>
      <c r="EI565" s="256"/>
      <c r="EK565" s="256"/>
      <c r="EL565" s="256"/>
      <c r="EM565" s="256"/>
      <c r="EN565" s="256"/>
      <c r="EO565" s="256"/>
      <c r="EP565" s="256"/>
      <c r="EQ565" s="256"/>
      <c r="ER565" s="256"/>
      <c r="ES565" s="256"/>
      <c r="ET565" s="256"/>
      <c r="EU565" s="256"/>
      <c r="EV565" s="256"/>
      <c r="EX565" s="256"/>
      <c r="EY565" s="256"/>
      <c r="EZ565" s="256"/>
      <c r="FA565" s="256"/>
      <c r="FB565" s="256"/>
      <c r="FC565" s="256"/>
      <c r="FD565" s="256"/>
      <c r="FE565" s="256"/>
      <c r="FF565" s="256"/>
      <c r="FG565" s="256"/>
      <c r="FH565" s="256"/>
      <c r="FI565" s="256"/>
      <c r="FK565" s="256"/>
      <c r="FL565" s="256"/>
      <c r="FM565" s="256"/>
      <c r="FN565" s="256"/>
      <c r="FO565" s="256"/>
      <c r="FP565" s="256"/>
      <c r="FQ565" s="256"/>
      <c r="FR565" s="256"/>
      <c r="FS565" s="256"/>
      <c r="FT565" s="256"/>
      <c r="FU565" s="256"/>
      <c r="FV565" s="256"/>
      <c r="FX565" s="256"/>
      <c r="FY565" s="256"/>
      <c r="FZ565" s="256"/>
      <c r="GA565" s="256"/>
      <c r="GB565" s="256"/>
      <c r="GC565" s="256"/>
      <c r="GD565" s="256"/>
      <c r="GE565" s="256"/>
      <c r="GF565" s="256"/>
      <c r="GG565" s="256"/>
      <c r="GH565" s="256"/>
      <c r="GI565" s="256"/>
      <c r="GK565" s="256"/>
      <c r="GL565" s="256"/>
      <c r="GM565" s="256"/>
      <c r="GN565" s="256"/>
      <c r="GO565" s="256"/>
      <c r="GP565" s="256"/>
      <c r="GQ565" s="256"/>
      <c r="GR565" s="256"/>
      <c r="GS565" s="256"/>
      <c r="GT565" s="256"/>
      <c r="GU565" s="256"/>
      <c r="GV565" s="256"/>
      <c r="GX565" s="256"/>
      <c r="GY565" s="256"/>
      <c r="GZ565" s="256"/>
      <c r="HA565" s="256"/>
      <c r="HB565" s="256"/>
      <c r="HC565" s="256"/>
      <c r="HD565" s="256"/>
      <c r="HE565" s="256"/>
      <c r="HF565" s="256"/>
      <c r="HG565" s="256"/>
      <c r="HH565" s="256"/>
      <c r="HI565" s="256"/>
      <c r="HK565" s="256"/>
      <c r="HL565" s="256"/>
      <c r="HM565" s="256"/>
      <c r="HN565" s="256"/>
      <c r="HO565" s="256"/>
      <c r="HP565" s="256"/>
      <c r="HQ565" s="256"/>
      <c r="HR565" s="256"/>
      <c r="HS565" s="256"/>
      <c r="HT565" s="256"/>
      <c r="HU565" s="256"/>
      <c r="HV565" s="256"/>
      <c r="HX565" s="256"/>
      <c r="HY565" s="256"/>
      <c r="HZ565" s="256"/>
      <c r="IA565" s="256"/>
      <c r="IB565" s="256"/>
      <c r="IC565" s="256"/>
      <c r="ID565" s="256"/>
      <c r="IE565" s="256"/>
      <c r="IF565" s="256"/>
      <c r="IG565" s="256"/>
      <c r="IH565" s="256"/>
      <c r="II565" s="256"/>
      <c r="IK565" s="256"/>
      <c r="IL565" s="257"/>
      <c r="IM565" s="257"/>
      <c r="IN565" s="257"/>
      <c r="IO565" s="257"/>
      <c r="IP565" s="257"/>
      <c r="IQ565" s="257"/>
      <c r="IR565" s="257"/>
      <c r="IS565" s="257"/>
      <c r="IT565" s="257"/>
      <c r="IU565" s="257"/>
      <c r="IV565" s="257"/>
      <c r="IW565" s="257"/>
      <c r="IY565" s="256"/>
    </row>
    <row r="566" spans="16:259" ht="19.5" customHeight="1" x14ac:dyDescent="0.5">
      <c r="P566" s="400"/>
      <c r="Z566" s="256"/>
      <c r="AA566" s="256"/>
      <c r="AB566" s="256"/>
      <c r="AO566" s="400"/>
      <c r="AY566" s="256"/>
      <c r="AZ566" s="256"/>
      <c r="BA566" s="256"/>
      <c r="BB566" s="256"/>
      <c r="BC566" s="256"/>
      <c r="BD566" s="256"/>
      <c r="BE566" s="256"/>
      <c r="BF566" s="256"/>
      <c r="BG566" s="256"/>
      <c r="BH566" s="256"/>
      <c r="BI566" s="256"/>
      <c r="BK566" s="256"/>
      <c r="BL566" s="256"/>
      <c r="BM566" s="256"/>
      <c r="BN566" s="256"/>
      <c r="BO566" s="256"/>
      <c r="BP566" s="256"/>
      <c r="BQ566" s="256"/>
      <c r="BR566" s="256"/>
      <c r="BS566" s="256"/>
      <c r="BT566" s="256"/>
      <c r="BU566" s="256"/>
      <c r="BV566" s="256"/>
      <c r="BX566" s="256"/>
      <c r="BY566" s="256"/>
      <c r="BZ566" s="256"/>
      <c r="CA566" s="256"/>
      <c r="CB566" s="256"/>
      <c r="CC566" s="256"/>
      <c r="CD566" s="256"/>
      <c r="CE566" s="256"/>
      <c r="CF566" s="256"/>
      <c r="CG566" s="256"/>
      <c r="CH566" s="256"/>
      <c r="CI566" s="256"/>
      <c r="CK566" s="256"/>
      <c r="CL566" s="256"/>
      <c r="CM566" s="256"/>
      <c r="CN566" s="256"/>
      <c r="CO566" s="256"/>
      <c r="CP566" s="256"/>
      <c r="CQ566" s="256"/>
      <c r="CR566" s="256"/>
      <c r="CS566" s="256"/>
      <c r="CT566" s="256"/>
      <c r="CU566" s="256"/>
      <c r="CV566" s="256"/>
      <c r="CX566" s="256"/>
      <c r="CY566" s="256"/>
      <c r="CZ566" s="256"/>
      <c r="DA566" s="256"/>
      <c r="DB566" s="256"/>
      <c r="DC566" s="256"/>
      <c r="DD566" s="256"/>
      <c r="DE566" s="256"/>
      <c r="DF566" s="256"/>
      <c r="DG566" s="256"/>
      <c r="DH566" s="256"/>
      <c r="DI566" s="256"/>
      <c r="DK566" s="256"/>
      <c r="DL566" s="256"/>
      <c r="DM566" s="256"/>
      <c r="DN566" s="256"/>
      <c r="DO566" s="256"/>
      <c r="DP566" s="256"/>
      <c r="DQ566" s="256"/>
      <c r="DR566" s="256"/>
      <c r="DS566" s="256"/>
      <c r="DT566" s="256"/>
      <c r="DU566" s="256"/>
      <c r="DV566" s="256"/>
      <c r="DX566" s="256"/>
      <c r="DY566" s="256"/>
      <c r="DZ566" s="256"/>
      <c r="EA566" s="256"/>
      <c r="EB566" s="256"/>
      <c r="EC566" s="256"/>
      <c r="ED566" s="256"/>
      <c r="EE566" s="256"/>
      <c r="EF566" s="256"/>
      <c r="EG566" s="256"/>
      <c r="EH566" s="256"/>
      <c r="EI566" s="256"/>
      <c r="EK566" s="256"/>
      <c r="EL566" s="256"/>
      <c r="EM566" s="256"/>
      <c r="EN566" s="256"/>
      <c r="EO566" s="256"/>
      <c r="EP566" s="256"/>
      <c r="EQ566" s="256"/>
      <c r="ER566" s="256"/>
      <c r="ES566" s="256"/>
      <c r="ET566" s="256"/>
      <c r="EU566" s="256"/>
      <c r="EV566" s="256"/>
      <c r="EX566" s="256"/>
      <c r="EY566" s="256"/>
      <c r="EZ566" s="256"/>
      <c r="FA566" s="256"/>
      <c r="FB566" s="256"/>
      <c r="FC566" s="256"/>
      <c r="FD566" s="256"/>
      <c r="FE566" s="256"/>
      <c r="FF566" s="256"/>
      <c r="FG566" s="256"/>
      <c r="FH566" s="256"/>
      <c r="FI566" s="256"/>
      <c r="FK566" s="256"/>
      <c r="FL566" s="256"/>
      <c r="FM566" s="256"/>
      <c r="FN566" s="256"/>
      <c r="FO566" s="256"/>
      <c r="FP566" s="256"/>
      <c r="FQ566" s="256"/>
      <c r="FR566" s="256"/>
      <c r="FS566" s="256"/>
      <c r="FT566" s="256"/>
      <c r="FU566" s="256"/>
      <c r="FV566" s="256"/>
      <c r="FX566" s="256"/>
      <c r="FY566" s="256"/>
      <c r="FZ566" s="256"/>
      <c r="GA566" s="256"/>
      <c r="GB566" s="256"/>
      <c r="GC566" s="256"/>
      <c r="GD566" s="256"/>
      <c r="GE566" s="256"/>
      <c r="GF566" s="256"/>
      <c r="GG566" s="256"/>
      <c r="GH566" s="256"/>
      <c r="GI566" s="256"/>
      <c r="GK566" s="256"/>
      <c r="GL566" s="256"/>
      <c r="GM566" s="256"/>
      <c r="GN566" s="256"/>
      <c r="GO566" s="256"/>
      <c r="GP566" s="256"/>
      <c r="GQ566" s="256"/>
      <c r="GR566" s="256"/>
      <c r="GS566" s="256"/>
      <c r="GT566" s="256"/>
      <c r="GU566" s="256"/>
      <c r="GV566" s="256"/>
      <c r="GX566" s="256"/>
      <c r="GY566" s="256"/>
      <c r="GZ566" s="256"/>
      <c r="HA566" s="256"/>
      <c r="HB566" s="256"/>
      <c r="HC566" s="256"/>
      <c r="HD566" s="256"/>
      <c r="HE566" s="256"/>
      <c r="HF566" s="256"/>
      <c r="HG566" s="256"/>
      <c r="HH566" s="256"/>
      <c r="HI566" s="256"/>
      <c r="HK566" s="256"/>
      <c r="HL566" s="256"/>
      <c r="HM566" s="256"/>
      <c r="HN566" s="256"/>
      <c r="HO566" s="256"/>
      <c r="HP566" s="256"/>
      <c r="HQ566" s="256"/>
      <c r="HR566" s="256"/>
      <c r="HS566" s="256"/>
      <c r="HT566" s="256"/>
      <c r="HU566" s="256"/>
      <c r="HV566" s="256"/>
      <c r="HX566" s="256"/>
      <c r="HY566" s="256"/>
      <c r="HZ566" s="256"/>
      <c r="IA566" s="256"/>
      <c r="IB566" s="256"/>
      <c r="IC566" s="256"/>
      <c r="ID566" s="256"/>
      <c r="IE566" s="256"/>
      <c r="IF566" s="256"/>
      <c r="IG566" s="256"/>
      <c r="IH566" s="256"/>
      <c r="II566" s="256"/>
      <c r="IK566" s="256"/>
      <c r="IL566" s="257"/>
      <c r="IM566" s="257"/>
      <c r="IN566" s="257"/>
      <c r="IO566" s="257"/>
      <c r="IP566" s="257"/>
      <c r="IQ566" s="257"/>
      <c r="IR566" s="257"/>
      <c r="IS566" s="257"/>
      <c r="IT566" s="257"/>
      <c r="IU566" s="257"/>
      <c r="IV566" s="257"/>
      <c r="IW566" s="257"/>
      <c r="IY566" s="256"/>
    </row>
    <row r="567" spans="16:259" ht="19.5" customHeight="1" x14ac:dyDescent="0.5">
      <c r="P567" s="400"/>
      <c r="Z567" s="256"/>
      <c r="AA567" s="256"/>
      <c r="AB567" s="256"/>
      <c r="AO567" s="400"/>
      <c r="AY567" s="256"/>
      <c r="AZ567" s="256"/>
      <c r="BA567" s="256"/>
      <c r="BB567" s="256"/>
      <c r="BC567" s="256"/>
      <c r="BD567" s="256"/>
      <c r="BE567" s="256"/>
      <c r="BF567" s="256"/>
      <c r="BG567" s="256"/>
      <c r="BH567" s="256"/>
      <c r="BI567" s="256"/>
      <c r="BK567" s="256"/>
      <c r="BL567" s="256"/>
      <c r="BM567" s="256"/>
      <c r="BN567" s="256"/>
      <c r="BO567" s="256"/>
      <c r="BP567" s="256"/>
      <c r="BQ567" s="256"/>
      <c r="BR567" s="256"/>
      <c r="BS567" s="256"/>
      <c r="BT567" s="256"/>
      <c r="BU567" s="256"/>
      <c r="BV567" s="256"/>
      <c r="BX567" s="256"/>
      <c r="BY567" s="256"/>
      <c r="BZ567" s="256"/>
      <c r="CA567" s="256"/>
      <c r="CB567" s="256"/>
      <c r="CC567" s="256"/>
      <c r="CD567" s="256"/>
      <c r="CE567" s="256"/>
      <c r="CF567" s="256"/>
      <c r="CG567" s="256"/>
      <c r="CH567" s="256"/>
      <c r="CI567" s="256"/>
      <c r="CK567" s="256"/>
      <c r="CL567" s="256"/>
      <c r="CM567" s="256"/>
      <c r="CN567" s="256"/>
      <c r="CO567" s="256"/>
      <c r="CP567" s="256"/>
      <c r="CQ567" s="256"/>
      <c r="CR567" s="256"/>
      <c r="CS567" s="256"/>
      <c r="CT567" s="256"/>
      <c r="CU567" s="256"/>
      <c r="CV567" s="256"/>
      <c r="CX567" s="256"/>
      <c r="CY567" s="256"/>
      <c r="CZ567" s="256"/>
      <c r="DA567" s="256"/>
      <c r="DB567" s="256"/>
      <c r="DC567" s="256"/>
      <c r="DD567" s="256"/>
      <c r="DE567" s="256"/>
      <c r="DF567" s="256"/>
      <c r="DG567" s="256"/>
      <c r="DH567" s="256"/>
      <c r="DI567" s="256"/>
      <c r="DK567" s="256"/>
      <c r="DL567" s="256"/>
      <c r="DM567" s="256"/>
      <c r="DN567" s="256"/>
      <c r="DO567" s="256"/>
      <c r="DP567" s="256"/>
      <c r="DQ567" s="256"/>
      <c r="DR567" s="256"/>
      <c r="DS567" s="256"/>
      <c r="DT567" s="256"/>
      <c r="DU567" s="256"/>
      <c r="DV567" s="256"/>
      <c r="DX567" s="256"/>
      <c r="DY567" s="256"/>
      <c r="DZ567" s="256"/>
      <c r="EA567" s="256"/>
      <c r="EB567" s="256"/>
      <c r="EC567" s="256"/>
      <c r="ED567" s="256"/>
      <c r="EE567" s="256"/>
      <c r="EF567" s="256"/>
      <c r="EG567" s="256"/>
      <c r="EH567" s="256"/>
      <c r="EI567" s="256"/>
      <c r="EK567" s="256"/>
      <c r="EL567" s="256"/>
      <c r="EM567" s="256"/>
      <c r="EN567" s="256"/>
      <c r="EO567" s="256"/>
      <c r="EP567" s="256"/>
      <c r="EQ567" s="256"/>
      <c r="ER567" s="256"/>
      <c r="ES567" s="256"/>
      <c r="ET567" s="256"/>
      <c r="EU567" s="256"/>
      <c r="EV567" s="256"/>
      <c r="EX567" s="256"/>
      <c r="EY567" s="256"/>
      <c r="EZ567" s="256"/>
      <c r="FA567" s="256"/>
      <c r="FB567" s="256"/>
      <c r="FC567" s="256"/>
      <c r="FD567" s="256"/>
      <c r="FE567" s="256"/>
      <c r="FF567" s="256"/>
      <c r="FG567" s="256"/>
      <c r="FH567" s="256"/>
      <c r="FI567" s="256"/>
      <c r="FK567" s="256"/>
      <c r="FL567" s="256"/>
      <c r="FM567" s="256"/>
      <c r="FN567" s="256"/>
      <c r="FO567" s="256"/>
      <c r="FP567" s="256"/>
      <c r="FQ567" s="256"/>
      <c r="FR567" s="256"/>
      <c r="FS567" s="256"/>
      <c r="FT567" s="256"/>
      <c r="FU567" s="256"/>
      <c r="FV567" s="256"/>
      <c r="FX567" s="256"/>
      <c r="FY567" s="256"/>
      <c r="FZ567" s="256"/>
      <c r="GA567" s="256"/>
      <c r="GB567" s="256"/>
      <c r="GC567" s="256"/>
      <c r="GD567" s="256"/>
      <c r="GE567" s="256"/>
      <c r="GF567" s="256"/>
      <c r="GG567" s="256"/>
      <c r="GH567" s="256"/>
      <c r="GI567" s="256"/>
      <c r="GK567" s="256"/>
      <c r="GL567" s="256"/>
      <c r="GM567" s="256"/>
      <c r="GN567" s="256"/>
      <c r="GO567" s="256"/>
      <c r="GP567" s="256"/>
      <c r="GQ567" s="256"/>
      <c r="GR567" s="256"/>
      <c r="GS567" s="256"/>
      <c r="GT567" s="256"/>
      <c r="GU567" s="256"/>
      <c r="GV567" s="256"/>
      <c r="GX567" s="256"/>
      <c r="GY567" s="256"/>
      <c r="GZ567" s="256"/>
      <c r="HA567" s="256"/>
      <c r="HB567" s="256"/>
      <c r="HC567" s="256"/>
      <c r="HD567" s="256"/>
      <c r="HE567" s="256"/>
      <c r="HF567" s="256"/>
      <c r="HG567" s="256"/>
      <c r="HH567" s="256"/>
      <c r="HI567" s="256"/>
      <c r="HK567" s="256"/>
      <c r="HL567" s="256"/>
      <c r="HM567" s="256"/>
      <c r="HN567" s="256"/>
      <c r="HO567" s="256"/>
      <c r="HP567" s="256"/>
      <c r="HQ567" s="256"/>
      <c r="HR567" s="256"/>
      <c r="HS567" s="256"/>
      <c r="HT567" s="256"/>
      <c r="HU567" s="256"/>
      <c r="HV567" s="256"/>
      <c r="HX567" s="256"/>
      <c r="HY567" s="256"/>
      <c r="HZ567" s="256"/>
      <c r="IA567" s="256"/>
      <c r="IB567" s="256"/>
      <c r="IC567" s="256"/>
      <c r="ID567" s="256"/>
      <c r="IE567" s="256"/>
      <c r="IF567" s="256"/>
      <c r="IG567" s="256"/>
      <c r="IH567" s="256"/>
      <c r="II567" s="256"/>
      <c r="IK567" s="256"/>
      <c r="IL567" s="257"/>
      <c r="IM567" s="257"/>
      <c r="IN567" s="257"/>
      <c r="IO567" s="257"/>
      <c r="IP567" s="257"/>
      <c r="IQ567" s="257"/>
      <c r="IR567" s="257"/>
      <c r="IS567" s="257"/>
      <c r="IT567" s="257"/>
      <c r="IU567" s="257"/>
      <c r="IV567" s="257"/>
      <c r="IW567" s="257"/>
      <c r="IY567" s="256"/>
    </row>
    <row r="568" spans="16:259" ht="19.5" customHeight="1" x14ac:dyDescent="0.5">
      <c r="P568" s="400"/>
      <c r="Z568" s="256"/>
      <c r="AA568" s="256"/>
      <c r="AB568" s="256"/>
      <c r="AO568" s="400"/>
      <c r="AY568" s="256"/>
      <c r="AZ568" s="256"/>
      <c r="BA568" s="256"/>
      <c r="BB568" s="256"/>
      <c r="BC568" s="256"/>
      <c r="BD568" s="256"/>
      <c r="BE568" s="256"/>
      <c r="BF568" s="256"/>
      <c r="BG568" s="256"/>
      <c r="BH568" s="256"/>
      <c r="BI568" s="256"/>
      <c r="BK568" s="256"/>
      <c r="BL568" s="256"/>
      <c r="BM568" s="256"/>
      <c r="BN568" s="256"/>
      <c r="BO568" s="256"/>
      <c r="BP568" s="256"/>
      <c r="BQ568" s="256"/>
      <c r="BR568" s="256"/>
      <c r="BS568" s="256"/>
      <c r="BT568" s="256"/>
      <c r="BU568" s="256"/>
      <c r="BV568" s="256"/>
      <c r="BX568" s="256"/>
      <c r="BY568" s="256"/>
      <c r="BZ568" s="256"/>
      <c r="CA568" s="256"/>
      <c r="CB568" s="256"/>
      <c r="CC568" s="256"/>
      <c r="CD568" s="256"/>
      <c r="CE568" s="256"/>
      <c r="CF568" s="256"/>
      <c r="CG568" s="256"/>
      <c r="CH568" s="256"/>
      <c r="CI568" s="256"/>
      <c r="CK568" s="256"/>
      <c r="CL568" s="256"/>
      <c r="CM568" s="256"/>
      <c r="CN568" s="256"/>
      <c r="CO568" s="256"/>
      <c r="CP568" s="256"/>
      <c r="CQ568" s="256"/>
      <c r="CR568" s="256"/>
      <c r="CS568" s="256"/>
      <c r="CT568" s="256"/>
      <c r="CU568" s="256"/>
      <c r="CV568" s="256"/>
      <c r="CX568" s="256"/>
      <c r="CY568" s="256"/>
      <c r="CZ568" s="256"/>
      <c r="DA568" s="256"/>
      <c r="DB568" s="256"/>
      <c r="DC568" s="256"/>
      <c r="DD568" s="256"/>
      <c r="DE568" s="256"/>
      <c r="DF568" s="256"/>
      <c r="DG568" s="256"/>
      <c r="DH568" s="256"/>
      <c r="DI568" s="256"/>
      <c r="DK568" s="256"/>
      <c r="DL568" s="256"/>
      <c r="DM568" s="256"/>
      <c r="DN568" s="256"/>
      <c r="DO568" s="256"/>
      <c r="DP568" s="256"/>
      <c r="DQ568" s="256"/>
      <c r="DR568" s="256"/>
      <c r="DS568" s="256"/>
      <c r="DT568" s="256"/>
      <c r="DU568" s="256"/>
      <c r="DV568" s="256"/>
      <c r="DX568" s="256"/>
      <c r="DY568" s="256"/>
      <c r="DZ568" s="256"/>
      <c r="EA568" s="256"/>
      <c r="EB568" s="256"/>
      <c r="EC568" s="256"/>
      <c r="ED568" s="256"/>
      <c r="EE568" s="256"/>
      <c r="EF568" s="256"/>
      <c r="EG568" s="256"/>
      <c r="EH568" s="256"/>
      <c r="EI568" s="256"/>
      <c r="EK568" s="256"/>
      <c r="EL568" s="256"/>
      <c r="EM568" s="256"/>
      <c r="EN568" s="256"/>
      <c r="EO568" s="256"/>
      <c r="EP568" s="256"/>
      <c r="EQ568" s="256"/>
      <c r="ER568" s="256"/>
      <c r="ES568" s="256"/>
      <c r="ET568" s="256"/>
      <c r="EU568" s="256"/>
      <c r="EV568" s="256"/>
      <c r="EX568" s="256"/>
      <c r="EY568" s="256"/>
      <c r="EZ568" s="256"/>
      <c r="FA568" s="256"/>
      <c r="FB568" s="256"/>
      <c r="FC568" s="256"/>
      <c r="FD568" s="256"/>
      <c r="FE568" s="256"/>
      <c r="FF568" s="256"/>
      <c r="FG568" s="256"/>
      <c r="FH568" s="256"/>
      <c r="FI568" s="256"/>
      <c r="FK568" s="256"/>
      <c r="FL568" s="256"/>
      <c r="FM568" s="256"/>
      <c r="FN568" s="256"/>
      <c r="FO568" s="256"/>
      <c r="FP568" s="256"/>
      <c r="FQ568" s="256"/>
      <c r="FR568" s="256"/>
      <c r="FS568" s="256"/>
      <c r="FT568" s="256"/>
      <c r="FU568" s="256"/>
      <c r="FV568" s="256"/>
      <c r="FX568" s="256"/>
      <c r="FY568" s="256"/>
      <c r="FZ568" s="256"/>
      <c r="GA568" s="256"/>
      <c r="GB568" s="256"/>
      <c r="GC568" s="256"/>
      <c r="GD568" s="256"/>
      <c r="GE568" s="256"/>
      <c r="GF568" s="256"/>
      <c r="GG568" s="256"/>
      <c r="GH568" s="256"/>
      <c r="GI568" s="256"/>
      <c r="GK568" s="256"/>
      <c r="GL568" s="256"/>
      <c r="GM568" s="256"/>
      <c r="GN568" s="256"/>
      <c r="GO568" s="256"/>
      <c r="GP568" s="256"/>
      <c r="GQ568" s="256"/>
      <c r="GR568" s="256"/>
      <c r="GS568" s="256"/>
      <c r="GT568" s="256"/>
      <c r="GU568" s="256"/>
      <c r="GV568" s="256"/>
      <c r="GX568" s="256"/>
      <c r="GY568" s="256"/>
      <c r="GZ568" s="256"/>
      <c r="HA568" s="256"/>
      <c r="HB568" s="256"/>
      <c r="HC568" s="256"/>
      <c r="HD568" s="256"/>
      <c r="HE568" s="256"/>
      <c r="HF568" s="256"/>
      <c r="HG568" s="256"/>
      <c r="HH568" s="256"/>
      <c r="HI568" s="256"/>
      <c r="HK568" s="256"/>
      <c r="HL568" s="256"/>
      <c r="HM568" s="256"/>
      <c r="HN568" s="256"/>
      <c r="HO568" s="256"/>
      <c r="HP568" s="256"/>
      <c r="HQ568" s="256"/>
      <c r="HR568" s="256"/>
      <c r="HS568" s="256"/>
      <c r="HT568" s="256"/>
      <c r="HU568" s="256"/>
      <c r="HV568" s="256"/>
      <c r="HX568" s="256"/>
      <c r="HY568" s="256"/>
      <c r="HZ568" s="256"/>
      <c r="IA568" s="256"/>
      <c r="IB568" s="256"/>
      <c r="IC568" s="256"/>
      <c r="ID568" s="256"/>
      <c r="IE568" s="256"/>
      <c r="IF568" s="256"/>
      <c r="IG568" s="256"/>
      <c r="IH568" s="256"/>
      <c r="II568" s="256"/>
      <c r="IK568" s="256"/>
      <c r="IL568" s="257"/>
      <c r="IM568" s="257"/>
      <c r="IN568" s="257"/>
      <c r="IO568" s="257"/>
      <c r="IP568" s="257"/>
      <c r="IQ568" s="257"/>
      <c r="IR568" s="257"/>
      <c r="IS568" s="257"/>
      <c r="IT568" s="257"/>
      <c r="IU568" s="257"/>
      <c r="IV568" s="257"/>
      <c r="IW568" s="257"/>
      <c r="IY568" s="256"/>
    </row>
    <row r="569" spans="16:259" ht="19.5" customHeight="1" x14ac:dyDescent="0.5">
      <c r="P569" s="400"/>
      <c r="Z569" s="256"/>
      <c r="AA569" s="256"/>
      <c r="AB569" s="256"/>
      <c r="AO569" s="400"/>
      <c r="AY569" s="256"/>
      <c r="AZ569" s="256"/>
      <c r="BA569" s="256"/>
      <c r="BB569" s="256"/>
      <c r="BC569" s="256"/>
      <c r="BD569" s="256"/>
      <c r="BE569" s="256"/>
      <c r="BF569" s="256"/>
      <c r="BG569" s="256"/>
      <c r="BH569" s="256"/>
      <c r="BI569" s="256"/>
      <c r="BK569" s="256"/>
      <c r="BL569" s="256"/>
      <c r="BM569" s="256"/>
      <c r="BN569" s="256"/>
      <c r="BO569" s="256"/>
      <c r="BP569" s="256"/>
      <c r="BQ569" s="256"/>
      <c r="BR569" s="256"/>
      <c r="BS569" s="256"/>
      <c r="BT569" s="256"/>
      <c r="BU569" s="256"/>
      <c r="BV569" s="256"/>
      <c r="BX569" s="256"/>
      <c r="BY569" s="256"/>
      <c r="BZ569" s="256"/>
      <c r="CA569" s="256"/>
      <c r="CB569" s="256"/>
      <c r="CC569" s="256"/>
      <c r="CD569" s="256"/>
      <c r="CE569" s="256"/>
      <c r="CF569" s="256"/>
      <c r="CG569" s="256"/>
      <c r="CH569" s="256"/>
      <c r="CI569" s="256"/>
      <c r="CK569" s="256"/>
      <c r="CL569" s="256"/>
      <c r="CM569" s="256"/>
      <c r="CN569" s="256"/>
      <c r="CO569" s="256"/>
      <c r="CP569" s="256"/>
      <c r="CQ569" s="256"/>
      <c r="CR569" s="256"/>
      <c r="CS569" s="256"/>
      <c r="CT569" s="256"/>
      <c r="CU569" s="256"/>
      <c r="CV569" s="256"/>
      <c r="CX569" s="256"/>
      <c r="CY569" s="256"/>
      <c r="CZ569" s="256"/>
      <c r="DA569" s="256"/>
      <c r="DB569" s="256"/>
      <c r="DC569" s="256"/>
      <c r="DD569" s="256"/>
      <c r="DE569" s="256"/>
      <c r="DF569" s="256"/>
      <c r="DG569" s="256"/>
      <c r="DH569" s="256"/>
      <c r="DI569" s="256"/>
      <c r="DK569" s="256"/>
      <c r="DL569" s="256"/>
      <c r="DM569" s="256"/>
      <c r="DN569" s="256"/>
      <c r="DO569" s="256"/>
      <c r="DP569" s="256"/>
      <c r="DQ569" s="256"/>
      <c r="DR569" s="256"/>
      <c r="DS569" s="256"/>
      <c r="DT569" s="256"/>
      <c r="DU569" s="256"/>
      <c r="DV569" s="256"/>
      <c r="DX569" s="256"/>
      <c r="DY569" s="256"/>
      <c r="DZ569" s="256"/>
      <c r="EA569" s="256"/>
      <c r="EB569" s="256"/>
      <c r="EC569" s="256"/>
      <c r="ED569" s="256"/>
      <c r="EE569" s="256"/>
      <c r="EF569" s="256"/>
      <c r="EG569" s="256"/>
      <c r="EH569" s="256"/>
      <c r="EI569" s="256"/>
      <c r="EK569" s="256"/>
      <c r="EL569" s="256"/>
      <c r="EM569" s="256"/>
      <c r="EN569" s="256"/>
      <c r="EO569" s="256"/>
      <c r="EP569" s="256"/>
      <c r="EQ569" s="256"/>
      <c r="ER569" s="256"/>
      <c r="ES569" s="256"/>
      <c r="ET569" s="256"/>
      <c r="EU569" s="256"/>
      <c r="EV569" s="256"/>
      <c r="EX569" s="256"/>
      <c r="EY569" s="256"/>
      <c r="EZ569" s="256"/>
      <c r="FA569" s="256"/>
      <c r="FB569" s="256"/>
      <c r="FC569" s="256"/>
      <c r="FD569" s="256"/>
      <c r="FE569" s="256"/>
      <c r="FF569" s="256"/>
      <c r="FG569" s="256"/>
      <c r="FH569" s="256"/>
      <c r="FI569" s="256"/>
      <c r="FK569" s="256"/>
      <c r="FL569" s="256"/>
      <c r="FM569" s="256"/>
      <c r="FN569" s="256"/>
      <c r="FO569" s="256"/>
      <c r="FP569" s="256"/>
      <c r="FQ569" s="256"/>
      <c r="FR569" s="256"/>
      <c r="FS569" s="256"/>
      <c r="FT569" s="256"/>
      <c r="FU569" s="256"/>
      <c r="FV569" s="256"/>
      <c r="FX569" s="256"/>
      <c r="FY569" s="256"/>
      <c r="FZ569" s="256"/>
      <c r="GA569" s="256"/>
      <c r="GB569" s="256"/>
      <c r="GC569" s="256"/>
      <c r="GD569" s="256"/>
      <c r="GE569" s="256"/>
      <c r="GF569" s="256"/>
      <c r="GG569" s="256"/>
      <c r="GH569" s="256"/>
      <c r="GI569" s="256"/>
      <c r="GK569" s="256"/>
      <c r="GL569" s="256"/>
      <c r="GM569" s="256"/>
      <c r="GN569" s="256"/>
      <c r="GO569" s="256"/>
      <c r="GP569" s="256"/>
      <c r="GQ569" s="256"/>
      <c r="GR569" s="256"/>
      <c r="GS569" s="256"/>
      <c r="GT569" s="256"/>
      <c r="GU569" s="256"/>
      <c r="GV569" s="256"/>
      <c r="GX569" s="256"/>
      <c r="GY569" s="256"/>
      <c r="GZ569" s="256"/>
      <c r="HA569" s="256"/>
      <c r="HB569" s="256"/>
      <c r="HC569" s="256"/>
      <c r="HD569" s="256"/>
      <c r="HE569" s="256"/>
      <c r="HF569" s="256"/>
      <c r="HG569" s="256"/>
      <c r="HH569" s="256"/>
      <c r="HI569" s="256"/>
      <c r="HK569" s="256"/>
      <c r="HL569" s="256"/>
      <c r="HM569" s="256"/>
      <c r="HN569" s="256"/>
      <c r="HO569" s="256"/>
      <c r="HP569" s="256"/>
      <c r="HQ569" s="256"/>
      <c r="HR569" s="256"/>
      <c r="HS569" s="256"/>
      <c r="HT569" s="256"/>
      <c r="HU569" s="256"/>
      <c r="HV569" s="256"/>
      <c r="HX569" s="256"/>
      <c r="HY569" s="256"/>
      <c r="HZ569" s="256"/>
      <c r="IA569" s="256"/>
      <c r="IB569" s="256"/>
      <c r="IC569" s="256"/>
      <c r="ID569" s="256"/>
      <c r="IE569" s="256"/>
      <c r="IF569" s="256"/>
      <c r="IG569" s="256"/>
      <c r="IH569" s="256"/>
      <c r="II569" s="256"/>
      <c r="IK569" s="256"/>
      <c r="IL569" s="257"/>
      <c r="IM569" s="257"/>
      <c r="IN569" s="257"/>
      <c r="IO569" s="257"/>
      <c r="IP569" s="257"/>
      <c r="IQ569" s="257"/>
      <c r="IR569" s="257"/>
      <c r="IS569" s="257"/>
      <c r="IT569" s="257"/>
      <c r="IU569" s="257"/>
      <c r="IV569" s="257"/>
      <c r="IW569" s="257"/>
      <c r="IY569" s="256"/>
    </row>
    <row r="570" spans="16:259" ht="19.5" customHeight="1" x14ac:dyDescent="0.5">
      <c r="P570" s="400"/>
      <c r="Z570" s="256"/>
      <c r="AA570" s="256"/>
      <c r="AB570" s="256"/>
      <c r="AO570" s="400"/>
      <c r="AY570" s="256"/>
      <c r="AZ570" s="256"/>
      <c r="BA570" s="256"/>
      <c r="BB570" s="256"/>
      <c r="BC570" s="256"/>
      <c r="BD570" s="256"/>
      <c r="BE570" s="256"/>
      <c r="BF570" s="256"/>
      <c r="BG570" s="256"/>
      <c r="BH570" s="256"/>
      <c r="BI570" s="256"/>
      <c r="BK570" s="256"/>
      <c r="BL570" s="256"/>
      <c r="BM570" s="256"/>
      <c r="BN570" s="256"/>
      <c r="BO570" s="256"/>
      <c r="BP570" s="256"/>
      <c r="BQ570" s="256"/>
      <c r="BR570" s="256"/>
      <c r="BS570" s="256"/>
      <c r="BT570" s="256"/>
      <c r="BU570" s="256"/>
      <c r="BV570" s="256"/>
      <c r="BX570" s="256"/>
      <c r="BY570" s="256"/>
      <c r="BZ570" s="256"/>
      <c r="CA570" s="256"/>
      <c r="CB570" s="256"/>
      <c r="CC570" s="256"/>
      <c r="CD570" s="256"/>
      <c r="CE570" s="256"/>
      <c r="CF570" s="256"/>
      <c r="CG570" s="256"/>
      <c r="CH570" s="256"/>
      <c r="CI570" s="256"/>
      <c r="CK570" s="256"/>
      <c r="CL570" s="256"/>
      <c r="CM570" s="256"/>
      <c r="CN570" s="256"/>
      <c r="CO570" s="256"/>
      <c r="CP570" s="256"/>
      <c r="CQ570" s="256"/>
      <c r="CR570" s="256"/>
      <c r="CS570" s="256"/>
      <c r="CT570" s="256"/>
      <c r="CU570" s="256"/>
      <c r="CV570" s="256"/>
      <c r="CX570" s="256"/>
      <c r="CY570" s="256"/>
      <c r="CZ570" s="256"/>
      <c r="DA570" s="256"/>
      <c r="DB570" s="256"/>
      <c r="DC570" s="256"/>
      <c r="DD570" s="256"/>
      <c r="DE570" s="256"/>
      <c r="DF570" s="256"/>
      <c r="DG570" s="256"/>
      <c r="DH570" s="256"/>
      <c r="DI570" s="256"/>
      <c r="DK570" s="256"/>
      <c r="DL570" s="256"/>
      <c r="DM570" s="256"/>
      <c r="DN570" s="256"/>
      <c r="DO570" s="256"/>
      <c r="DP570" s="256"/>
      <c r="DQ570" s="256"/>
      <c r="DR570" s="256"/>
      <c r="DS570" s="256"/>
      <c r="DT570" s="256"/>
      <c r="DU570" s="256"/>
      <c r="DV570" s="256"/>
      <c r="DX570" s="256"/>
      <c r="DY570" s="256"/>
      <c r="DZ570" s="256"/>
      <c r="EA570" s="256"/>
      <c r="EB570" s="256"/>
      <c r="EC570" s="256"/>
      <c r="ED570" s="256"/>
      <c r="EE570" s="256"/>
      <c r="EF570" s="256"/>
      <c r="EG570" s="256"/>
      <c r="EH570" s="256"/>
      <c r="EI570" s="256"/>
      <c r="EK570" s="256"/>
      <c r="EL570" s="256"/>
      <c r="EM570" s="256"/>
      <c r="EN570" s="256"/>
      <c r="EO570" s="256"/>
      <c r="EP570" s="256"/>
      <c r="EQ570" s="256"/>
      <c r="ER570" s="256"/>
      <c r="ES570" s="256"/>
      <c r="ET570" s="256"/>
      <c r="EU570" s="256"/>
      <c r="EV570" s="256"/>
      <c r="EX570" s="256"/>
      <c r="EY570" s="256"/>
      <c r="EZ570" s="256"/>
      <c r="FA570" s="256"/>
      <c r="FB570" s="256"/>
      <c r="FC570" s="256"/>
      <c r="FD570" s="256"/>
      <c r="FE570" s="256"/>
      <c r="FF570" s="256"/>
      <c r="FG570" s="256"/>
      <c r="FH570" s="256"/>
      <c r="FI570" s="256"/>
      <c r="FK570" s="256"/>
      <c r="FL570" s="256"/>
      <c r="FM570" s="256"/>
      <c r="FN570" s="256"/>
      <c r="FO570" s="256"/>
      <c r="FP570" s="256"/>
      <c r="FQ570" s="256"/>
      <c r="FR570" s="256"/>
      <c r="FS570" s="256"/>
      <c r="FT570" s="256"/>
      <c r="FU570" s="256"/>
      <c r="FV570" s="256"/>
      <c r="FX570" s="256"/>
      <c r="FY570" s="256"/>
      <c r="FZ570" s="256"/>
      <c r="GA570" s="256"/>
      <c r="GB570" s="256"/>
      <c r="GC570" s="256"/>
      <c r="GD570" s="256"/>
      <c r="GE570" s="256"/>
      <c r="GF570" s="256"/>
      <c r="GG570" s="256"/>
      <c r="GH570" s="256"/>
      <c r="GI570" s="256"/>
      <c r="GK570" s="256"/>
      <c r="GL570" s="256"/>
      <c r="GM570" s="256"/>
      <c r="GN570" s="256"/>
      <c r="GO570" s="256"/>
      <c r="GP570" s="256"/>
      <c r="GQ570" s="256"/>
      <c r="GR570" s="256"/>
      <c r="GS570" s="256"/>
      <c r="GT570" s="256"/>
      <c r="GU570" s="256"/>
      <c r="GV570" s="256"/>
      <c r="GX570" s="256"/>
      <c r="GY570" s="256"/>
      <c r="GZ570" s="256"/>
      <c r="HA570" s="256"/>
      <c r="HB570" s="256"/>
      <c r="HC570" s="256"/>
      <c r="HD570" s="256"/>
      <c r="HE570" s="256"/>
      <c r="HF570" s="256"/>
      <c r="HG570" s="256"/>
      <c r="HH570" s="256"/>
      <c r="HI570" s="256"/>
      <c r="HK570" s="256"/>
      <c r="HL570" s="256"/>
      <c r="HM570" s="256"/>
      <c r="HN570" s="256"/>
      <c r="HO570" s="256"/>
      <c r="HP570" s="256"/>
      <c r="HQ570" s="256"/>
      <c r="HR570" s="256"/>
      <c r="HS570" s="256"/>
      <c r="HT570" s="256"/>
      <c r="HU570" s="256"/>
      <c r="HV570" s="256"/>
      <c r="HX570" s="256"/>
      <c r="HY570" s="256"/>
      <c r="HZ570" s="256"/>
      <c r="IA570" s="256"/>
      <c r="IB570" s="256"/>
      <c r="IC570" s="256"/>
      <c r="ID570" s="256"/>
      <c r="IE570" s="256"/>
      <c r="IF570" s="256"/>
      <c r="IG570" s="256"/>
      <c r="IH570" s="256"/>
      <c r="II570" s="256"/>
      <c r="IK570" s="256"/>
      <c r="IL570" s="257"/>
      <c r="IM570" s="257"/>
      <c r="IN570" s="257"/>
      <c r="IO570" s="257"/>
      <c r="IP570" s="257"/>
      <c r="IQ570" s="257"/>
      <c r="IR570" s="257"/>
      <c r="IS570" s="257"/>
      <c r="IT570" s="257"/>
      <c r="IU570" s="257"/>
      <c r="IV570" s="257"/>
      <c r="IW570" s="257"/>
      <c r="IY570" s="256"/>
    </row>
    <row r="571" spans="16:259" ht="19.5" customHeight="1" x14ac:dyDescent="0.5">
      <c r="P571" s="400"/>
      <c r="Z571" s="256"/>
      <c r="AA571" s="256"/>
      <c r="AB571" s="256"/>
      <c r="AO571" s="400"/>
      <c r="AY571" s="256"/>
      <c r="AZ571" s="256"/>
      <c r="BA571" s="256"/>
      <c r="BB571" s="256"/>
      <c r="BC571" s="256"/>
      <c r="BD571" s="256"/>
      <c r="BE571" s="256"/>
      <c r="BF571" s="256"/>
      <c r="BG571" s="256"/>
      <c r="BH571" s="256"/>
      <c r="BI571" s="256"/>
      <c r="BK571" s="256"/>
      <c r="BL571" s="256"/>
      <c r="BM571" s="256"/>
      <c r="BN571" s="256"/>
      <c r="BO571" s="256"/>
      <c r="BP571" s="256"/>
      <c r="BQ571" s="256"/>
      <c r="BR571" s="256"/>
      <c r="BS571" s="256"/>
      <c r="BT571" s="256"/>
      <c r="BU571" s="256"/>
      <c r="BV571" s="256"/>
      <c r="BX571" s="256"/>
      <c r="BY571" s="256"/>
      <c r="BZ571" s="256"/>
      <c r="CA571" s="256"/>
      <c r="CB571" s="256"/>
      <c r="CC571" s="256"/>
      <c r="CD571" s="256"/>
      <c r="CE571" s="256"/>
      <c r="CF571" s="256"/>
      <c r="CG571" s="256"/>
      <c r="CH571" s="256"/>
      <c r="CI571" s="256"/>
      <c r="CK571" s="256"/>
      <c r="CL571" s="256"/>
      <c r="CM571" s="256"/>
      <c r="CN571" s="256"/>
      <c r="CO571" s="256"/>
      <c r="CP571" s="256"/>
      <c r="CQ571" s="256"/>
      <c r="CR571" s="256"/>
      <c r="CS571" s="256"/>
      <c r="CT571" s="256"/>
      <c r="CU571" s="256"/>
      <c r="CV571" s="256"/>
      <c r="CX571" s="256"/>
      <c r="CY571" s="256"/>
      <c r="CZ571" s="256"/>
      <c r="DA571" s="256"/>
      <c r="DB571" s="256"/>
      <c r="DC571" s="256"/>
      <c r="DD571" s="256"/>
      <c r="DE571" s="256"/>
      <c r="DF571" s="256"/>
      <c r="DG571" s="256"/>
      <c r="DH571" s="256"/>
      <c r="DI571" s="256"/>
      <c r="DK571" s="256"/>
      <c r="DL571" s="256"/>
      <c r="DM571" s="256"/>
      <c r="DN571" s="256"/>
      <c r="DO571" s="256"/>
      <c r="DP571" s="256"/>
      <c r="DQ571" s="256"/>
      <c r="DR571" s="256"/>
      <c r="DS571" s="256"/>
      <c r="DT571" s="256"/>
      <c r="DU571" s="256"/>
      <c r="DV571" s="256"/>
      <c r="DX571" s="256"/>
      <c r="DY571" s="256"/>
      <c r="DZ571" s="256"/>
      <c r="EA571" s="256"/>
      <c r="EB571" s="256"/>
      <c r="EC571" s="256"/>
      <c r="ED571" s="256"/>
      <c r="EE571" s="256"/>
      <c r="EF571" s="256"/>
      <c r="EG571" s="256"/>
      <c r="EH571" s="256"/>
      <c r="EI571" s="256"/>
      <c r="EK571" s="256"/>
      <c r="EL571" s="256"/>
      <c r="EM571" s="256"/>
      <c r="EN571" s="256"/>
      <c r="EO571" s="256"/>
      <c r="EP571" s="256"/>
      <c r="EQ571" s="256"/>
      <c r="ER571" s="256"/>
      <c r="ES571" s="256"/>
      <c r="ET571" s="256"/>
      <c r="EU571" s="256"/>
      <c r="EV571" s="256"/>
      <c r="EX571" s="256"/>
      <c r="EY571" s="256"/>
      <c r="EZ571" s="256"/>
      <c r="FA571" s="256"/>
      <c r="FB571" s="256"/>
      <c r="FC571" s="256"/>
      <c r="FD571" s="256"/>
      <c r="FE571" s="256"/>
      <c r="FF571" s="256"/>
      <c r="FG571" s="256"/>
      <c r="FH571" s="256"/>
      <c r="FI571" s="256"/>
      <c r="FK571" s="256"/>
      <c r="FL571" s="256"/>
      <c r="FM571" s="256"/>
      <c r="FN571" s="256"/>
      <c r="FO571" s="256"/>
      <c r="FP571" s="256"/>
      <c r="FQ571" s="256"/>
      <c r="FR571" s="256"/>
      <c r="FS571" s="256"/>
      <c r="FT571" s="256"/>
      <c r="FU571" s="256"/>
      <c r="FV571" s="256"/>
      <c r="FX571" s="256"/>
      <c r="FY571" s="256"/>
      <c r="FZ571" s="256"/>
      <c r="GA571" s="256"/>
      <c r="GB571" s="256"/>
      <c r="GC571" s="256"/>
      <c r="GD571" s="256"/>
      <c r="GE571" s="256"/>
      <c r="GF571" s="256"/>
      <c r="GG571" s="256"/>
      <c r="GH571" s="256"/>
      <c r="GI571" s="256"/>
      <c r="GK571" s="256"/>
      <c r="GL571" s="256"/>
      <c r="GM571" s="256"/>
      <c r="GN571" s="256"/>
      <c r="GO571" s="256"/>
      <c r="GP571" s="256"/>
      <c r="GQ571" s="256"/>
      <c r="GR571" s="256"/>
      <c r="GS571" s="256"/>
      <c r="GT571" s="256"/>
      <c r="GU571" s="256"/>
      <c r="GV571" s="256"/>
      <c r="GX571" s="256"/>
      <c r="GY571" s="256"/>
      <c r="GZ571" s="256"/>
      <c r="HA571" s="256"/>
      <c r="HB571" s="256"/>
      <c r="HC571" s="256"/>
      <c r="HD571" s="256"/>
      <c r="HE571" s="256"/>
      <c r="HF571" s="256"/>
      <c r="HG571" s="256"/>
      <c r="HH571" s="256"/>
      <c r="HI571" s="256"/>
      <c r="HK571" s="256"/>
      <c r="HL571" s="256"/>
      <c r="HM571" s="256"/>
      <c r="HN571" s="256"/>
      <c r="HO571" s="256"/>
      <c r="HP571" s="256"/>
      <c r="HQ571" s="256"/>
      <c r="HR571" s="256"/>
      <c r="HS571" s="256"/>
      <c r="HT571" s="256"/>
      <c r="HU571" s="256"/>
      <c r="HV571" s="256"/>
      <c r="HX571" s="256"/>
      <c r="HY571" s="256"/>
      <c r="HZ571" s="256"/>
      <c r="IA571" s="256"/>
      <c r="IB571" s="256"/>
      <c r="IC571" s="256"/>
      <c r="ID571" s="256"/>
      <c r="IE571" s="256"/>
      <c r="IF571" s="256"/>
      <c r="IG571" s="256"/>
      <c r="IH571" s="256"/>
      <c r="II571" s="256"/>
      <c r="IK571" s="256"/>
      <c r="IL571" s="257"/>
      <c r="IM571" s="257"/>
      <c r="IN571" s="257"/>
      <c r="IO571" s="257"/>
      <c r="IP571" s="257"/>
      <c r="IQ571" s="257"/>
      <c r="IR571" s="257"/>
      <c r="IS571" s="257"/>
      <c r="IT571" s="257"/>
      <c r="IU571" s="257"/>
      <c r="IV571" s="257"/>
      <c r="IW571" s="257"/>
      <c r="IY571" s="256"/>
    </row>
    <row r="572" spans="16:259" ht="19.5" customHeight="1" x14ac:dyDescent="0.5">
      <c r="P572" s="400"/>
      <c r="Z572" s="256"/>
      <c r="AA572" s="256"/>
      <c r="AB572" s="256"/>
      <c r="AO572" s="400"/>
      <c r="AY572" s="256"/>
      <c r="AZ572" s="256"/>
      <c r="BA572" s="256"/>
      <c r="BB572" s="256"/>
      <c r="BC572" s="256"/>
      <c r="BD572" s="256"/>
      <c r="BE572" s="256"/>
      <c r="BF572" s="256"/>
      <c r="BG572" s="256"/>
      <c r="BH572" s="256"/>
      <c r="BI572" s="256"/>
      <c r="BK572" s="256"/>
      <c r="BL572" s="256"/>
      <c r="BM572" s="256"/>
      <c r="BN572" s="256"/>
      <c r="BO572" s="256"/>
      <c r="BP572" s="256"/>
      <c r="BQ572" s="256"/>
      <c r="BR572" s="256"/>
      <c r="BS572" s="256"/>
      <c r="BT572" s="256"/>
      <c r="BU572" s="256"/>
      <c r="BV572" s="256"/>
      <c r="BX572" s="256"/>
      <c r="BY572" s="256"/>
      <c r="BZ572" s="256"/>
      <c r="CA572" s="256"/>
      <c r="CB572" s="256"/>
      <c r="CC572" s="256"/>
      <c r="CD572" s="256"/>
      <c r="CE572" s="256"/>
      <c r="CF572" s="256"/>
      <c r="CG572" s="256"/>
      <c r="CH572" s="256"/>
      <c r="CI572" s="256"/>
      <c r="CK572" s="256"/>
      <c r="CL572" s="256"/>
      <c r="CM572" s="256"/>
      <c r="CN572" s="256"/>
      <c r="CO572" s="256"/>
      <c r="CP572" s="256"/>
      <c r="CQ572" s="256"/>
      <c r="CR572" s="256"/>
      <c r="CS572" s="256"/>
      <c r="CT572" s="256"/>
      <c r="CU572" s="256"/>
      <c r="CV572" s="256"/>
      <c r="CX572" s="256"/>
      <c r="CY572" s="256"/>
      <c r="CZ572" s="256"/>
      <c r="DA572" s="256"/>
      <c r="DB572" s="256"/>
      <c r="DC572" s="256"/>
      <c r="DD572" s="256"/>
      <c r="DE572" s="256"/>
      <c r="DF572" s="256"/>
      <c r="DG572" s="256"/>
      <c r="DH572" s="256"/>
      <c r="DI572" s="256"/>
      <c r="DK572" s="256"/>
      <c r="DL572" s="256"/>
      <c r="DM572" s="256"/>
      <c r="DN572" s="256"/>
      <c r="DO572" s="256"/>
      <c r="DP572" s="256"/>
      <c r="DQ572" s="256"/>
      <c r="DR572" s="256"/>
      <c r="DS572" s="256"/>
      <c r="DT572" s="256"/>
      <c r="DU572" s="256"/>
      <c r="DV572" s="256"/>
      <c r="DX572" s="256"/>
      <c r="DY572" s="256"/>
      <c r="DZ572" s="256"/>
      <c r="EA572" s="256"/>
      <c r="EB572" s="256"/>
      <c r="EC572" s="256"/>
      <c r="ED572" s="256"/>
      <c r="EE572" s="256"/>
      <c r="EF572" s="256"/>
      <c r="EG572" s="256"/>
      <c r="EH572" s="256"/>
      <c r="EI572" s="256"/>
      <c r="EK572" s="256"/>
      <c r="EL572" s="256"/>
      <c r="EM572" s="256"/>
      <c r="EN572" s="256"/>
      <c r="EO572" s="256"/>
      <c r="EP572" s="256"/>
      <c r="EQ572" s="256"/>
      <c r="ER572" s="256"/>
      <c r="ES572" s="256"/>
      <c r="ET572" s="256"/>
      <c r="EU572" s="256"/>
      <c r="EV572" s="256"/>
      <c r="EX572" s="256"/>
      <c r="EY572" s="256"/>
      <c r="EZ572" s="256"/>
      <c r="FA572" s="256"/>
      <c r="FB572" s="256"/>
      <c r="FC572" s="256"/>
      <c r="FD572" s="256"/>
      <c r="FE572" s="256"/>
      <c r="FF572" s="256"/>
      <c r="FG572" s="256"/>
      <c r="FH572" s="256"/>
      <c r="FI572" s="256"/>
      <c r="FK572" s="256"/>
      <c r="FL572" s="256"/>
      <c r="FM572" s="256"/>
      <c r="FN572" s="256"/>
      <c r="FO572" s="256"/>
      <c r="FP572" s="256"/>
      <c r="FQ572" s="256"/>
      <c r="FR572" s="256"/>
      <c r="FS572" s="256"/>
      <c r="FT572" s="256"/>
      <c r="FU572" s="256"/>
      <c r="FV572" s="256"/>
      <c r="FX572" s="256"/>
      <c r="FY572" s="256"/>
      <c r="FZ572" s="256"/>
      <c r="GA572" s="256"/>
      <c r="GB572" s="256"/>
      <c r="GC572" s="256"/>
      <c r="GD572" s="256"/>
      <c r="GE572" s="256"/>
      <c r="GF572" s="256"/>
      <c r="GG572" s="256"/>
      <c r="GH572" s="256"/>
      <c r="GI572" s="256"/>
      <c r="GK572" s="256"/>
      <c r="GL572" s="256"/>
      <c r="GM572" s="256"/>
      <c r="GN572" s="256"/>
      <c r="GO572" s="256"/>
      <c r="GP572" s="256"/>
      <c r="GQ572" s="256"/>
      <c r="GR572" s="256"/>
      <c r="GS572" s="256"/>
      <c r="GT572" s="256"/>
      <c r="GU572" s="256"/>
      <c r="GV572" s="256"/>
      <c r="GX572" s="256"/>
      <c r="GY572" s="256"/>
      <c r="GZ572" s="256"/>
      <c r="HA572" s="256"/>
      <c r="HB572" s="256"/>
      <c r="HC572" s="256"/>
      <c r="HD572" s="256"/>
      <c r="HE572" s="256"/>
      <c r="HF572" s="256"/>
      <c r="HG572" s="256"/>
      <c r="HH572" s="256"/>
      <c r="HI572" s="256"/>
      <c r="HK572" s="256"/>
      <c r="HL572" s="256"/>
      <c r="HM572" s="256"/>
      <c r="HN572" s="256"/>
      <c r="HO572" s="256"/>
      <c r="HP572" s="256"/>
      <c r="HQ572" s="256"/>
      <c r="HR572" s="256"/>
      <c r="HS572" s="256"/>
      <c r="HT572" s="256"/>
      <c r="HU572" s="256"/>
      <c r="HV572" s="256"/>
      <c r="HX572" s="256"/>
      <c r="HY572" s="256"/>
      <c r="HZ572" s="256"/>
      <c r="IA572" s="256"/>
      <c r="IB572" s="256"/>
      <c r="IC572" s="256"/>
      <c r="ID572" s="256"/>
      <c r="IE572" s="256"/>
      <c r="IF572" s="256"/>
      <c r="IG572" s="256"/>
      <c r="IH572" s="256"/>
      <c r="II572" s="256"/>
      <c r="IK572" s="256"/>
      <c r="IL572" s="257"/>
      <c r="IM572" s="257"/>
      <c r="IN572" s="257"/>
      <c r="IO572" s="257"/>
      <c r="IP572" s="257"/>
      <c r="IQ572" s="257"/>
      <c r="IR572" s="257"/>
      <c r="IS572" s="257"/>
      <c r="IT572" s="257"/>
      <c r="IU572" s="257"/>
      <c r="IV572" s="257"/>
      <c r="IW572" s="257"/>
      <c r="IY572" s="256"/>
    </row>
    <row r="573" spans="16:259" ht="19.5" customHeight="1" x14ac:dyDescent="0.5">
      <c r="P573" s="400"/>
      <c r="Z573" s="256"/>
      <c r="AA573" s="256"/>
      <c r="AB573" s="256"/>
      <c r="AO573" s="400"/>
      <c r="AY573" s="256"/>
      <c r="AZ573" s="256"/>
      <c r="BA573" s="256"/>
      <c r="BB573" s="256"/>
      <c r="BC573" s="256"/>
      <c r="BD573" s="256"/>
      <c r="BE573" s="256"/>
      <c r="BF573" s="256"/>
      <c r="BG573" s="256"/>
      <c r="BH573" s="256"/>
      <c r="BI573" s="256"/>
      <c r="BK573" s="256"/>
      <c r="BL573" s="256"/>
      <c r="BM573" s="256"/>
      <c r="BN573" s="256"/>
      <c r="BO573" s="256"/>
      <c r="BP573" s="256"/>
      <c r="BQ573" s="256"/>
      <c r="BR573" s="256"/>
      <c r="BS573" s="256"/>
      <c r="BT573" s="256"/>
      <c r="BU573" s="256"/>
      <c r="BV573" s="256"/>
      <c r="BX573" s="256"/>
      <c r="BY573" s="256"/>
      <c r="BZ573" s="256"/>
      <c r="CA573" s="256"/>
      <c r="CB573" s="256"/>
      <c r="CC573" s="256"/>
      <c r="CD573" s="256"/>
      <c r="CE573" s="256"/>
      <c r="CF573" s="256"/>
      <c r="CG573" s="256"/>
      <c r="CH573" s="256"/>
      <c r="CI573" s="256"/>
      <c r="CK573" s="256"/>
      <c r="CL573" s="256"/>
      <c r="CM573" s="256"/>
      <c r="CN573" s="256"/>
      <c r="CO573" s="256"/>
      <c r="CP573" s="256"/>
      <c r="CQ573" s="256"/>
      <c r="CR573" s="256"/>
      <c r="CS573" s="256"/>
      <c r="CT573" s="256"/>
      <c r="CU573" s="256"/>
      <c r="CV573" s="256"/>
      <c r="CX573" s="256"/>
      <c r="CY573" s="256"/>
      <c r="CZ573" s="256"/>
      <c r="DA573" s="256"/>
      <c r="DB573" s="256"/>
      <c r="DC573" s="256"/>
      <c r="DD573" s="256"/>
      <c r="DE573" s="256"/>
      <c r="DF573" s="256"/>
      <c r="DG573" s="256"/>
      <c r="DH573" s="256"/>
      <c r="DI573" s="256"/>
      <c r="DK573" s="256"/>
      <c r="DL573" s="256"/>
      <c r="DM573" s="256"/>
      <c r="DN573" s="256"/>
      <c r="DO573" s="256"/>
      <c r="DP573" s="256"/>
      <c r="DQ573" s="256"/>
      <c r="DR573" s="256"/>
      <c r="DS573" s="256"/>
      <c r="DT573" s="256"/>
      <c r="DU573" s="256"/>
      <c r="DV573" s="256"/>
      <c r="DX573" s="256"/>
      <c r="DY573" s="256"/>
      <c r="DZ573" s="256"/>
      <c r="EA573" s="256"/>
      <c r="EB573" s="256"/>
      <c r="EC573" s="256"/>
      <c r="ED573" s="256"/>
      <c r="EE573" s="256"/>
      <c r="EF573" s="256"/>
      <c r="EG573" s="256"/>
      <c r="EH573" s="256"/>
      <c r="EI573" s="256"/>
      <c r="EK573" s="256"/>
      <c r="EL573" s="256"/>
      <c r="EM573" s="256"/>
      <c r="EN573" s="256"/>
      <c r="EO573" s="256"/>
      <c r="EP573" s="256"/>
      <c r="EQ573" s="256"/>
      <c r="ER573" s="256"/>
      <c r="ES573" s="256"/>
      <c r="ET573" s="256"/>
      <c r="EU573" s="256"/>
      <c r="EV573" s="256"/>
      <c r="EX573" s="256"/>
      <c r="EY573" s="256"/>
      <c r="EZ573" s="256"/>
      <c r="FA573" s="256"/>
      <c r="FB573" s="256"/>
      <c r="FC573" s="256"/>
      <c r="FD573" s="256"/>
      <c r="FE573" s="256"/>
      <c r="FF573" s="256"/>
      <c r="FG573" s="256"/>
      <c r="FH573" s="256"/>
      <c r="FI573" s="256"/>
      <c r="FK573" s="256"/>
      <c r="FL573" s="256"/>
      <c r="FM573" s="256"/>
      <c r="FN573" s="256"/>
      <c r="FO573" s="256"/>
      <c r="FP573" s="256"/>
      <c r="FQ573" s="256"/>
      <c r="FR573" s="256"/>
      <c r="FS573" s="256"/>
      <c r="FT573" s="256"/>
      <c r="FU573" s="256"/>
      <c r="FV573" s="256"/>
      <c r="FX573" s="256"/>
      <c r="FY573" s="256"/>
      <c r="FZ573" s="256"/>
      <c r="GA573" s="256"/>
      <c r="GB573" s="256"/>
      <c r="GC573" s="256"/>
      <c r="GD573" s="256"/>
      <c r="GE573" s="256"/>
      <c r="GF573" s="256"/>
      <c r="GG573" s="256"/>
      <c r="GH573" s="256"/>
      <c r="GI573" s="256"/>
      <c r="GK573" s="256"/>
      <c r="GL573" s="256"/>
      <c r="GM573" s="256"/>
      <c r="GN573" s="256"/>
      <c r="GO573" s="256"/>
      <c r="GP573" s="256"/>
      <c r="GQ573" s="256"/>
      <c r="GR573" s="256"/>
      <c r="GS573" s="256"/>
      <c r="GT573" s="256"/>
      <c r="GU573" s="256"/>
      <c r="GV573" s="256"/>
      <c r="GX573" s="256"/>
      <c r="GY573" s="256"/>
      <c r="GZ573" s="256"/>
      <c r="HA573" s="256"/>
      <c r="HB573" s="256"/>
      <c r="HC573" s="256"/>
      <c r="HD573" s="256"/>
      <c r="HE573" s="256"/>
      <c r="HF573" s="256"/>
      <c r="HG573" s="256"/>
      <c r="HH573" s="256"/>
      <c r="HI573" s="256"/>
      <c r="HK573" s="256"/>
      <c r="HL573" s="256"/>
      <c r="HM573" s="256"/>
      <c r="HN573" s="256"/>
      <c r="HO573" s="256"/>
      <c r="HP573" s="256"/>
      <c r="HQ573" s="256"/>
      <c r="HR573" s="256"/>
      <c r="HS573" s="256"/>
      <c r="HT573" s="256"/>
      <c r="HU573" s="256"/>
      <c r="HV573" s="256"/>
      <c r="HX573" s="256"/>
      <c r="HY573" s="256"/>
      <c r="HZ573" s="256"/>
      <c r="IA573" s="256"/>
      <c r="IB573" s="256"/>
      <c r="IC573" s="256"/>
      <c r="ID573" s="256"/>
      <c r="IE573" s="256"/>
      <c r="IF573" s="256"/>
      <c r="IG573" s="256"/>
      <c r="IH573" s="256"/>
      <c r="II573" s="256"/>
      <c r="IK573" s="256"/>
      <c r="IL573" s="257"/>
      <c r="IM573" s="257"/>
      <c r="IN573" s="257"/>
      <c r="IO573" s="257"/>
      <c r="IP573" s="257"/>
      <c r="IQ573" s="257"/>
      <c r="IR573" s="257"/>
      <c r="IS573" s="257"/>
      <c r="IT573" s="257"/>
      <c r="IU573" s="257"/>
      <c r="IV573" s="257"/>
      <c r="IW573" s="257"/>
      <c r="IY573" s="256"/>
    </row>
    <row r="574" spans="16:259" ht="19.5" customHeight="1" x14ac:dyDescent="0.5">
      <c r="P574" s="400"/>
      <c r="Z574" s="256"/>
      <c r="AA574" s="256"/>
      <c r="AB574" s="256"/>
      <c r="AO574" s="400"/>
      <c r="AY574" s="256"/>
      <c r="AZ574" s="256"/>
      <c r="BA574" s="256"/>
      <c r="BB574" s="256"/>
      <c r="BC574" s="256"/>
      <c r="BD574" s="256"/>
      <c r="BE574" s="256"/>
      <c r="BF574" s="256"/>
      <c r="BG574" s="256"/>
      <c r="BH574" s="256"/>
      <c r="BI574" s="256"/>
      <c r="BK574" s="256"/>
      <c r="BL574" s="256"/>
      <c r="BM574" s="256"/>
      <c r="BN574" s="256"/>
      <c r="BO574" s="256"/>
      <c r="BP574" s="256"/>
      <c r="BQ574" s="256"/>
      <c r="BR574" s="256"/>
      <c r="BS574" s="256"/>
      <c r="BT574" s="256"/>
      <c r="BU574" s="256"/>
      <c r="BV574" s="256"/>
      <c r="BX574" s="256"/>
      <c r="BY574" s="256"/>
      <c r="BZ574" s="256"/>
      <c r="CA574" s="256"/>
      <c r="CB574" s="256"/>
      <c r="CC574" s="256"/>
      <c r="CD574" s="256"/>
      <c r="CE574" s="256"/>
      <c r="CF574" s="256"/>
      <c r="CG574" s="256"/>
      <c r="CH574" s="256"/>
      <c r="CI574" s="256"/>
      <c r="CK574" s="256"/>
      <c r="CL574" s="256"/>
      <c r="CM574" s="256"/>
      <c r="CN574" s="256"/>
      <c r="CO574" s="256"/>
      <c r="CP574" s="256"/>
      <c r="CQ574" s="256"/>
      <c r="CR574" s="256"/>
      <c r="CS574" s="256"/>
      <c r="CT574" s="256"/>
      <c r="CU574" s="256"/>
      <c r="CV574" s="256"/>
      <c r="CX574" s="256"/>
      <c r="CY574" s="256"/>
      <c r="CZ574" s="256"/>
      <c r="DA574" s="256"/>
      <c r="DB574" s="256"/>
      <c r="DC574" s="256"/>
      <c r="DD574" s="256"/>
      <c r="DE574" s="256"/>
      <c r="DF574" s="256"/>
      <c r="DG574" s="256"/>
      <c r="DH574" s="256"/>
      <c r="DI574" s="256"/>
      <c r="DK574" s="256"/>
      <c r="DL574" s="256"/>
      <c r="DM574" s="256"/>
      <c r="DN574" s="256"/>
      <c r="DO574" s="256"/>
      <c r="DP574" s="256"/>
      <c r="DQ574" s="256"/>
      <c r="DR574" s="256"/>
      <c r="DS574" s="256"/>
      <c r="DT574" s="256"/>
      <c r="DU574" s="256"/>
      <c r="DV574" s="256"/>
      <c r="DX574" s="256"/>
      <c r="DY574" s="256"/>
      <c r="DZ574" s="256"/>
      <c r="EA574" s="256"/>
      <c r="EB574" s="256"/>
      <c r="EC574" s="256"/>
      <c r="ED574" s="256"/>
      <c r="EE574" s="256"/>
      <c r="EF574" s="256"/>
      <c r="EG574" s="256"/>
      <c r="EH574" s="256"/>
      <c r="EI574" s="256"/>
      <c r="EK574" s="256"/>
      <c r="EL574" s="256"/>
      <c r="EM574" s="256"/>
      <c r="EN574" s="256"/>
      <c r="EO574" s="256"/>
      <c r="EP574" s="256"/>
      <c r="EQ574" s="256"/>
      <c r="ER574" s="256"/>
      <c r="ES574" s="256"/>
      <c r="ET574" s="256"/>
      <c r="EU574" s="256"/>
      <c r="EV574" s="256"/>
      <c r="EX574" s="256"/>
      <c r="EY574" s="256"/>
      <c r="EZ574" s="256"/>
      <c r="FA574" s="256"/>
      <c r="FB574" s="256"/>
      <c r="FC574" s="256"/>
      <c r="FD574" s="256"/>
      <c r="FE574" s="256"/>
      <c r="FF574" s="256"/>
      <c r="FG574" s="256"/>
      <c r="FH574" s="256"/>
      <c r="FI574" s="256"/>
      <c r="FK574" s="256"/>
      <c r="FL574" s="256"/>
      <c r="FM574" s="256"/>
      <c r="FN574" s="256"/>
      <c r="FO574" s="256"/>
      <c r="FP574" s="256"/>
      <c r="FQ574" s="256"/>
      <c r="FR574" s="256"/>
      <c r="FS574" s="256"/>
      <c r="FT574" s="256"/>
      <c r="FU574" s="256"/>
      <c r="FV574" s="256"/>
      <c r="FX574" s="256"/>
      <c r="FY574" s="256"/>
      <c r="FZ574" s="256"/>
      <c r="GA574" s="256"/>
      <c r="GB574" s="256"/>
      <c r="GC574" s="256"/>
      <c r="GD574" s="256"/>
      <c r="GE574" s="256"/>
      <c r="GF574" s="256"/>
      <c r="GG574" s="256"/>
      <c r="GH574" s="256"/>
      <c r="GI574" s="256"/>
      <c r="GK574" s="256"/>
      <c r="GL574" s="256"/>
      <c r="GM574" s="256"/>
      <c r="GN574" s="256"/>
      <c r="GO574" s="256"/>
      <c r="GP574" s="256"/>
      <c r="GQ574" s="256"/>
      <c r="GR574" s="256"/>
      <c r="GS574" s="256"/>
      <c r="GT574" s="256"/>
      <c r="GU574" s="256"/>
      <c r="GV574" s="256"/>
      <c r="GX574" s="256"/>
      <c r="GY574" s="256"/>
      <c r="GZ574" s="256"/>
      <c r="HA574" s="256"/>
      <c r="HB574" s="256"/>
      <c r="HC574" s="256"/>
      <c r="HD574" s="256"/>
      <c r="HE574" s="256"/>
      <c r="HF574" s="256"/>
      <c r="HG574" s="256"/>
      <c r="HH574" s="256"/>
      <c r="HI574" s="256"/>
      <c r="HK574" s="256"/>
      <c r="HL574" s="256"/>
      <c r="HM574" s="256"/>
      <c r="HN574" s="256"/>
      <c r="HO574" s="256"/>
      <c r="HP574" s="256"/>
      <c r="HQ574" s="256"/>
      <c r="HR574" s="256"/>
      <c r="HS574" s="256"/>
      <c r="HT574" s="256"/>
      <c r="HU574" s="256"/>
      <c r="HV574" s="256"/>
      <c r="HX574" s="256"/>
      <c r="HY574" s="256"/>
      <c r="HZ574" s="256"/>
      <c r="IA574" s="256"/>
      <c r="IB574" s="256"/>
      <c r="IC574" s="256"/>
      <c r="ID574" s="256"/>
      <c r="IE574" s="256"/>
      <c r="IF574" s="256"/>
      <c r="IG574" s="256"/>
      <c r="IH574" s="256"/>
      <c r="II574" s="256"/>
      <c r="IK574" s="256"/>
      <c r="IL574" s="257"/>
      <c r="IM574" s="257"/>
      <c r="IN574" s="257"/>
      <c r="IO574" s="257"/>
      <c r="IP574" s="257"/>
      <c r="IQ574" s="257"/>
      <c r="IR574" s="257"/>
      <c r="IS574" s="257"/>
      <c r="IT574" s="257"/>
      <c r="IU574" s="257"/>
      <c r="IV574" s="257"/>
      <c r="IW574" s="257"/>
      <c r="IY574" s="256"/>
    </row>
    <row r="575" spans="16:259" ht="19.5" customHeight="1" x14ac:dyDescent="0.5">
      <c r="P575" s="400"/>
      <c r="Z575" s="256"/>
      <c r="AA575" s="256"/>
      <c r="AB575" s="256"/>
      <c r="AO575" s="400"/>
      <c r="AY575" s="256"/>
      <c r="AZ575" s="256"/>
      <c r="BA575" s="256"/>
      <c r="BB575" s="256"/>
      <c r="BC575" s="256"/>
      <c r="BD575" s="256"/>
      <c r="BE575" s="256"/>
      <c r="BF575" s="256"/>
      <c r="BG575" s="256"/>
      <c r="BH575" s="256"/>
      <c r="BI575" s="256"/>
      <c r="BK575" s="256"/>
      <c r="BL575" s="256"/>
      <c r="BM575" s="256"/>
      <c r="BN575" s="256"/>
      <c r="BO575" s="256"/>
      <c r="BP575" s="256"/>
      <c r="BQ575" s="256"/>
      <c r="BR575" s="256"/>
      <c r="BS575" s="256"/>
      <c r="BT575" s="256"/>
      <c r="BU575" s="256"/>
      <c r="BV575" s="256"/>
      <c r="BX575" s="256"/>
      <c r="BY575" s="256"/>
      <c r="BZ575" s="256"/>
      <c r="CA575" s="256"/>
      <c r="CB575" s="256"/>
      <c r="CC575" s="256"/>
      <c r="CD575" s="256"/>
      <c r="CE575" s="256"/>
      <c r="CF575" s="256"/>
      <c r="CG575" s="256"/>
      <c r="CH575" s="256"/>
      <c r="CI575" s="256"/>
      <c r="CK575" s="256"/>
      <c r="CL575" s="256"/>
      <c r="CM575" s="256"/>
      <c r="CN575" s="256"/>
      <c r="CO575" s="256"/>
      <c r="CP575" s="256"/>
      <c r="CQ575" s="256"/>
      <c r="CR575" s="256"/>
      <c r="CS575" s="256"/>
      <c r="CT575" s="256"/>
      <c r="CU575" s="256"/>
      <c r="CV575" s="256"/>
      <c r="CX575" s="256"/>
      <c r="CY575" s="256"/>
      <c r="CZ575" s="256"/>
      <c r="DA575" s="256"/>
      <c r="DB575" s="256"/>
      <c r="DC575" s="256"/>
      <c r="DD575" s="256"/>
      <c r="DE575" s="256"/>
      <c r="DF575" s="256"/>
      <c r="DG575" s="256"/>
      <c r="DH575" s="256"/>
      <c r="DI575" s="256"/>
      <c r="DK575" s="256"/>
      <c r="DL575" s="256"/>
      <c r="DM575" s="256"/>
      <c r="DN575" s="256"/>
      <c r="DO575" s="256"/>
      <c r="DP575" s="256"/>
      <c r="DQ575" s="256"/>
      <c r="DR575" s="256"/>
      <c r="DS575" s="256"/>
      <c r="DT575" s="256"/>
      <c r="DU575" s="256"/>
      <c r="DV575" s="256"/>
      <c r="DX575" s="256"/>
      <c r="DY575" s="256"/>
      <c r="DZ575" s="256"/>
      <c r="EA575" s="256"/>
      <c r="EB575" s="256"/>
      <c r="EC575" s="256"/>
      <c r="ED575" s="256"/>
      <c r="EE575" s="256"/>
      <c r="EF575" s="256"/>
      <c r="EG575" s="256"/>
      <c r="EH575" s="256"/>
      <c r="EI575" s="256"/>
      <c r="EK575" s="256"/>
      <c r="EL575" s="256"/>
      <c r="EM575" s="256"/>
      <c r="EN575" s="256"/>
      <c r="EO575" s="256"/>
      <c r="EP575" s="256"/>
      <c r="EQ575" s="256"/>
      <c r="ER575" s="256"/>
      <c r="ES575" s="256"/>
      <c r="ET575" s="256"/>
      <c r="EU575" s="256"/>
      <c r="EV575" s="256"/>
      <c r="EX575" s="256"/>
      <c r="EY575" s="256"/>
      <c r="EZ575" s="256"/>
      <c r="FA575" s="256"/>
      <c r="FB575" s="256"/>
      <c r="FC575" s="256"/>
      <c r="FD575" s="256"/>
      <c r="FE575" s="256"/>
      <c r="FF575" s="256"/>
      <c r="FG575" s="256"/>
      <c r="FH575" s="256"/>
      <c r="FI575" s="256"/>
      <c r="FK575" s="256"/>
      <c r="FL575" s="256"/>
      <c r="FM575" s="256"/>
      <c r="FN575" s="256"/>
      <c r="FO575" s="256"/>
      <c r="FP575" s="256"/>
      <c r="FQ575" s="256"/>
      <c r="FR575" s="256"/>
      <c r="FS575" s="256"/>
      <c r="FT575" s="256"/>
      <c r="FU575" s="256"/>
      <c r="FV575" s="256"/>
      <c r="FX575" s="256"/>
      <c r="FY575" s="256"/>
      <c r="FZ575" s="256"/>
      <c r="GA575" s="256"/>
      <c r="GB575" s="256"/>
      <c r="GC575" s="256"/>
      <c r="GD575" s="256"/>
      <c r="GE575" s="256"/>
      <c r="GF575" s="256"/>
      <c r="GG575" s="256"/>
      <c r="GH575" s="256"/>
      <c r="GI575" s="256"/>
      <c r="GK575" s="256"/>
      <c r="GL575" s="256"/>
      <c r="GM575" s="256"/>
      <c r="GN575" s="256"/>
      <c r="GO575" s="256"/>
      <c r="GP575" s="256"/>
      <c r="GQ575" s="256"/>
      <c r="GR575" s="256"/>
      <c r="GS575" s="256"/>
      <c r="GT575" s="256"/>
      <c r="GU575" s="256"/>
      <c r="GV575" s="256"/>
      <c r="GX575" s="256"/>
      <c r="GY575" s="256"/>
      <c r="GZ575" s="256"/>
      <c r="HA575" s="256"/>
      <c r="HB575" s="256"/>
      <c r="HC575" s="256"/>
      <c r="HD575" s="256"/>
      <c r="HE575" s="256"/>
      <c r="HF575" s="256"/>
      <c r="HG575" s="256"/>
      <c r="HH575" s="256"/>
      <c r="HI575" s="256"/>
      <c r="HK575" s="256"/>
      <c r="HL575" s="256"/>
      <c r="HM575" s="256"/>
      <c r="HN575" s="256"/>
      <c r="HO575" s="256"/>
      <c r="HP575" s="256"/>
      <c r="HQ575" s="256"/>
      <c r="HR575" s="256"/>
      <c r="HS575" s="256"/>
      <c r="HT575" s="256"/>
      <c r="HU575" s="256"/>
      <c r="HV575" s="256"/>
      <c r="HX575" s="256"/>
      <c r="HY575" s="256"/>
      <c r="HZ575" s="256"/>
      <c r="IA575" s="256"/>
      <c r="IB575" s="256"/>
      <c r="IC575" s="256"/>
      <c r="ID575" s="256"/>
      <c r="IE575" s="256"/>
      <c r="IF575" s="256"/>
      <c r="IG575" s="256"/>
      <c r="IH575" s="256"/>
      <c r="II575" s="256"/>
      <c r="IK575" s="256"/>
      <c r="IL575" s="257"/>
      <c r="IM575" s="257"/>
      <c r="IN575" s="257"/>
      <c r="IO575" s="257"/>
      <c r="IP575" s="257"/>
      <c r="IQ575" s="257"/>
      <c r="IR575" s="257"/>
      <c r="IS575" s="257"/>
      <c r="IT575" s="257"/>
      <c r="IU575" s="257"/>
      <c r="IV575" s="257"/>
      <c r="IW575" s="257"/>
      <c r="IY575" s="256"/>
    </row>
    <row r="576" spans="16:259" ht="19.5" customHeight="1" x14ac:dyDescent="0.5">
      <c r="P576" s="400"/>
      <c r="Z576" s="256"/>
      <c r="AA576" s="256"/>
      <c r="AB576" s="256"/>
      <c r="AO576" s="400"/>
      <c r="AY576" s="256"/>
      <c r="AZ576" s="256"/>
      <c r="BA576" s="256"/>
      <c r="BB576" s="256"/>
      <c r="BC576" s="256"/>
      <c r="BD576" s="256"/>
      <c r="BE576" s="256"/>
      <c r="BF576" s="256"/>
      <c r="BG576" s="256"/>
      <c r="BH576" s="256"/>
      <c r="BI576" s="256"/>
      <c r="BK576" s="256"/>
      <c r="BL576" s="256"/>
      <c r="BM576" s="256"/>
      <c r="BN576" s="256"/>
      <c r="BO576" s="256"/>
      <c r="BP576" s="256"/>
      <c r="BQ576" s="256"/>
      <c r="BR576" s="256"/>
      <c r="BS576" s="256"/>
      <c r="BT576" s="256"/>
      <c r="BU576" s="256"/>
      <c r="BV576" s="256"/>
      <c r="BX576" s="256"/>
      <c r="BY576" s="256"/>
      <c r="BZ576" s="256"/>
      <c r="CA576" s="256"/>
      <c r="CB576" s="256"/>
      <c r="CC576" s="256"/>
      <c r="CD576" s="256"/>
      <c r="CE576" s="256"/>
      <c r="CF576" s="256"/>
      <c r="CG576" s="256"/>
      <c r="CH576" s="256"/>
      <c r="CI576" s="256"/>
      <c r="CK576" s="256"/>
      <c r="CL576" s="256"/>
      <c r="CM576" s="256"/>
      <c r="CN576" s="256"/>
      <c r="CO576" s="256"/>
      <c r="CP576" s="256"/>
      <c r="CQ576" s="256"/>
      <c r="CR576" s="256"/>
      <c r="CS576" s="256"/>
      <c r="CT576" s="256"/>
      <c r="CU576" s="256"/>
      <c r="CV576" s="256"/>
      <c r="CX576" s="256"/>
      <c r="CY576" s="256"/>
      <c r="CZ576" s="256"/>
      <c r="DA576" s="256"/>
      <c r="DB576" s="256"/>
      <c r="DC576" s="256"/>
      <c r="DD576" s="256"/>
      <c r="DE576" s="256"/>
      <c r="DF576" s="256"/>
      <c r="DG576" s="256"/>
      <c r="DH576" s="256"/>
      <c r="DI576" s="256"/>
      <c r="DK576" s="256"/>
      <c r="DL576" s="256"/>
      <c r="DM576" s="256"/>
      <c r="DN576" s="256"/>
      <c r="DO576" s="256"/>
      <c r="DP576" s="256"/>
      <c r="DQ576" s="256"/>
      <c r="DR576" s="256"/>
      <c r="DS576" s="256"/>
      <c r="DT576" s="256"/>
      <c r="DU576" s="256"/>
      <c r="DV576" s="256"/>
      <c r="DX576" s="256"/>
      <c r="DY576" s="256"/>
      <c r="DZ576" s="256"/>
      <c r="EA576" s="256"/>
      <c r="EB576" s="256"/>
      <c r="EC576" s="256"/>
      <c r="ED576" s="256"/>
      <c r="EE576" s="256"/>
      <c r="EF576" s="256"/>
      <c r="EG576" s="256"/>
      <c r="EH576" s="256"/>
      <c r="EI576" s="256"/>
      <c r="EK576" s="256"/>
      <c r="EL576" s="256"/>
      <c r="EM576" s="256"/>
      <c r="EN576" s="256"/>
      <c r="EO576" s="256"/>
      <c r="EP576" s="256"/>
      <c r="EQ576" s="256"/>
      <c r="ER576" s="256"/>
      <c r="ES576" s="256"/>
      <c r="ET576" s="256"/>
      <c r="EU576" s="256"/>
      <c r="EV576" s="256"/>
      <c r="EX576" s="256"/>
      <c r="EY576" s="256"/>
      <c r="EZ576" s="256"/>
      <c r="FA576" s="256"/>
      <c r="FB576" s="256"/>
      <c r="FC576" s="256"/>
      <c r="FD576" s="256"/>
      <c r="FE576" s="256"/>
      <c r="FF576" s="256"/>
      <c r="FG576" s="256"/>
      <c r="FH576" s="256"/>
      <c r="FI576" s="256"/>
      <c r="FK576" s="256"/>
      <c r="FL576" s="256"/>
      <c r="FM576" s="256"/>
      <c r="FN576" s="256"/>
      <c r="FO576" s="256"/>
      <c r="FP576" s="256"/>
      <c r="FQ576" s="256"/>
      <c r="FR576" s="256"/>
      <c r="FS576" s="256"/>
      <c r="FT576" s="256"/>
      <c r="FU576" s="256"/>
      <c r="FV576" s="256"/>
      <c r="FX576" s="256"/>
      <c r="FY576" s="256"/>
      <c r="FZ576" s="256"/>
      <c r="GA576" s="256"/>
      <c r="GB576" s="256"/>
      <c r="GC576" s="256"/>
      <c r="GD576" s="256"/>
      <c r="GE576" s="256"/>
      <c r="GF576" s="256"/>
      <c r="GG576" s="256"/>
      <c r="GH576" s="256"/>
      <c r="GI576" s="256"/>
      <c r="GK576" s="256"/>
      <c r="GL576" s="256"/>
      <c r="GM576" s="256"/>
      <c r="GN576" s="256"/>
      <c r="GO576" s="256"/>
      <c r="GP576" s="256"/>
      <c r="GQ576" s="256"/>
      <c r="GR576" s="256"/>
      <c r="GS576" s="256"/>
      <c r="GT576" s="256"/>
      <c r="GU576" s="256"/>
      <c r="GV576" s="256"/>
      <c r="GX576" s="256"/>
      <c r="GY576" s="256"/>
      <c r="GZ576" s="256"/>
      <c r="HA576" s="256"/>
      <c r="HB576" s="256"/>
      <c r="HC576" s="256"/>
      <c r="HD576" s="256"/>
      <c r="HE576" s="256"/>
      <c r="HF576" s="256"/>
      <c r="HG576" s="256"/>
      <c r="HH576" s="256"/>
      <c r="HI576" s="256"/>
      <c r="HK576" s="256"/>
      <c r="HL576" s="256"/>
      <c r="HM576" s="256"/>
      <c r="HN576" s="256"/>
      <c r="HO576" s="256"/>
      <c r="HP576" s="256"/>
      <c r="HQ576" s="256"/>
      <c r="HR576" s="256"/>
      <c r="HS576" s="256"/>
      <c r="HT576" s="256"/>
      <c r="HU576" s="256"/>
      <c r="HV576" s="256"/>
      <c r="HX576" s="256"/>
      <c r="HY576" s="256"/>
      <c r="HZ576" s="256"/>
      <c r="IA576" s="256"/>
      <c r="IB576" s="256"/>
      <c r="IC576" s="256"/>
      <c r="ID576" s="256"/>
      <c r="IE576" s="256"/>
      <c r="IF576" s="256"/>
      <c r="IG576" s="256"/>
      <c r="IH576" s="256"/>
      <c r="II576" s="256"/>
      <c r="IK576" s="256"/>
      <c r="IL576" s="257"/>
      <c r="IM576" s="257"/>
      <c r="IN576" s="257"/>
      <c r="IO576" s="257"/>
      <c r="IP576" s="257"/>
      <c r="IQ576" s="257"/>
      <c r="IR576" s="257"/>
      <c r="IS576" s="257"/>
      <c r="IT576" s="257"/>
      <c r="IU576" s="257"/>
      <c r="IV576" s="257"/>
      <c r="IW576" s="257"/>
      <c r="IY576" s="256"/>
    </row>
    <row r="577" spans="16:259" ht="19.5" customHeight="1" x14ac:dyDescent="0.5">
      <c r="P577" s="400"/>
      <c r="Z577" s="256"/>
      <c r="AA577" s="256"/>
      <c r="AB577" s="256"/>
      <c r="AO577" s="400"/>
      <c r="AY577" s="256"/>
      <c r="AZ577" s="256"/>
      <c r="BA577" s="256"/>
      <c r="BB577" s="256"/>
      <c r="BC577" s="256"/>
      <c r="BD577" s="256"/>
      <c r="BE577" s="256"/>
      <c r="BF577" s="256"/>
      <c r="BG577" s="256"/>
      <c r="BH577" s="256"/>
      <c r="BI577" s="256"/>
      <c r="BK577" s="256"/>
      <c r="BL577" s="256"/>
      <c r="BM577" s="256"/>
      <c r="BN577" s="256"/>
      <c r="BO577" s="256"/>
      <c r="BP577" s="256"/>
      <c r="BQ577" s="256"/>
      <c r="BR577" s="256"/>
      <c r="BS577" s="256"/>
      <c r="BT577" s="256"/>
      <c r="BU577" s="256"/>
      <c r="BV577" s="256"/>
      <c r="BX577" s="256"/>
      <c r="BY577" s="256"/>
      <c r="BZ577" s="256"/>
      <c r="CA577" s="256"/>
      <c r="CB577" s="256"/>
      <c r="CC577" s="256"/>
      <c r="CD577" s="256"/>
      <c r="CE577" s="256"/>
      <c r="CF577" s="256"/>
      <c r="CG577" s="256"/>
      <c r="CH577" s="256"/>
      <c r="CI577" s="256"/>
      <c r="CK577" s="256"/>
      <c r="CL577" s="256"/>
      <c r="CM577" s="256"/>
      <c r="CN577" s="256"/>
      <c r="CO577" s="256"/>
      <c r="CP577" s="256"/>
      <c r="CQ577" s="256"/>
      <c r="CR577" s="256"/>
      <c r="CS577" s="256"/>
      <c r="CT577" s="256"/>
      <c r="CU577" s="256"/>
      <c r="CV577" s="256"/>
      <c r="CX577" s="256"/>
      <c r="CY577" s="256"/>
      <c r="CZ577" s="256"/>
      <c r="DA577" s="256"/>
      <c r="DB577" s="256"/>
      <c r="DC577" s="256"/>
      <c r="DD577" s="256"/>
      <c r="DE577" s="256"/>
      <c r="DF577" s="256"/>
      <c r="DG577" s="256"/>
      <c r="DH577" s="256"/>
      <c r="DI577" s="256"/>
      <c r="DK577" s="256"/>
      <c r="DL577" s="256"/>
      <c r="DM577" s="256"/>
      <c r="DN577" s="256"/>
      <c r="DO577" s="256"/>
      <c r="DP577" s="256"/>
      <c r="DQ577" s="256"/>
      <c r="DR577" s="256"/>
      <c r="DS577" s="256"/>
      <c r="DT577" s="256"/>
      <c r="DU577" s="256"/>
      <c r="DV577" s="256"/>
      <c r="DX577" s="256"/>
      <c r="DY577" s="256"/>
      <c r="DZ577" s="256"/>
      <c r="EA577" s="256"/>
      <c r="EB577" s="256"/>
      <c r="EC577" s="256"/>
      <c r="ED577" s="256"/>
      <c r="EE577" s="256"/>
      <c r="EF577" s="256"/>
      <c r="EG577" s="256"/>
      <c r="EH577" s="256"/>
      <c r="EI577" s="256"/>
      <c r="EK577" s="256"/>
      <c r="EL577" s="256"/>
      <c r="EM577" s="256"/>
      <c r="EN577" s="256"/>
      <c r="EO577" s="256"/>
      <c r="EP577" s="256"/>
      <c r="EQ577" s="256"/>
      <c r="ER577" s="256"/>
      <c r="ES577" s="256"/>
      <c r="ET577" s="256"/>
      <c r="EU577" s="256"/>
      <c r="EV577" s="256"/>
      <c r="EX577" s="256"/>
      <c r="EY577" s="256"/>
      <c r="EZ577" s="256"/>
      <c r="FA577" s="256"/>
      <c r="FB577" s="256"/>
      <c r="FC577" s="256"/>
      <c r="FD577" s="256"/>
      <c r="FE577" s="256"/>
      <c r="FF577" s="256"/>
      <c r="FG577" s="256"/>
      <c r="FH577" s="256"/>
      <c r="FI577" s="256"/>
      <c r="FK577" s="256"/>
      <c r="FL577" s="256"/>
      <c r="FM577" s="256"/>
      <c r="FN577" s="256"/>
      <c r="FO577" s="256"/>
      <c r="FP577" s="256"/>
      <c r="FQ577" s="256"/>
      <c r="FR577" s="256"/>
      <c r="FS577" s="256"/>
      <c r="FT577" s="256"/>
      <c r="FU577" s="256"/>
      <c r="FV577" s="256"/>
      <c r="FX577" s="256"/>
      <c r="FY577" s="256"/>
      <c r="FZ577" s="256"/>
      <c r="GA577" s="256"/>
      <c r="GB577" s="256"/>
      <c r="GC577" s="256"/>
      <c r="GD577" s="256"/>
      <c r="GE577" s="256"/>
      <c r="GF577" s="256"/>
      <c r="GG577" s="256"/>
      <c r="GH577" s="256"/>
      <c r="GI577" s="256"/>
      <c r="GK577" s="256"/>
      <c r="GL577" s="256"/>
      <c r="GM577" s="256"/>
      <c r="GN577" s="256"/>
      <c r="GO577" s="256"/>
      <c r="GP577" s="256"/>
      <c r="GQ577" s="256"/>
      <c r="GR577" s="256"/>
      <c r="GS577" s="256"/>
      <c r="GT577" s="256"/>
      <c r="GU577" s="256"/>
      <c r="GV577" s="256"/>
      <c r="GX577" s="256"/>
      <c r="GY577" s="256"/>
      <c r="GZ577" s="256"/>
      <c r="HA577" s="256"/>
      <c r="HB577" s="256"/>
      <c r="HC577" s="256"/>
      <c r="HD577" s="256"/>
      <c r="HE577" s="256"/>
      <c r="HF577" s="256"/>
      <c r="HG577" s="256"/>
      <c r="HH577" s="256"/>
      <c r="HI577" s="256"/>
      <c r="HK577" s="256"/>
      <c r="HL577" s="256"/>
      <c r="HM577" s="256"/>
      <c r="HN577" s="256"/>
      <c r="HO577" s="256"/>
      <c r="HP577" s="256"/>
      <c r="HQ577" s="256"/>
      <c r="HR577" s="256"/>
      <c r="HS577" s="256"/>
      <c r="HT577" s="256"/>
      <c r="HU577" s="256"/>
      <c r="HV577" s="256"/>
      <c r="HX577" s="256"/>
      <c r="HY577" s="256"/>
      <c r="HZ577" s="256"/>
      <c r="IA577" s="256"/>
      <c r="IB577" s="256"/>
      <c r="IC577" s="256"/>
      <c r="ID577" s="256"/>
      <c r="IE577" s="256"/>
      <c r="IF577" s="256"/>
      <c r="IG577" s="256"/>
      <c r="IH577" s="256"/>
      <c r="II577" s="256"/>
      <c r="IK577" s="256"/>
      <c r="IL577" s="257"/>
      <c r="IM577" s="257"/>
      <c r="IN577" s="257"/>
      <c r="IO577" s="257"/>
      <c r="IP577" s="257"/>
      <c r="IQ577" s="257"/>
      <c r="IR577" s="257"/>
      <c r="IS577" s="257"/>
      <c r="IT577" s="257"/>
      <c r="IU577" s="257"/>
      <c r="IV577" s="257"/>
      <c r="IW577" s="257"/>
      <c r="IY577" s="256"/>
    </row>
    <row r="578" spans="16:259" ht="19.5" customHeight="1" x14ac:dyDescent="0.5">
      <c r="P578" s="400"/>
      <c r="Z578" s="256"/>
      <c r="AA578" s="256"/>
      <c r="AB578" s="256"/>
      <c r="AO578" s="400"/>
      <c r="AY578" s="256"/>
      <c r="AZ578" s="256"/>
      <c r="BA578" s="256"/>
      <c r="BB578" s="256"/>
      <c r="BC578" s="256"/>
      <c r="BD578" s="256"/>
      <c r="BE578" s="256"/>
      <c r="BF578" s="256"/>
      <c r="BG578" s="256"/>
      <c r="BH578" s="256"/>
      <c r="BI578" s="256"/>
      <c r="BK578" s="256"/>
      <c r="BL578" s="256"/>
      <c r="BM578" s="256"/>
      <c r="BN578" s="256"/>
      <c r="BO578" s="256"/>
      <c r="BP578" s="256"/>
      <c r="BQ578" s="256"/>
      <c r="BR578" s="256"/>
      <c r="BS578" s="256"/>
      <c r="BT578" s="256"/>
      <c r="BU578" s="256"/>
      <c r="BV578" s="256"/>
      <c r="BX578" s="256"/>
      <c r="BY578" s="256"/>
      <c r="BZ578" s="256"/>
      <c r="CA578" s="256"/>
      <c r="CB578" s="256"/>
      <c r="CC578" s="256"/>
      <c r="CD578" s="256"/>
      <c r="CE578" s="256"/>
      <c r="CF578" s="256"/>
      <c r="CG578" s="256"/>
      <c r="CH578" s="256"/>
      <c r="CI578" s="256"/>
      <c r="CK578" s="256"/>
      <c r="CL578" s="256"/>
      <c r="CM578" s="256"/>
      <c r="CN578" s="256"/>
      <c r="CO578" s="256"/>
      <c r="CP578" s="256"/>
      <c r="CQ578" s="256"/>
      <c r="CR578" s="256"/>
      <c r="CS578" s="256"/>
      <c r="CT578" s="256"/>
      <c r="CU578" s="256"/>
      <c r="CV578" s="256"/>
      <c r="CX578" s="256"/>
      <c r="CY578" s="256"/>
      <c r="CZ578" s="256"/>
      <c r="DA578" s="256"/>
      <c r="DB578" s="256"/>
      <c r="DC578" s="256"/>
      <c r="DD578" s="256"/>
      <c r="DE578" s="256"/>
      <c r="DF578" s="256"/>
      <c r="DG578" s="256"/>
      <c r="DH578" s="256"/>
      <c r="DI578" s="256"/>
      <c r="DK578" s="256"/>
      <c r="DL578" s="256"/>
      <c r="DM578" s="256"/>
      <c r="DN578" s="256"/>
      <c r="DO578" s="256"/>
      <c r="DP578" s="256"/>
      <c r="DQ578" s="256"/>
      <c r="DR578" s="256"/>
      <c r="DS578" s="256"/>
      <c r="DT578" s="256"/>
      <c r="DU578" s="256"/>
      <c r="DV578" s="256"/>
      <c r="DX578" s="256"/>
      <c r="DY578" s="256"/>
      <c r="DZ578" s="256"/>
      <c r="EA578" s="256"/>
      <c r="EB578" s="256"/>
      <c r="EC578" s="256"/>
      <c r="ED578" s="256"/>
      <c r="EE578" s="256"/>
      <c r="EF578" s="256"/>
      <c r="EG578" s="256"/>
      <c r="EH578" s="256"/>
      <c r="EI578" s="256"/>
      <c r="EK578" s="256"/>
      <c r="EL578" s="256"/>
      <c r="EM578" s="256"/>
      <c r="EN578" s="256"/>
      <c r="EO578" s="256"/>
      <c r="EP578" s="256"/>
      <c r="EQ578" s="256"/>
      <c r="ER578" s="256"/>
      <c r="ES578" s="256"/>
      <c r="ET578" s="256"/>
      <c r="EU578" s="256"/>
      <c r="EV578" s="256"/>
      <c r="EX578" s="256"/>
      <c r="EY578" s="256"/>
      <c r="EZ578" s="256"/>
      <c r="FA578" s="256"/>
      <c r="FB578" s="256"/>
      <c r="FC578" s="256"/>
      <c r="FD578" s="256"/>
      <c r="FE578" s="256"/>
      <c r="FF578" s="256"/>
      <c r="FG578" s="256"/>
      <c r="FH578" s="256"/>
      <c r="FI578" s="256"/>
      <c r="FK578" s="256"/>
      <c r="FL578" s="256"/>
      <c r="FM578" s="256"/>
      <c r="FN578" s="256"/>
      <c r="FO578" s="256"/>
      <c r="FP578" s="256"/>
      <c r="FQ578" s="256"/>
      <c r="FR578" s="256"/>
      <c r="FS578" s="256"/>
      <c r="FT578" s="256"/>
      <c r="FU578" s="256"/>
      <c r="FV578" s="256"/>
      <c r="FX578" s="256"/>
      <c r="FY578" s="256"/>
      <c r="FZ578" s="256"/>
      <c r="GA578" s="256"/>
      <c r="GB578" s="256"/>
      <c r="GC578" s="256"/>
      <c r="GD578" s="256"/>
      <c r="GE578" s="256"/>
      <c r="GF578" s="256"/>
      <c r="GG578" s="256"/>
      <c r="GH578" s="256"/>
      <c r="GI578" s="256"/>
      <c r="GK578" s="256"/>
      <c r="GL578" s="256"/>
      <c r="GM578" s="256"/>
      <c r="GN578" s="256"/>
      <c r="GO578" s="256"/>
      <c r="GP578" s="256"/>
      <c r="GQ578" s="256"/>
      <c r="GR578" s="256"/>
      <c r="GS578" s="256"/>
      <c r="GT578" s="256"/>
      <c r="GU578" s="256"/>
      <c r="GV578" s="256"/>
      <c r="GX578" s="256"/>
      <c r="GY578" s="256"/>
      <c r="GZ578" s="256"/>
      <c r="HA578" s="256"/>
      <c r="HB578" s="256"/>
      <c r="HC578" s="256"/>
      <c r="HD578" s="256"/>
      <c r="HE578" s="256"/>
      <c r="HF578" s="256"/>
      <c r="HG578" s="256"/>
      <c r="HH578" s="256"/>
      <c r="HI578" s="256"/>
      <c r="HK578" s="256"/>
      <c r="HL578" s="256"/>
      <c r="HM578" s="256"/>
      <c r="HN578" s="256"/>
      <c r="HO578" s="256"/>
      <c r="HP578" s="256"/>
      <c r="HQ578" s="256"/>
      <c r="HR578" s="256"/>
      <c r="HS578" s="256"/>
      <c r="HT578" s="256"/>
      <c r="HU578" s="256"/>
      <c r="HV578" s="256"/>
      <c r="HX578" s="256"/>
      <c r="HY578" s="256"/>
      <c r="HZ578" s="256"/>
      <c r="IA578" s="256"/>
      <c r="IB578" s="256"/>
      <c r="IC578" s="256"/>
      <c r="ID578" s="256"/>
      <c r="IE578" s="256"/>
      <c r="IF578" s="256"/>
      <c r="IG578" s="256"/>
      <c r="IH578" s="256"/>
      <c r="II578" s="256"/>
      <c r="IK578" s="256"/>
      <c r="IL578" s="257"/>
      <c r="IM578" s="257"/>
      <c r="IN578" s="257"/>
      <c r="IO578" s="257"/>
      <c r="IP578" s="257"/>
      <c r="IQ578" s="257"/>
      <c r="IR578" s="257"/>
      <c r="IS578" s="257"/>
      <c r="IT578" s="257"/>
      <c r="IU578" s="257"/>
      <c r="IV578" s="257"/>
      <c r="IW578" s="257"/>
      <c r="IY578" s="256"/>
    </row>
    <row r="579" spans="16:259" ht="19.5" customHeight="1" x14ac:dyDescent="0.5">
      <c r="P579" s="400"/>
      <c r="Z579" s="256"/>
      <c r="AA579" s="256"/>
      <c r="AB579" s="256"/>
      <c r="AO579" s="400"/>
      <c r="AY579" s="256"/>
      <c r="AZ579" s="256"/>
      <c r="BA579" s="256"/>
      <c r="BB579" s="256"/>
      <c r="BC579" s="256"/>
      <c r="BD579" s="256"/>
      <c r="BE579" s="256"/>
      <c r="BF579" s="256"/>
      <c r="BG579" s="256"/>
      <c r="BH579" s="256"/>
      <c r="BI579" s="256"/>
      <c r="BK579" s="256"/>
      <c r="BL579" s="256"/>
      <c r="BM579" s="256"/>
      <c r="BN579" s="256"/>
      <c r="BO579" s="256"/>
      <c r="BP579" s="256"/>
      <c r="BQ579" s="256"/>
      <c r="BR579" s="256"/>
      <c r="BS579" s="256"/>
      <c r="BT579" s="256"/>
      <c r="BU579" s="256"/>
      <c r="BV579" s="256"/>
      <c r="BX579" s="256"/>
      <c r="BY579" s="256"/>
      <c r="BZ579" s="256"/>
      <c r="CA579" s="256"/>
      <c r="CB579" s="256"/>
      <c r="CC579" s="256"/>
      <c r="CD579" s="256"/>
      <c r="CE579" s="256"/>
      <c r="CF579" s="256"/>
      <c r="CG579" s="256"/>
      <c r="CH579" s="256"/>
      <c r="CI579" s="256"/>
      <c r="CK579" s="256"/>
      <c r="CL579" s="256"/>
      <c r="CM579" s="256"/>
      <c r="CN579" s="256"/>
      <c r="CO579" s="256"/>
      <c r="CP579" s="256"/>
      <c r="CQ579" s="256"/>
      <c r="CR579" s="256"/>
      <c r="CS579" s="256"/>
      <c r="CT579" s="256"/>
      <c r="CU579" s="256"/>
      <c r="CV579" s="256"/>
      <c r="CX579" s="256"/>
      <c r="CY579" s="256"/>
      <c r="CZ579" s="256"/>
      <c r="DA579" s="256"/>
      <c r="DB579" s="256"/>
      <c r="DC579" s="256"/>
      <c r="DD579" s="256"/>
      <c r="DE579" s="256"/>
      <c r="DF579" s="256"/>
      <c r="DG579" s="256"/>
      <c r="DH579" s="256"/>
      <c r="DI579" s="256"/>
      <c r="DK579" s="256"/>
      <c r="DL579" s="256"/>
      <c r="DM579" s="256"/>
      <c r="DN579" s="256"/>
      <c r="DO579" s="256"/>
      <c r="DP579" s="256"/>
      <c r="DQ579" s="256"/>
      <c r="DR579" s="256"/>
      <c r="DS579" s="256"/>
      <c r="DT579" s="256"/>
      <c r="DU579" s="256"/>
      <c r="DV579" s="256"/>
      <c r="DX579" s="256"/>
      <c r="DY579" s="256"/>
      <c r="DZ579" s="256"/>
      <c r="EA579" s="256"/>
      <c r="EB579" s="256"/>
      <c r="EC579" s="256"/>
      <c r="ED579" s="256"/>
      <c r="EE579" s="256"/>
      <c r="EF579" s="256"/>
      <c r="EG579" s="256"/>
      <c r="EH579" s="256"/>
      <c r="EI579" s="256"/>
      <c r="EK579" s="256"/>
      <c r="EL579" s="256"/>
      <c r="EM579" s="256"/>
      <c r="EN579" s="256"/>
      <c r="EO579" s="256"/>
      <c r="EP579" s="256"/>
      <c r="EQ579" s="256"/>
      <c r="ER579" s="256"/>
      <c r="ES579" s="256"/>
      <c r="ET579" s="256"/>
      <c r="EU579" s="256"/>
      <c r="EV579" s="256"/>
      <c r="EX579" s="256"/>
      <c r="EY579" s="256"/>
      <c r="EZ579" s="256"/>
      <c r="FA579" s="256"/>
      <c r="FB579" s="256"/>
      <c r="FC579" s="256"/>
      <c r="FD579" s="256"/>
      <c r="FE579" s="256"/>
      <c r="FF579" s="256"/>
      <c r="FG579" s="256"/>
      <c r="FH579" s="256"/>
      <c r="FI579" s="256"/>
      <c r="FK579" s="256"/>
      <c r="FL579" s="256"/>
      <c r="FM579" s="256"/>
      <c r="FN579" s="256"/>
      <c r="FO579" s="256"/>
      <c r="FP579" s="256"/>
      <c r="FQ579" s="256"/>
      <c r="FR579" s="256"/>
      <c r="FS579" s="256"/>
      <c r="FT579" s="256"/>
      <c r="FU579" s="256"/>
      <c r="FV579" s="256"/>
      <c r="FX579" s="256"/>
      <c r="FY579" s="256"/>
      <c r="FZ579" s="256"/>
      <c r="GA579" s="256"/>
      <c r="GB579" s="256"/>
      <c r="GC579" s="256"/>
      <c r="GD579" s="256"/>
      <c r="GE579" s="256"/>
      <c r="GF579" s="256"/>
      <c r="GG579" s="256"/>
      <c r="GH579" s="256"/>
      <c r="GI579" s="256"/>
      <c r="GK579" s="256"/>
      <c r="GL579" s="256"/>
      <c r="GM579" s="256"/>
      <c r="GN579" s="256"/>
      <c r="GO579" s="256"/>
      <c r="GP579" s="256"/>
      <c r="GQ579" s="256"/>
      <c r="GR579" s="256"/>
      <c r="GS579" s="256"/>
      <c r="GT579" s="256"/>
      <c r="GU579" s="256"/>
      <c r="GV579" s="256"/>
      <c r="GX579" s="256"/>
      <c r="GY579" s="256"/>
      <c r="GZ579" s="256"/>
      <c r="HA579" s="256"/>
      <c r="HB579" s="256"/>
      <c r="HC579" s="256"/>
      <c r="HD579" s="256"/>
      <c r="HE579" s="256"/>
      <c r="HF579" s="256"/>
      <c r="HG579" s="256"/>
      <c r="HH579" s="256"/>
      <c r="HI579" s="256"/>
      <c r="HK579" s="256"/>
      <c r="HL579" s="256"/>
      <c r="HM579" s="256"/>
      <c r="HN579" s="256"/>
      <c r="HO579" s="256"/>
      <c r="HP579" s="256"/>
      <c r="HQ579" s="256"/>
      <c r="HR579" s="256"/>
      <c r="HS579" s="256"/>
      <c r="HT579" s="256"/>
      <c r="HU579" s="256"/>
      <c r="HV579" s="256"/>
      <c r="HX579" s="256"/>
      <c r="HY579" s="256"/>
      <c r="HZ579" s="256"/>
      <c r="IA579" s="256"/>
      <c r="IB579" s="256"/>
      <c r="IC579" s="256"/>
      <c r="ID579" s="256"/>
      <c r="IE579" s="256"/>
      <c r="IF579" s="256"/>
      <c r="IG579" s="256"/>
      <c r="IH579" s="256"/>
      <c r="II579" s="256"/>
      <c r="IK579" s="256"/>
      <c r="IL579" s="257"/>
      <c r="IM579" s="257"/>
      <c r="IN579" s="257"/>
      <c r="IO579" s="257"/>
      <c r="IP579" s="257"/>
      <c r="IQ579" s="257"/>
      <c r="IR579" s="257"/>
      <c r="IS579" s="257"/>
      <c r="IT579" s="257"/>
      <c r="IU579" s="257"/>
      <c r="IV579" s="257"/>
      <c r="IW579" s="257"/>
      <c r="IY579" s="256"/>
    </row>
    <row r="580" spans="16:259" ht="19.5" customHeight="1" x14ac:dyDescent="0.5">
      <c r="P580" s="400"/>
      <c r="Z580" s="256"/>
      <c r="AA580" s="256"/>
      <c r="AB580" s="256"/>
      <c r="AO580" s="400"/>
      <c r="AY580" s="256"/>
      <c r="AZ580" s="256"/>
      <c r="BA580" s="256"/>
      <c r="BB580" s="256"/>
      <c r="BC580" s="256"/>
      <c r="BD580" s="256"/>
      <c r="BE580" s="256"/>
      <c r="BF580" s="256"/>
      <c r="BG580" s="256"/>
      <c r="BH580" s="256"/>
      <c r="BI580" s="256"/>
      <c r="BK580" s="256"/>
      <c r="BL580" s="256"/>
      <c r="BM580" s="256"/>
      <c r="BN580" s="256"/>
      <c r="BO580" s="256"/>
      <c r="BP580" s="256"/>
      <c r="BQ580" s="256"/>
      <c r="BR580" s="256"/>
      <c r="BS580" s="256"/>
      <c r="BT580" s="256"/>
      <c r="BU580" s="256"/>
      <c r="BV580" s="256"/>
      <c r="BX580" s="256"/>
      <c r="BY580" s="256"/>
      <c r="BZ580" s="256"/>
      <c r="CA580" s="256"/>
      <c r="CB580" s="256"/>
      <c r="CC580" s="256"/>
      <c r="CD580" s="256"/>
      <c r="CE580" s="256"/>
      <c r="CF580" s="256"/>
      <c r="CG580" s="256"/>
      <c r="CH580" s="256"/>
      <c r="CI580" s="256"/>
      <c r="CK580" s="256"/>
      <c r="CL580" s="256"/>
      <c r="CM580" s="256"/>
      <c r="CN580" s="256"/>
      <c r="CO580" s="256"/>
      <c r="CP580" s="256"/>
      <c r="CQ580" s="256"/>
      <c r="CR580" s="256"/>
      <c r="CS580" s="256"/>
      <c r="CT580" s="256"/>
      <c r="CU580" s="256"/>
      <c r="CV580" s="256"/>
      <c r="CX580" s="256"/>
      <c r="CY580" s="256"/>
      <c r="CZ580" s="256"/>
      <c r="DA580" s="256"/>
      <c r="DB580" s="256"/>
      <c r="DC580" s="256"/>
      <c r="DD580" s="256"/>
      <c r="DE580" s="256"/>
      <c r="DF580" s="256"/>
      <c r="DG580" s="256"/>
      <c r="DH580" s="256"/>
      <c r="DI580" s="256"/>
      <c r="DK580" s="256"/>
      <c r="DL580" s="256"/>
      <c r="DM580" s="256"/>
      <c r="DN580" s="256"/>
      <c r="DO580" s="256"/>
      <c r="DP580" s="256"/>
      <c r="DQ580" s="256"/>
      <c r="DR580" s="256"/>
      <c r="DS580" s="256"/>
      <c r="DT580" s="256"/>
      <c r="DU580" s="256"/>
      <c r="DV580" s="256"/>
      <c r="DX580" s="256"/>
      <c r="DY580" s="256"/>
      <c r="DZ580" s="256"/>
      <c r="EA580" s="256"/>
      <c r="EB580" s="256"/>
      <c r="EC580" s="256"/>
      <c r="ED580" s="256"/>
      <c r="EE580" s="256"/>
      <c r="EF580" s="256"/>
      <c r="EG580" s="256"/>
      <c r="EH580" s="256"/>
      <c r="EI580" s="256"/>
      <c r="EK580" s="256"/>
      <c r="EL580" s="256"/>
      <c r="EM580" s="256"/>
      <c r="EN580" s="256"/>
      <c r="EO580" s="256"/>
      <c r="EP580" s="256"/>
      <c r="EQ580" s="256"/>
      <c r="ER580" s="256"/>
      <c r="ES580" s="256"/>
      <c r="ET580" s="256"/>
      <c r="EU580" s="256"/>
      <c r="EV580" s="256"/>
      <c r="EX580" s="256"/>
      <c r="EY580" s="256"/>
      <c r="EZ580" s="256"/>
      <c r="FA580" s="256"/>
      <c r="FB580" s="256"/>
      <c r="FC580" s="256"/>
      <c r="FD580" s="256"/>
      <c r="FE580" s="256"/>
      <c r="FF580" s="256"/>
      <c r="FG580" s="256"/>
      <c r="FH580" s="256"/>
      <c r="FI580" s="256"/>
      <c r="FK580" s="256"/>
      <c r="FL580" s="256"/>
      <c r="FM580" s="256"/>
      <c r="FN580" s="256"/>
      <c r="FO580" s="256"/>
      <c r="FP580" s="256"/>
      <c r="FQ580" s="256"/>
      <c r="FR580" s="256"/>
      <c r="FS580" s="256"/>
      <c r="FT580" s="256"/>
      <c r="FU580" s="256"/>
      <c r="FV580" s="256"/>
      <c r="FX580" s="256"/>
      <c r="FY580" s="256"/>
      <c r="FZ580" s="256"/>
      <c r="GA580" s="256"/>
      <c r="GB580" s="256"/>
      <c r="GC580" s="256"/>
      <c r="GD580" s="256"/>
      <c r="GE580" s="256"/>
      <c r="GF580" s="256"/>
      <c r="GG580" s="256"/>
      <c r="GH580" s="256"/>
      <c r="GI580" s="256"/>
      <c r="GK580" s="256"/>
      <c r="GL580" s="256"/>
      <c r="GM580" s="256"/>
      <c r="GN580" s="256"/>
      <c r="GO580" s="256"/>
      <c r="GP580" s="256"/>
      <c r="GQ580" s="256"/>
      <c r="GR580" s="256"/>
      <c r="GS580" s="256"/>
      <c r="GT580" s="256"/>
      <c r="GU580" s="256"/>
      <c r="GV580" s="256"/>
      <c r="GX580" s="256"/>
      <c r="GY580" s="256"/>
      <c r="GZ580" s="256"/>
      <c r="HA580" s="256"/>
      <c r="HB580" s="256"/>
      <c r="HC580" s="256"/>
      <c r="HD580" s="256"/>
      <c r="HE580" s="256"/>
      <c r="HF580" s="256"/>
      <c r="HG580" s="256"/>
      <c r="HH580" s="256"/>
      <c r="HI580" s="256"/>
      <c r="HK580" s="256"/>
      <c r="HL580" s="256"/>
      <c r="HM580" s="256"/>
      <c r="HN580" s="256"/>
      <c r="HO580" s="256"/>
      <c r="HP580" s="256"/>
      <c r="HQ580" s="256"/>
      <c r="HR580" s="256"/>
      <c r="HS580" s="256"/>
      <c r="HT580" s="256"/>
      <c r="HU580" s="256"/>
      <c r="HV580" s="256"/>
      <c r="HX580" s="256"/>
      <c r="HY580" s="256"/>
      <c r="HZ580" s="256"/>
      <c r="IA580" s="256"/>
      <c r="IB580" s="256"/>
      <c r="IC580" s="256"/>
      <c r="ID580" s="256"/>
      <c r="IE580" s="256"/>
      <c r="IF580" s="256"/>
      <c r="IG580" s="256"/>
      <c r="IH580" s="256"/>
      <c r="II580" s="256"/>
      <c r="IK580" s="256"/>
      <c r="IL580" s="257"/>
      <c r="IM580" s="257"/>
      <c r="IN580" s="257"/>
      <c r="IO580" s="257"/>
      <c r="IP580" s="257"/>
      <c r="IQ580" s="257"/>
      <c r="IR580" s="257"/>
      <c r="IS580" s="257"/>
      <c r="IT580" s="257"/>
      <c r="IU580" s="257"/>
      <c r="IV580" s="257"/>
      <c r="IW580" s="257"/>
      <c r="IY580" s="256"/>
    </row>
    <row r="581" spans="16:259" ht="19.5" customHeight="1" x14ac:dyDescent="0.5">
      <c r="P581" s="400"/>
      <c r="Z581" s="256"/>
      <c r="AA581" s="256"/>
      <c r="AB581" s="256"/>
      <c r="AO581" s="400"/>
      <c r="AY581" s="256"/>
      <c r="AZ581" s="256"/>
      <c r="BA581" s="256"/>
      <c r="BB581" s="256"/>
      <c r="BC581" s="256"/>
      <c r="BD581" s="256"/>
      <c r="BE581" s="256"/>
      <c r="BF581" s="256"/>
      <c r="BG581" s="256"/>
      <c r="BH581" s="256"/>
      <c r="BI581" s="256"/>
      <c r="BK581" s="256"/>
      <c r="BL581" s="256"/>
      <c r="BM581" s="256"/>
      <c r="BN581" s="256"/>
      <c r="BO581" s="256"/>
      <c r="BP581" s="256"/>
      <c r="BQ581" s="256"/>
      <c r="BR581" s="256"/>
      <c r="BS581" s="256"/>
      <c r="BT581" s="256"/>
      <c r="BU581" s="256"/>
      <c r="BV581" s="256"/>
      <c r="BX581" s="256"/>
      <c r="BY581" s="256"/>
      <c r="BZ581" s="256"/>
      <c r="CA581" s="256"/>
      <c r="CB581" s="256"/>
      <c r="CC581" s="256"/>
      <c r="CD581" s="256"/>
      <c r="CE581" s="256"/>
      <c r="CF581" s="256"/>
      <c r="CG581" s="256"/>
      <c r="CH581" s="256"/>
      <c r="CI581" s="256"/>
      <c r="CK581" s="256"/>
      <c r="CL581" s="256"/>
      <c r="CM581" s="256"/>
      <c r="CN581" s="256"/>
      <c r="CO581" s="256"/>
      <c r="CP581" s="256"/>
      <c r="CQ581" s="256"/>
      <c r="CR581" s="256"/>
      <c r="CS581" s="256"/>
      <c r="CT581" s="256"/>
      <c r="CU581" s="256"/>
      <c r="CV581" s="256"/>
      <c r="CX581" s="256"/>
      <c r="CY581" s="256"/>
      <c r="CZ581" s="256"/>
      <c r="DA581" s="256"/>
      <c r="DB581" s="256"/>
      <c r="DC581" s="256"/>
      <c r="DD581" s="256"/>
      <c r="DE581" s="256"/>
      <c r="DF581" s="256"/>
      <c r="DG581" s="256"/>
      <c r="DH581" s="256"/>
      <c r="DI581" s="256"/>
      <c r="DK581" s="256"/>
      <c r="DL581" s="256"/>
      <c r="DM581" s="256"/>
      <c r="DN581" s="256"/>
      <c r="DO581" s="256"/>
      <c r="DP581" s="256"/>
      <c r="DQ581" s="256"/>
      <c r="DR581" s="256"/>
      <c r="DS581" s="256"/>
      <c r="DT581" s="256"/>
      <c r="DU581" s="256"/>
      <c r="DV581" s="256"/>
      <c r="DX581" s="256"/>
      <c r="DY581" s="256"/>
      <c r="DZ581" s="256"/>
      <c r="EA581" s="256"/>
      <c r="EB581" s="256"/>
      <c r="EC581" s="256"/>
      <c r="ED581" s="256"/>
      <c r="EE581" s="256"/>
      <c r="EF581" s="256"/>
      <c r="EG581" s="256"/>
      <c r="EH581" s="256"/>
      <c r="EI581" s="256"/>
      <c r="EK581" s="256"/>
      <c r="EL581" s="256"/>
      <c r="EM581" s="256"/>
      <c r="EN581" s="256"/>
      <c r="EO581" s="256"/>
      <c r="EP581" s="256"/>
      <c r="EQ581" s="256"/>
      <c r="ER581" s="256"/>
      <c r="ES581" s="256"/>
      <c r="ET581" s="256"/>
      <c r="EU581" s="256"/>
      <c r="EV581" s="256"/>
      <c r="EX581" s="256"/>
      <c r="EY581" s="256"/>
      <c r="EZ581" s="256"/>
      <c r="FA581" s="256"/>
      <c r="FB581" s="256"/>
      <c r="FC581" s="256"/>
      <c r="FD581" s="256"/>
      <c r="FE581" s="256"/>
      <c r="FF581" s="256"/>
      <c r="FG581" s="256"/>
      <c r="FH581" s="256"/>
      <c r="FI581" s="256"/>
      <c r="FK581" s="256"/>
      <c r="FL581" s="256"/>
      <c r="FM581" s="256"/>
      <c r="FN581" s="256"/>
      <c r="FO581" s="256"/>
      <c r="FP581" s="256"/>
      <c r="FQ581" s="256"/>
      <c r="FR581" s="256"/>
      <c r="FS581" s="256"/>
      <c r="FT581" s="256"/>
      <c r="FU581" s="256"/>
      <c r="FV581" s="256"/>
      <c r="FX581" s="256"/>
      <c r="FY581" s="256"/>
      <c r="FZ581" s="256"/>
      <c r="GA581" s="256"/>
      <c r="GB581" s="256"/>
      <c r="GC581" s="256"/>
      <c r="GD581" s="256"/>
      <c r="GE581" s="256"/>
      <c r="GF581" s="256"/>
      <c r="GG581" s="256"/>
      <c r="GH581" s="256"/>
      <c r="GI581" s="256"/>
      <c r="GK581" s="256"/>
      <c r="GL581" s="256"/>
      <c r="GM581" s="256"/>
      <c r="GN581" s="256"/>
      <c r="GO581" s="256"/>
      <c r="GP581" s="256"/>
      <c r="GQ581" s="256"/>
      <c r="GR581" s="256"/>
      <c r="GS581" s="256"/>
      <c r="GT581" s="256"/>
      <c r="GU581" s="256"/>
      <c r="GV581" s="256"/>
      <c r="GX581" s="256"/>
      <c r="GY581" s="256"/>
      <c r="GZ581" s="256"/>
      <c r="HA581" s="256"/>
      <c r="HB581" s="256"/>
      <c r="HC581" s="256"/>
      <c r="HD581" s="256"/>
      <c r="HE581" s="256"/>
      <c r="HF581" s="256"/>
      <c r="HG581" s="256"/>
      <c r="HH581" s="256"/>
      <c r="HI581" s="256"/>
      <c r="HK581" s="256"/>
      <c r="HL581" s="256"/>
      <c r="HM581" s="256"/>
      <c r="HN581" s="256"/>
      <c r="HO581" s="256"/>
      <c r="HP581" s="256"/>
      <c r="HQ581" s="256"/>
      <c r="HR581" s="256"/>
      <c r="HS581" s="256"/>
      <c r="HT581" s="256"/>
      <c r="HU581" s="256"/>
      <c r="HV581" s="256"/>
      <c r="HX581" s="256"/>
      <c r="HY581" s="256"/>
      <c r="HZ581" s="256"/>
      <c r="IA581" s="256"/>
      <c r="IB581" s="256"/>
      <c r="IC581" s="256"/>
      <c r="ID581" s="256"/>
      <c r="IE581" s="256"/>
      <c r="IF581" s="256"/>
      <c r="IG581" s="256"/>
      <c r="IH581" s="256"/>
      <c r="II581" s="256"/>
      <c r="IK581" s="256"/>
      <c r="IL581" s="257"/>
      <c r="IM581" s="257"/>
      <c r="IN581" s="257"/>
      <c r="IO581" s="257"/>
      <c r="IP581" s="257"/>
      <c r="IQ581" s="257"/>
      <c r="IR581" s="257"/>
      <c r="IS581" s="257"/>
      <c r="IT581" s="257"/>
      <c r="IU581" s="257"/>
      <c r="IV581" s="257"/>
      <c r="IW581" s="257"/>
      <c r="IY581" s="256"/>
    </row>
    <row r="582" spans="16:259" ht="19.5" customHeight="1" x14ac:dyDescent="0.5">
      <c r="P582" s="400"/>
      <c r="Z582" s="256"/>
      <c r="AA582" s="256"/>
      <c r="AB582" s="256"/>
      <c r="AO582" s="400"/>
      <c r="AY582" s="256"/>
      <c r="AZ582" s="256"/>
      <c r="BA582" s="256"/>
      <c r="BB582" s="256"/>
      <c r="BC582" s="256"/>
      <c r="BD582" s="256"/>
      <c r="BE582" s="256"/>
      <c r="BF582" s="256"/>
      <c r="BG582" s="256"/>
      <c r="BH582" s="256"/>
      <c r="BI582" s="256"/>
      <c r="BK582" s="256"/>
      <c r="BL582" s="256"/>
      <c r="BM582" s="256"/>
      <c r="BN582" s="256"/>
      <c r="BO582" s="256"/>
      <c r="BP582" s="256"/>
      <c r="BQ582" s="256"/>
      <c r="BR582" s="256"/>
      <c r="BS582" s="256"/>
      <c r="BT582" s="256"/>
      <c r="BU582" s="256"/>
      <c r="BV582" s="256"/>
      <c r="BX582" s="256"/>
      <c r="BY582" s="256"/>
      <c r="BZ582" s="256"/>
      <c r="CA582" s="256"/>
      <c r="CB582" s="256"/>
      <c r="CC582" s="256"/>
      <c r="CD582" s="256"/>
      <c r="CE582" s="256"/>
      <c r="CF582" s="256"/>
      <c r="CG582" s="256"/>
      <c r="CH582" s="256"/>
      <c r="CI582" s="256"/>
      <c r="CK582" s="256"/>
      <c r="CL582" s="256"/>
      <c r="CM582" s="256"/>
      <c r="CN582" s="256"/>
      <c r="CO582" s="256"/>
      <c r="CP582" s="256"/>
      <c r="CQ582" s="256"/>
      <c r="CR582" s="256"/>
      <c r="CS582" s="256"/>
      <c r="CT582" s="256"/>
      <c r="CU582" s="256"/>
      <c r="CV582" s="256"/>
      <c r="CX582" s="256"/>
      <c r="CY582" s="256"/>
      <c r="CZ582" s="256"/>
      <c r="DA582" s="256"/>
      <c r="DB582" s="256"/>
      <c r="DC582" s="256"/>
      <c r="DD582" s="256"/>
      <c r="DE582" s="256"/>
      <c r="DF582" s="256"/>
      <c r="DG582" s="256"/>
      <c r="DH582" s="256"/>
      <c r="DI582" s="256"/>
      <c r="DK582" s="256"/>
      <c r="DL582" s="256"/>
      <c r="DM582" s="256"/>
      <c r="DN582" s="256"/>
      <c r="DO582" s="256"/>
      <c r="DP582" s="256"/>
      <c r="DQ582" s="256"/>
      <c r="DR582" s="256"/>
      <c r="DS582" s="256"/>
      <c r="DT582" s="256"/>
      <c r="DU582" s="256"/>
      <c r="DV582" s="256"/>
      <c r="DX582" s="256"/>
      <c r="DY582" s="256"/>
      <c r="DZ582" s="256"/>
      <c r="EA582" s="256"/>
      <c r="EB582" s="256"/>
      <c r="EC582" s="256"/>
      <c r="ED582" s="256"/>
      <c r="EE582" s="256"/>
      <c r="EF582" s="256"/>
      <c r="EG582" s="256"/>
      <c r="EH582" s="256"/>
      <c r="EI582" s="256"/>
      <c r="EK582" s="256"/>
      <c r="EL582" s="256"/>
      <c r="EM582" s="256"/>
      <c r="EN582" s="256"/>
      <c r="EO582" s="256"/>
      <c r="EP582" s="256"/>
      <c r="EQ582" s="256"/>
      <c r="ER582" s="256"/>
      <c r="ES582" s="256"/>
      <c r="ET582" s="256"/>
      <c r="EU582" s="256"/>
      <c r="EV582" s="256"/>
      <c r="EX582" s="256"/>
      <c r="EY582" s="256"/>
      <c r="EZ582" s="256"/>
      <c r="FA582" s="256"/>
      <c r="FB582" s="256"/>
      <c r="FC582" s="256"/>
      <c r="FD582" s="256"/>
      <c r="FE582" s="256"/>
      <c r="FF582" s="256"/>
      <c r="FG582" s="256"/>
      <c r="FH582" s="256"/>
      <c r="FI582" s="256"/>
      <c r="FK582" s="256"/>
      <c r="FL582" s="256"/>
      <c r="FM582" s="256"/>
      <c r="FN582" s="256"/>
      <c r="FO582" s="256"/>
      <c r="FP582" s="256"/>
      <c r="FQ582" s="256"/>
      <c r="FR582" s="256"/>
      <c r="FS582" s="256"/>
      <c r="FT582" s="256"/>
      <c r="FU582" s="256"/>
      <c r="FV582" s="256"/>
      <c r="FX582" s="256"/>
      <c r="FY582" s="256"/>
      <c r="FZ582" s="256"/>
      <c r="GA582" s="256"/>
      <c r="GB582" s="256"/>
      <c r="GC582" s="256"/>
      <c r="GD582" s="256"/>
      <c r="GE582" s="256"/>
      <c r="GF582" s="256"/>
      <c r="GG582" s="256"/>
      <c r="GH582" s="256"/>
      <c r="GI582" s="256"/>
      <c r="GK582" s="256"/>
      <c r="GL582" s="256"/>
      <c r="GM582" s="256"/>
      <c r="GN582" s="256"/>
      <c r="GO582" s="256"/>
      <c r="GP582" s="256"/>
      <c r="GQ582" s="256"/>
      <c r="GR582" s="256"/>
      <c r="GS582" s="256"/>
      <c r="GT582" s="256"/>
      <c r="GU582" s="256"/>
      <c r="GV582" s="256"/>
      <c r="GX582" s="256"/>
      <c r="GY582" s="256"/>
      <c r="GZ582" s="256"/>
      <c r="HA582" s="256"/>
      <c r="HB582" s="256"/>
      <c r="HC582" s="256"/>
      <c r="HD582" s="256"/>
      <c r="HE582" s="256"/>
      <c r="HF582" s="256"/>
      <c r="HG582" s="256"/>
      <c r="HH582" s="256"/>
      <c r="HI582" s="256"/>
      <c r="HK582" s="256"/>
      <c r="HL582" s="256"/>
      <c r="HM582" s="256"/>
      <c r="HN582" s="256"/>
      <c r="HO582" s="256"/>
      <c r="HP582" s="256"/>
      <c r="HQ582" s="256"/>
      <c r="HR582" s="256"/>
      <c r="HS582" s="256"/>
      <c r="HT582" s="256"/>
      <c r="HU582" s="256"/>
      <c r="HV582" s="256"/>
      <c r="HX582" s="256"/>
      <c r="HY582" s="256"/>
      <c r="HZ582" s="256"/>
      <c r="IA582" s="256"/>
      <c r="IB582" s="256"/>
      <c r="IC582" s="256"/>
      <c r="ID582" s="256"/>
      <c r="IE582" s="256"/>
      <c r="IF582" s="256"/>
      <c r="IG582" s="256"/>
      <c r="IH582" s="256"/>
      <c r="II582" s="256"/>
      <c r="IK582" s="256"/>
      <c r="IL582" s="257"/>
      <c r="IM582" s="257"/>
      <c r="IN582" s="257"/>
      <c r="IO582" s="257"/>
      <c r="IP582" s="257"/>
      <c r="IQ582" s="257"/>
      <c r="IR582" s="257"/>
      <c r="IS582" s="257"/>
      <c r="IT582" s="257"/>
      <c r="IU582" s="257"/>
      <c r="IV582" s="257"/>
      <c r="IW582" s="257"/>
      <c r="IY582" s="256"/>
    </row>
    <row r="583" spans="16:259" ht="19.5" customHeight="1" x14ac:dyDescent="0.5">
      <c r="P583" s="400"/>
      <c r="Z583" s="256"/>
      <c r="AA583" s="256"/>
      <c r="AB583" s="256"/>
      <c r="AO583" s="400"/>
      <c r="AY583" s="256"/>
      <c r="AZ583" s="256"/>
      <c r="BA583" s="256"/>
      <c r="BB583" s="256"/>
      <c r="BC583" s="256"/>
      <c r="BD583" s="256"/>
      <c r="BE583" s="256"/>
      <c r="BF583" s="256"/>
      <c r="BG583" s="256"/>
      <c r="BH583" s="256"/>
      <c r="BI583" s="256"/>
      <c r="BK583" s="256"/>
      <c r="BL583" s="256"/>
      <c r="BM583" s="256"/>
      <c r="BN583" s="256"/>
      <c r="BO583" s="256"/>
      <c r="BP583" s="256"/>
      <c r="BQ583" s="256"/>
      <c r="BR583" s="256"/>
      <c r="BS583" s="256"/>
      <c r="BT583" s="256"/>
      <c r="BU583" s="256"/>
      <c r="BV583" s="256"/>
      <c r="BX583" s="256"/>
      <c r="BY583" s="256"/>
      <c r="BZ583" s="256"/>
      <c r="CA583" s="256"/>
      <c r="CB583" s="256"/>
      <c r="CC583" s="256"/>
      <c r="CD583" s="256"/>
      <c r="CE583" s="256"/>
      <c r="CF583" s="256"/>
      <c r="CG583" s="256"/>
      <c r="CH583" s="256"/>
      <c r="CI583" s="256"/>
      <c r="CK583" s="256"/>
      <c r="CL583" s="256"/>
      <c r="CM583" s="256"/>
      <c r="CN583" s="256"/>
      <c r="CO583" s="256"/>
      <c r="CP583" s="256"/>
      <c r="CQ583" s="256"/>
      <c r="CR583" s="256"/>
      <c r="CS583" s="256"/>
      <c r="CT583" s="256"/>
      <c r="CU583" s="256"/>
      <c r="CV583" s="256"/>
      <c r="CX583" s="256"/>
      <c r="CY583" s="256"/>
      <c r="CZ583" s="256"/>
      <c r="DA583" s="256"/>
      <c r="DB583" s="256"/>
      <c r="DC583" s="256"/>
      <c r="DD583" s="256"/>
      <c r="DE583" s="256"/>
      <c r="DF583" s="256"/>
      <c r="DG583" s="256"/>
      <c r="DH583" s="256"/>
      <c r="DI583" s="256"/>
      <c r="DK583" s="256"/>
      <c r="DL583" s="256"/>
      <c r="DM583" s="256"/>
      <c r="DN583" s="256"/>
      <c r="DO583" s="256"/>
      <c r="DP583" s="256"/>
      <c r="DQ583" s="256"/>
      <c r="DR583" s="256"/>
      <c r="DS583" s="256"/>
      <c r="DT583" s="256"/>
      <c r="DU583" s="256"/>
      <c r="DV583" s="256"/>
      <c r="DX583" s="256"/>
      <c r="DY583" s="256"/>
      <c r="DZ583" s="256"/>
      <c r="EA583" s="256"/>
      <c r="EB583" s="256"/>
      <c r="EC583" s="256"/>
      <c r="ED583" s="256"/>
      <c r="EE583" s="256"/>
      <c r="EF583" s="256"/>
      <c r="EG583" s="256"/>
      <c r="EH583" s="256"/>
      <c r="EI583" s="256"/>
      <c r="EK583" s="256"/>
      <c r="EL583" s="256"/>
      <c r="EM583" s="256"/>
      <c r="EN583" s="256"/>
      <c r="EO583" s="256"/>
      <c r="EP583" s="256"/>
      <c r="EQ583" s="256"/>
      <c r="ER583" s="256"/>
      <c r="ES583" s="256"/>
      <c r="ET583" s="256"/>
      <c r="EU583" s="256"/>
      <c r="EV583" s="256"/>
      <c r="EX583" s="256"/>
      <c r="EY583" s="256"/>
      <c r="EZ583" s="256"/>
      <c r="FA583" s="256"/>
      <c r="FB583" s="256"/>
      <c r="FC583" s="256"/>
      <c r="FD583" s="256"/>
      <c r="FE583" s="256"/>
      <c r="FF583" s="256"/>
      <c r="FG583" s="256"/>
      <c r="FH583" s="256"/>
      <c r="FI583" s="256"/>
      <c r="FK583" s="256"/>
      <c r="FL583" s="256"/>
      <c r="FM583" s="256"/>
      <c r="FN583" s="256"/>
      <c r="FO583" s="256"/>
      <c r="FP583" s="256"/>
      <c r="FQ583" s="256"/>
      <c r="FR583" s="256"/>
      <c r="FS583" s="256"/>
      <c r="FT583" s="256"/>
      <c r="FU583" s="256"/>
      <c r="FV583" s="256"/>
      <c r="FX583" s="256"/>
      <c r="FY583" s="256"/>
      <c r="FZ583" s="256"/>
      <c r="GA583" s="256"/>
      <c r="GB583" s="256"/>
      <c r="GC583" s="256"/>
      <c r="GD583" s="256"/>
      <c r="GE583" s="256"/>
      <c r="GF583" s="256"/>
      <c r="GG583" s="256"/>
      <c r="GH583" s="256"/>
      <c r="GI583" s="256"/>
      <c r="GK583" s="256"/>
      <c r="GL583" s="256"/>
      <c r="GM583" s="256"/>
      <c r="GN583" s="256"/>
      <c r="GO583" s="256"/>
      <c r="GP583" s="256"/>
      <c r="GQ583" s="256"/>
      <c r="GR583" s="256"/>
      <c r="GS583" s="256"/>
      <c r="GT583" s="256"/>
      <c r="GU583" s="256"/>
      <c r="GV583" s="256"/>
      <c r="GX583" s="256"/>
      <c r="GY583" s="256"/>
      <c r="GZ583" s="256"/>
      <c r="HA583" s="256"/>
      <c r="HB583" s="256"/>
      <c r="HC583" s="256"/>
      <c r="HD583" s="256"/>
      <c r="HE583" s="256"/>
      <c r="HF583" s="256"/>
      <c r="HG583" s="256"/>
      <c r="HH583" s="256"/>
      <c r="HI583" s="256"/>
      <c r="HK583" s="256"/>
      <c r="HL583" s="256"/>
      <c r="HM583" s="256"/>
      <c r="HN583" s="256"/>
      <c r="HO583" s="256"/>
      <c r="HP583" s="256"/>
      <c r="HQ583" s="256"/>
      <c r="HR583" s="256"/>
      <c r="HS583" s="256"/>
      <c r="HT583" s="256"/>
      <c r="HU583" s="256"/>
      <c r="HV583" s="256"/>
      <c r="HX583" s="256"/>
      <c r="HY583" s="256"/>
      <c r="HZ583" s="256"/>
      <c r="IA583" s="256"/>
      <c r="IB583" s="256"/>
      <c r="IC583" s="256"/>
      <c r="ID583" s="256"/>
      <c r="IE583" s="256"/>
      <c r="IF583" s="256"/>
      <c r="IG583" s="256"/>
      <c r="IH583" s="256"/>
      <c r="II583" s="256"/>
      <c r="IK583" s="256"/>
      <c r="IL583" s="257"/>
      <c r="IM583" s="257"/>
      <c r="IN583" s="257"/>
      <c r="IO583" s="257"/>
      <c r="IP583" s="257"/>
      <c r="IQ583" s="257"/>
      <c r="IR583" s="257"/>
      <c r="IS583" s="257"/>
      <c r="IT583" s="257"/>
      <c r="IU583" s="257"/>
      <c r="IV583" s="257"/>
      <c r="IW583" s="257"/>
      <c r="IY583" s="256"/>
    </row>
    <row r="584" spans="16:259" ht="19.5" customHeight="1" x14ac:dyDescent="0.5">
      <c r="P584" s="400"/>
      <c r="Z584" s="256"/>
      <c r="AA584" s="256"/>
      <c r="AB584" s="256"/>
      <c r="AO584" s="400"/>
      <c r="AY584" s="256"/>
      <c r="AZ584" s="256"/>
      <c r="BA584" s="256"/>
      <c r="BB584" s="256"/>
      <c r="BC584" s="256"/>
      <c r="BD584" s="256"/>
      <c r="BE584" s="256"/>
      <c r="BF584" s="256"/>
      <c r="BG584" s="256"/>
      <c r="BH584" s="256"/>
      <c r="BI584" s="256"/>
      <c r="BK584" s="256"/>
      <c r="BL584" s="256"/>
      <c r="BM584" s="256"/>
      <c r="BN584" s="256"/>
      <c r="BO584" s="256"/>
      <c r="BP584" s="256"/>
      <c r="BQ584" s="256"/>
      <c r="BR584" s="256"/>
      <c r="BS584" s="256"/>
      <c r="BT584" s="256"/>
      <c r="BU584" s="256"/>
      <c r="BV584" s="256"/>
      <c r="BX584" s="256"/>
      <c r="BY584" s="256"/>
      <c r="BZ584" s="256"/>
      <c r="CA584" s="256"/>
      <c r="CB584" s="256"/>
      <c r="CC584" s="256"/>
      <c r="CD584" s="256"/>
      <c r="CE584" s="256"/>
      <c r="CF584" s="256"/>
      <c r="CG584" s="256"/>
      <c r="CH584" s="256"/>
      <c r="CI584" s="256"/>
      <c r="CK584" s="256"/>
      <c r="CL584" s="256"/>
      <c r="CM584" s="256"/>
      <c r="CN584" s="256"/>
      <c r="CO584" s="256"/>
      <c r="CP584" s="256"/>
      <c r="CQ584" s="256"/>
      <c r="CR584" s="256"/>
      <c r="CS584" s="256"/>
      <c r="CT584" s="256"/>
      <c r="CU584" s="256"/>
      <c r="CV584" s="256"/>
      <c r="CX584" s="256"/>
      <c r="CY584" s="256"/>
      <c r="CZ584" s="256"/>
      <c r="DA584" s="256"/>
      <c r="DB584" s="256"/>
      <c r="DC584" s="256"/>
      <c r="DD584" s="256"/>
      <c r="DE584" s="256"/>
      <c r="DF584" s="256"/>
      <c r="DG584" s="256"/>
      <c r="DH584" s="256"/>
      <c r="DI584" s="256"/>
      <c r="DK584" s="256"/>
      <c r="DL584" s="256"/>
      <c r="DM584" s="256"/>
      <c r="DN584" s="256"/>
      <c r="DO584" s="256"/>
      <c r="DP584" s="256"/>
      <c r="DQ584" s="256"/>
      <c r="DR584" s="256"/>
      <c r="DS584" s="256"/>
      <c r="DT584" s="256"/>
      <c r="DU584" s="256"/>
      <c r="DV584" s="256"/>
      <c r="DX584" s="256"/>
      <c r="DY584" s="256"/>
      <c r="DZ584" s="256"/>
      <c r="EA584" s="256"/>
      <c r="EB584" s="256"/>
      <c r="EC584" s="256"/>
      <c r="ED584" s="256"/>
      <c r="EE584" s="256"/>
      <c r="EF584" s="256"/>
      <c r="EG584" s="256"/>
      <c r="EH584" s="256"/>
      <c r="EI584" s="256"/>
      <c r="EK584" s="256"/>
      <c r="EL584" s="256"/>
      <c r="EM584" s="256"/>
      <c r="EN584" s="256"/>
      <c r="EO584" s="256"/>
      <c r="EP584" s="256"/>
      <c r="EQ584" s="256"/>
      <c r="ER584" s="256"/>
      <c r="ES584" s="256"/>
      <c r="ET584" s="256"/>
      <c r="EU584" s="256"/>
      <c r="EV584" s="256"/>
      <c r="EX584" s="256"/>
      <c r="EY584" s="256"/>
      <c r="EZ584" s="256"/>
      <c r="FA584" s="256"/>
      <c r="FB584" s="256"/>
      <c r="FC584" s="256"/>
      <c r="FD584" s="256"/>
      <c r="FE584" s="256"/>
      <c r="FF584" s="256"/>
      <c r="FG584" s="256"/>
      <c r="FH584" s="256"/>
      <c r="FI584" s="256"/>
      <c r="FK584" s="256"/>
      <c r="FL584" s="256"/>
      <c r="FM584" s="256"/>
      <c r="FN584" s="256"/>
      <c r="FO584" s="256"/>
      <c r="FP584" s="256"/>
      <c r="FQ584" s="256"/>
      <c r="FR584" s="256"/>
      <c r="FS584" s="256"/>
      <c r="FT584" s="256"/>
      <c r="FU584" s="256"/>
      <c r="FV584" s="256"/>
      <c r="FX584" s="256"/>
      <c r="FY584" s="256"/>
      <c r="FZ584" s="256"/>
      <c r="GA584" s="256"/>
      <c r="GB584" s="256"/>
      <c r="GC584" s="256"/>
      <c r="GD584" s="256"/>
      <c r="GE584" s="256"/>
      <c r="GF584" s="256"/>
      <c r="GG584" s="256"/>
      <c r="GH584" s="256"/>
      <c r="GI584" s="256"/>
      <c r="GK584" s="256"/>
      <c r="GL584" s="256"/>
      <c r="GM584" s="256"/>
      <c r="GN584" s="256"/>
      <c r="GO584" s="256"/>
      <c r="GP584" s="256"/>
      <c r="GQ584" s="256"/>
      <c r="GR584" s="256"/>
      <c r="GS584" s="256"/>
      <c r="GT584" s="256"/>
      <c r="GU584" s="256"/>
      <c r="GV584" s="256"/>
      <c r="GX584" s="256"/>
      <c r="GY584" s="256"/>
      <c r="GZ584" s="256"/>
      <c r="HA584" s="256"/>
      <c r="HB584" s="256"/>
      <c r="HC584" s="256"/>
      <c r="HD584" s="256"/>
      <c r="HE584" s="256"/>
      <c r="HF584" s="256"/>
      <c r="HG584" s="256"/>
      <c r="HH584" s="256"/>
      <c r="HI584" s="256"/>
      <c r="HK584" s="256"/>
      <c r="HL584" s="256"/>
      <c r="HM584" s="256"/>
      <c r="HN584" s="256"/>
      <c r="HO584" s="256"/>
      <c r="HP584" s="256"/>
      <c r="HQ584" s="256"/>
      <c r="HR584" s="256"/>
      <c r="HS584" s="256"/>
      <c r="HT584" s="256"/>
      <c r="HU584" s="256"/>
      <c r="HV584" s="256"/>
      <c r="HX584" s="256"/>
      <c r="HY584" s="256"/>
      <c r="HZ584" s="256"/>
      <c r="IA584" s="256"/>
      <c r="IB584" s="256"/>
      <c r="IC584" s="256"/>
      <c r="ID584" s="256"/>
      <c r="IE584" s="256"/>
      <c r="IF584" s="256"/>
      <c r="IG584" s="256"/>
      <c r="IH584" s="256"/>
      <c r="II584" s="256"/>
      <c r="IK584" s="256"/>
      <c r="IL584" s="257"/>
      <c r="IM584" s="257"/>
      <c r="IN584" s="257"/>
      <c r="IO584" s="257"/>
      <c r="IP584" s="257"/>
      <c r="IQ584" s="257"/>
      <c r="IR584" s="257"/>
      <c r="IS584" s="257"/>
      <c r="IT584" s="257"/>
      <c r="IU584" s="257"/>
      <c r="IV584" s="257"/>
      <c r="IW584" s="257"/>
      <c r="IY584" s="256"/>
    </row>
    <row r="585" spans="16:259" ht="19.5" customHeight="1" x14ac:dyDescent="0.5">
      <c r="P585" s="400"/>
      <c r="Z585" s="256"/>
      <c r="AA585" s="256"/>
      <c r="AB585" s="256"/>
      <c r="AO585" s="400"/>
      <c r="AY585" s="256"/>
      <c r="AZ585" s="256"/>
      <c r="BA585" s="256"/>
      <c r="BB585" s="256"/>
      <c r="BC585" s="256"/>
      <c r="BD585" s="256"/>
      <c r="BE585" s="256"/>
      <c r="BF585" s="256"/>
      <c r="BG585" s="256"/>
      <c r="BH585" s="256"/>
      <c r="BI585" s="256"/>
      <c r="BK585" s="256"/>
      <c r="BL585" s="256"/>
      <c r="BM585" s="256"/>
      <c r="BN585" s="256"/>
      <c r="BO585" s="256"/>
      <c r="BP585" s="256"/>
      <c r="BQ585" s="256"/>
      <c r="BR585" s="256"/>
      <c r="BS585" s="256"/>
      <c r="BT585" s="256"/>
      <c r="BU585" s="256"/>
      <c r="BV585" s="256"/>
      <c r="BX585" s="256"/>
      <c r="BY585" s="256"/>
      <c r="BZ585" s="256"/>
      <c r="CA585" s="256"/>
      <c r="CB585" s="256"/>
      <c r="CC585" s="256"/>
      <c r="CD585" s="256"/>
      <c r="CE585" s="256"/>
      <c r="CF585" s="256"/>
      <c r="CG585" s="256"/>
      <c r="CH585" s="256"/>
      <c r="CI585" s="256"/>
      <c r="CK585" s="256"/>
      <c r="CL585" s="256"/>
      <c r="CM585" s="256"/>
      <c r="CN585" s="256"/>
      <c r="CO585" s="256"/>
      <c r="CP585" s="256"/>
      <c r="CQ585" s="256"/>
      <c r="CR585" s="256"/>
      <c r="CS585" s="256"/>
      <c r="CT585" s="256"/>
      <c r="CU585" s="256"/>
      <c r="CV585" s="256"/>
      <c r="CX585" s="256"/>
      <c r="CY585" s="256"/>
      <c r="CZ585" s="256"/>
      <c r="DA585" s="256"/>
      <c r="DB585" s="256"/>
      <c r="DC585" s="256"/>
      <c r="DD585" s="256"/>
      <c r="DE585" s="256"/>
      <c r="DF585" s="256"/>
      <c r="DG585" s="256"/>
      <c r="DH585" s="256"/>
      <c r="DI585" s="256"/>
      <c r="DK585" s="256"/>
      <c r="DL585" s="256"/>
      <c r="DM585" s="256"/>
      <c r="DN585" s="256"/>
      <c r="DO585" s="256"/>
      <c r="DP585" s="256"/>
      <c r="DQ585" s="256"/>
      <c r="DR585" s="256"/>
      <c r="DS585" s="256"/>
      <c r="DT585" s="256"/>
      <c r="DU585" s="256"/>
      <c r="DV585" s="256"/>
      <c r="DX585" s="256"/>
      <c r="DY585" s="256"/>
      <c r="DZ585" s="256"/>
      <c r="EA585" s="256"/>
      <c r="EB585" s="256"/>
      <c r="EC585" s="256"/>
      <c r="ED585" s="256"/>
      <c r="EE585" s="256"/>
      <c r="EF585" s="256"/>
      <c r="EG585" s="256"/>
      <c r="EH585" s="256"/>
      <c r="EI585" s="256"/>
      <c r="EK585" s="256"/>
      <c r="EL585" s="256"/>
      <c r="EM585" s="256"/>
      <c r="EN585" s="256"/>
      <c r="EO585" s="256"/>
      <c r="EP585" s="256"/>
      <c r="EQ585" s="256"/>
      <c r="ER585" s="256"/>
      <c r="ES585" s="256"/>
      <c r="ET585" s="256"/>
      <c r="EU585" s="256"/>
      <c r="EV585" s="256"/>
      <c r="EX585" s="256"/>
      <c r="EY585" s="256"/>
      <c r="EZ585" s="256"/>
      <c r="FA585" s="256"/>
      <c r="FB585" s="256"/>
      <c r="FC585" s="256"/>
      <c r="FD585" s="256"/>
      <c r="FE585" s="256"/>
      <c r="FF585" s="256"/>
      <c r="FG585" s="256"/>
      <c r="FH585" s="256"/>
      <c r="FI585" s="256"/>
      <c r="FK585" s="256"/>
      <c r="FL585" s="256"/>
      <c r="FM585" s="256"/>
      <c r="FN585" s="256"/>
      <c r="FO585" s="256"/>
      <c r="FP585" s="256"/>
      <c r="FQ585" s="256"/>
      <c r="FR585" s="256"/>
      <c r="FS585" s="256"/>
      <c r="FT585" s="256"/>
      <c r="FU585" s="256"/>
      <c r="FV585" s="256"/>
      <c r="FX585" s="256"/>
      <c r="FY585" s="256"/>
      <c r="FZ585" s="256"/>
      <c r="GA585" s="256"/>
      <c r="GB585" s="256"/>
      <c r="GC585" s="256"/>
      <c r="GD585" s="256"/>
      <c r="GE585" s="256"/>
      <c r="GF585" s="256"/>
      <c r="GG585" s="256"/>
      <c r="GH585" s="256"/>
      <c r="GI585" s="256"/>
      <c r="GK585" s="256"/>
      <c r="GL585" s="256"/>
      <c r="GM585" s="256"/>
      <c r="GN585" s="256"/>
      <c r="GO585" s="256"/>
      <c r="GP585" s="256"/>
      <c r="GQ585" s="256"/>
      <c r="GR585" s="256"/>
      <c r="GS585" s="256"/>
      <c r="GT585" s="256"/>
      <c r="GU585" s="256"/>
      <c r="GV585" s="256"/>
      <c r="GX585" s="256"/>
      <c r="GY585" s="256"/>
      <c r="GZ585" s="256"/>
      <c r="HA585" s="256"/>
      <c r="HB585" s="256"/>
      <c r="HC585" s="256"/>
      <c r="HD585" s="256"/>
      <c r="HE585" s="256"/>
      <c r="HF585" s="256"/>
      <c r="HG585" s="256"/>
      <c r="HH585" s="256"/>
      <c r="HI585" s="256"/>
      <c r="HK585" s="256"/>
      <c r="HL585" s="256"/>
      <c r="HM585" s="256"/>
      <c r="HN585" s="256"/>
      <c r="HO585" s="256"/>
      <c r="HP585" s="256"/>
      <c r="HQ585" s="256"/>
      <c r="HR585" s="256"/>
      <c r="HS585" s="256"/>
      <c r="HT585" s="256"/>
      <c r="HU585" s="256"/>
      <c r="HV585" s="256"/>
      <c r="HX585" s="256"/>
      <c r="HY585" s="256"/>
      <c r="HZ585" s="256"/>
      <c r="IA585" s="256"/>
      <c r="IB585" s="256"/>
      <c r="IC585" s="256"/>
      <c r="ID585" s="256"/>
      <c r="IE585" s="256"/>
      <c r="IF585" s="256"/>
      <c r="IG585" s="256"/>
      <c r="IH585" s="256"/>
      <c r="II585" s="256"/>
      <c r="IK585" s="256"/>
      <c r="IL585" s="257"/>
      <c r="IM585" s="257"/>
      <c r="IN585" s="257"/>
      <c r="IO585" s="257"/>
      <c r="IP585" s="257"/>
      <c r="IQ585" s="257"/>
      <c r="IR585" s="257"/>
      <c r="IS585" s="257"/>
      <c r="IT585" s="257"/>
      <c r="IU585" s="257"/>
      <c r="IV585" s="257"/>
      <c r="IW585" s="257"/>
      <c r="IY585" s="256"/>
    </row>
    <row r="586" spans="16:259" ht="19.5" customHeight="1" x14ac:dyDescent="0.5">
      <c r="P586" s="400"/>
      <c r="Z586" s="256"/>
      <c r="AA586" s="256"/>
      <c r="AB586" s="256"/>
      <c r="AO586" s="400"/>
      <c r="AY586" s="256"/>
      <c r="AZ586" s="256"/>
      <c r="BA586" s="256"/>
      <c r="BB586" s="256"/>
      <c r="BC586" s="256"/>
      <c r="BD586" s="256"/>
      <c r="BE586" s="256"/>
      <c r="BF586" s="256"/>
      <c r="BG586" s="256"/>
      <c r="BH586" s="256"/>
      <c r="BI586" s="256"/>
      <c r="BK586" s="256"/>
      <c r="BL586" s="256"/>
      <c r="BM586" s="256"/>
      <c r="BN586" s="256"/>
      <c r="BO586" s="256"/>
      <c r="BP586" s="256"/>
      <c r="BQ586" s="256"/>
      <c r="BR586" s="256"/>
      <c r="BS586" s="256"/>
      <c r="BT586" s="256"/>
      <c r="BU586" s="256"/>
      <c r="BV586" s="256"/>
      <c r="BX586" s="256"/>
      <c r="BY586" s="256"/>
      <c r="BZ586" s="256"/>
      <c r="CA586" s="256"/>
      <c r="CB586" s="256"/>
      <c r="CC586" s="256"/>
      <c r="CD586" s="256"/>
      <c r="CE586" s="256"/>
      <c r="CF586" s="256"/>
      <c r="CG586" s="256"/>
      <c r="CH586" s="256"/>
      <c r="CI586" s="256"/>
      <c r="CK586" s="256"/>
      <c r="CL586" s="256"/>
      <c r="CM586" s="256"/>
      <c r="CN586" s="256"/>
      <c r="CO586" s="256"/>
      <c r="CP586" s="256"/>
      <c r="CQ586" s="256"/>
      <c r="CR586" s="256"/>
      <c r="CS586" s="256"/>
      <c r="CT586" s="256"/>
      <c r="CU586" s="256"/>
      <c r="CV586" s="256"/>
      <c r="CX586" s="256"/>
      <c r="CY586" s="256"/>
      <c r="CZ586" s="256"/>
      <c r="DA586" s="256"/>
      <c r="DB586" s="256"/>
      <c r="DC586" s="256"/>
      <c r="DD586" s="256"/>
      <c r="DE586" s="256"/>
      <c r="DF586" s="256"/>
      <c r="DG586" s="256"/>
      <c r="DH586" s="256"/>
      <c r="DI586" s="256"/>
      <c r="DK586" s="256"/>
      <c r="DL586" s="256"/>
      <c r="DM586" s="256"/>
      <c r="DN586" s="256"/>
      <c r="DO586" s="256"/>
      <c r="DP586" s="256"/>
      <c r="DQ586" s="256"/>
      <c r="DR586" s="256"/>
      <c r="DS586" s="256"/>
      <c r="DT586" s="256"/>
      <c r="DU586" s="256"/>
      <c r="DV586" s="256"/>
      <c r="DX586" s="256"/>
      <c r="DY586" s="256"/>
      <c r="DZ586" s="256"/>
      <c r="EA586" s="256"/>
      <c r="EB586" s="256"/>
      <c r="EC586" s="256"/>
      <c r="ED586" s="256"/>
      <c r="EE586" s="256"/>
      <c r="EF586" s="256"/>
      <c r="EG586" s="256"/>
      <c r="EH586" s="256"/>
      <c r="EI586" s="256"/>
      <c r="EK586" s="256"/>
      <c r="EL586" s="256"/>
      <c r="EM586" s="256"/>
      <c r="EN586" s="256"/>
      <c r="EO586" s="256"/>
      <c r="EP586" s="256"/>
      <c r="EQ586" s="256"/>
      <c r="ER586" s="256"/>
      <c r="ES586" s="256"/>
      <c r="ET586" s="256"/>
      <c r="EU586" s="256"/>
      <c r="EV586" s="256"/>
      <c r="EX586" s="256"/>
      <c r="EY586" s="256"/>
      <c r="EZ586" s="256"/>
      <c r="FA586" s="256"/>
      <c r="FB586" s="256"/>
      <c r="FC586" s="256"/>
      <c r="FD586" s="256"/>
      <c r="FE586" s="256"/>
      <c r="FF586" s="256"/>
      <c r="FG586" s="256"/>
      <c r="FH586" s="256"/>
      <c r="FI586" s="256"/>
      <c r="FK586" s="256"/>
      <c r="FL586" s="256"/>
      <c r="FM586" s="256"/>
      <c r="FN586" s="256"/>
      <c r="FO586" s="256"/>
      <c r="FP586" s="256"/>
      <c r="FQ586" s="256"/>
      <c r="FR586" s="256"/>
      <c r="FS586" s="256"/>
      <c r="FT586" s="256"/>
      <c r="FU586" s="256"/>
      <c r="FV586" s="256"/>
      <c r="FX586" s="256"/>
      <c r="FY586" s="256"/>
      <c r="FZ586" s="256"/>
      <c r="GA586" s="256"/>
      <c r="GB586" s="256"/>
      <c r="GC586" s="256"/>
      <c r="GD586" s="256"/>
      <c r="GE586" s="256"/>
      <c r="GF586" s="256"/>
      <c r="GG586" s="256"/>
      <c r="GH586" s="256"/>
      <c r="GI586" s="256"/>
      <c r="GK586" s="256"/>
      <c r="GL586" s="256"/>
      <c r="GM586" s="256"/>
      <c r="GN586" s="256"/>
      <c r="GO586" s="256"/>
      <c r="GP586" s="256"/>
      <c r="GQ586" s="256"/>
      <c r="GR586" s="256"/>
      <c r="GS586" s="256"/>
      <c r="GT586" s="256"/>
      <c r="GU586" s="256"/>
      <c r="GV586" s="256"/>
      <c r="GX586" s="256"/>
      <c r="GY586" s="256"/>
      <c r="GZ586" s="256"/>
      <c r="HA586" s="256"/>
      <c r="HB586" s="256"/>
      <c r="HC586" s="256"/>
      <c r="HD586" s="256"/>
      <c r="HE586" s="256"/>
      <c r="HF586" s="256"/>
      <c r="HG586" s="256"/>
      <c r="HH586" s="256"/>
      <c r="HI586" s="256"/>
      <c r="HK586" s="256"/>
      <c r="HL586" s="256"/>
      <c r="HM586" s="256"/>
      <c r="HN586" s="256"/>
      <c r="HO586" s="256"/>
      <c r="HP586" s="256"/>
      <c r="HQ586" s="256"/>
      <c r="HR586" s="256"/>
      <c r="HS586" s="256"/>
      <c r="HT586" s="256"/>
      <c r="HU586" s="256"/>
      <c r="HV586" s="256"/>
      <c r="HX586" s="256"/>
      <c r="HY586" s="256"/>
      <c r="HZ586" s="256"/>
      <c r="IA586" s="256"/>
      <c r="IB586" s="256"/>
      <c r="IC586" s="256"/>
      <c r="ID586" s="256"/>
      <c r="IE586" s="256"/>
      <c r="IF586" s="256"/>
      <c r="IG586" s="256"/>
      <c r="IH586" s="256"/>
      <c r="II586" s="256"/>
      <c r="IK586" s="256"/>
      <c r="IL586" s="257"/>
      <c r="IM586" s="257"/>
      <c r="IN586" s="257"/>
      <c r="IO586" s="257"/>
      <c r="IP586" s="257"/>
      <c r="IQ586" s="257"/>
      <c r="IR586" s="257"/>
      <c r="IS586" s="257"/>
      <c r="IT586" s="257"/>
      <c r="IU586" s="257"/>
      <c r="IV586" s="257"/>
      <c r="IW586" s="257"/>
      <c r="IY586" s="256"/>
    </row>
    <row r="587" spans="16:259" ht="19.5" customHeight="1" x14ac:dyDescent="0.5">
      <c r="P587" s="400"/>
      <c r="Z587" s="256"/>
      <c r="AA587" s="256"/>
      <c r="AB587" s="256"/>
      <c r="AO587" s="400"/>
      <c r="AY587" s="256"/>
      <c r="AZ587" s="256"/>
      <c r="BA587" s="256"/>
      <c r="BB587" s="256"/>
      <c r="BC587" s="256"/>
      <c r="BD587" s="256"/>
      <c r="BE587" s="256"/>
      <c r="BF587" s="256"/>
      <c r="BG587" s="256"/>
      <c r="BH587" s="256"/>
      <c r="BI587" s="256"/>
      <c r="BK587" s="256"/>
      <c r="BL587" s="256"/>
      <c r="BM587" s="256"/>
      <c r="BN587" s="256"/>
      <c r="BO587" s="256"/>
      <c r="BP587" s="256"/>
      <c r="BQ587" s="256"/>
      <c r="BR587" s="256"/>
      <c r="BS587" s="256"/>
      <c r="BT587" s="256"/>
      <c r="BU587" s="256"/>
      <c r="BV587" s="256"/>
      <c r="BX587" s="256"/>
      <c r="BY587" s="256"/>
      <c r="BZ587" s="256"/>
      <c r="CA587" s="256"/>
      <c r="CB587" s="256"/>
      <c r="CC587" s="256"/>
      <c r="CD587" s="256"/>
      <c r="CE587" s="256"/>
      <c r="CF587" s="256"/>
      <c r="CG587" s="256"/>
      <c r="CH587" s="256"/>
      <c r="CI587" s="256"/>
      <c r="CK587" s="256"/>
      <c r="CL587" s="256"/>
      <c r="CM587" s="256"/>
      <c r="CN587" s="256"/>
      <c r="CO587" s="256"/>
      <c r="CP587" s="256"/>
      <c r="CQ587" s="256"/>
      <c r="CR587" s="256"/>
      <c r="CS587" s="256"/>
      <c r="CT587" s="256"/>
      <c r="CU587" s="256"/>
      <c r="CV587" s="256"/>
      <c r="CX587" s="256"/>
      <c r="CY587" s="256"/>
      <c r="CZ587" s="256"/>
      <c r="DA587" s="256"/>
      <c r="DB587" s="256"/>
      <c r="DC587" s="256"/>
      <c r="DD587" s="256"/>
      <c r="DE587" s="256"/>
      <c r="DF587" s="256"/>
      <c r="DG587" s="256"/>
      <c r="DH587" s="256"/>
      <c r="DI587" s="256"/>
      <c r="DK587" s="256"/>
      <c r="DL587" s="256"/>
      <c r="DM587" s="256"/>
      <c r="DN587" s="256"/>
      <c r="DO587" s="256"/>
      <c r="DP587" s="256"/>
      <c r="DQ587" s="256"/>
      <c r="DR587" s="256"/>
      <c r="DS587" s="256"/>
      <c r="DT587" s="256"/>
      <c r="DU587" s="256"/>
      <c r="DV587" s="256"/>
      <c r="DX587" s="256"/>
      <c r="DY587" s="256"/>
      <c r="DZ587" s="256"/>
      <c r="EA587" s="256"/>
      <c r="EB587" s="256"/>
      <c r="EC587" s="256"/>
      <c r="ED587" s="256"/>
      <c r="EE587" s="256"/>
      <c r="EF587" s="256"/>
      <c r="EG587" s="256"/>
      <c r="EH587" s="256"/>
      <c r="EI587" s="256"/>
      <c r="EK587" s="256"/>
      <c r="EL587" s="256"/>
      <c r="EM587" s="256"/>
      <c r="EN587" s="256"/>
      <c r="EO587" s="256"/>
      <c r="EP587" s="256"/>
      <c r="EQ587" s="256"/>
      <c r="ER587" s="256"/>
      <c r="ES587" s="256"/>
      <c r="ET587" s="256"/>
      <c r="EU587" s="256"/>
      <c r="EV587" s="256"/>
      <c r="EX587" s="256"/>
      <c r="EY587" s="256"/>
      <c r="EZ587" s="256"/>
      <c r="FA587" s="256"/>
      <c r="FB587" s="256"/>
      <c r="FC587" s="256"/>
      <c r="FD587" s="256"/>
      <c r="FE587" s="256"/>
      <c r="FF587" s="256"/>
      <c r="FG587" s="256"/>
      <c r="FH587" s="256"/>
      <c r="FI587" s="256"/>
      <c r="FK587" s="256"/>
      <c r="FL587" s="256"/>
      <c r="FM587" s="256"/>
      <c r="FN587" s="256"/>
      <c r="FO587" s="256"/>
      <c r="FP587" s="256"/>
      <c r="FQ587" s="256"/>
      <c r="FR587" s="256"/>
      <c r="FS587" s="256"/>
      <c r="FT587" s="256"/>
      <c r="FU587" s="256"/>
      <c r="FV587" s="256"/>
      <c r="FX587" s="256"/>
      <c r="FY587" s="256"/>
      <c r="FZ587" s="256"/>
      <c r="GA587" s="256"/>
      <c r="GB587" s="256"/>
      <c r="GC587" s="256"/>
      <c r="GD587" s="256"/>
      <c r="GE587" s="256"/>
      <c r="GF587" s="256"/>
      <c r="GG587" s="256"/>
      <c r="GH587" s="256"/>
      <c r="GI587" s="256"/>
      <c r="GK587" s="256"/>
      <c r="GL587" s="256"/>
      <c r="GM587" s="256"/>
      <c r="GN587" s="256"/>
      <c r="GO587" s="256"/>
      <c r="GP587" s="256"/>
      <c r="GQ587" s="256"/>
      <c r="GR587" s="256"/>
      <c r="GS587" s="256"/>
      <c r="GT587" s="256"/>
      <c r="GU587" s="256"/>
      <c r="GV587" s="256"/>
      <c r="GX587" s="256"/>
      <c r="GY587" s="256"/>
      <c r="GZ587" s="256"/>
      <c r="HA587" s="256"/>
      <c r="HB587" s="256"/>
      <c r="HC587" s="256"/>
      <c r="HD587" s="256"/>
      <c r="HE587" s="256"/>
      <c r="HF587" s="256"/>
      <c r="HG587" s="256"/>
      <c r="HH587" s="256"/>
      <c r="HI587" s="256"/>
      <c r="HK587" s="256"/>
      <c r="HL587" s="256"/>
      <c r="HM587" s="256"/>
      <c r="HN587" s="256"/>
      <c r="HO587" s="256"/>
      <c r="HP587" s="256"/>
      <c r="HQ587" s="256"/>
      <c r="HR587" s="256"/>
      <c r="HS587" s="256"/>
      <c r="HT587" s="256"/>
      <c r="HU587" s="256"/>
      <c r="HV587" s="256"/>
      <c r="HX587" s="256"/>
      <c r="HY587" s="256"/>
      <c r="HZ587" s="256"/>
      <c r="IA587" s="256"/>
      <c r="IB587" s="256"/>
      <c r="IC587" s="256"/>
      <c r="ID587" s="256"/>
      <c r="IE587" s="256"/>
      <c r="IF587" s="256"/>
      <c r="IG587" s="256"/>
      <c r="IH587" s="256"/>
      <c r="II587" s="256"/>
      <c r="IK587" s="256"/>
      <c r="IL587" s="257"/>
      <c r="IM587" s="257"/>
      <c r="IN587" s="257"/>
      <c r="IO587" s="257"/>
      <c r="IP587" s="257"/>
      <c r="IQ587" s="257"/>
      <c r="IR587" s="257"/>
      <c r="IS587" s="257"/>
      <c r="IT587" s="257"/>
      <c r="IU587" s="257"/>
      <c r="IV587" s="257"/>
      <c r="IW587" s="257"/>
      <c r="IY587" s="256"/>
    </row>
    <row r="588" spans="16:259" ht="19.5" customHeight="1" x14ac:dyDescent="0.5">
      <c r="P588" s="400"/>
      <c r="Z588" s="256"/>
      <c r="AA588" s="256"/>
      <c r="AB588" s="256"/>
      <c r="AO588" s="400"/>
      <c r="AY588" s="256"/>
      <c r="AZ588" s="256"/>
      <c r="BA588" s="256"/>
      <c r="BB588" s="256"/>
      <c r="BC588" s="256"/>
      <c r="BD588" s="256"/>
      <c r="BE588" s="256"/>
      <c r="BF588" s="256"/>
      <c r="BG588" s="256"/>
      <c r="BH588" s="256"/>
      <c r="BI588" s="256"/>
      <c r="BK588" s="256"/>
      <c r="BL588" s="256"/>
      <c r="BM588" s="256"/>
      <c r="BN588" s="256"/>
      <c r="BO588" s="256"/>
      <c r="BP588" s="256"/>
      <c r="BQ588" s="256"/>
      <c r="BR588" s="256"/>
      <c r="BS588" s="256"/>
      <c r="BT588" s="256"/>
      <c r="BU588" s="256"/>
      <c r="BV588" s="256"/>
      <c r="BX588" s="256"/>
      <c r="BY588" s="256"/>
      <c r="BZ588" s="256"/>
      <c r="CA588" s="256"/>
      <c r="CB588" s="256"/>
      <c r="CC588" s="256"/>
      <c r="CD588" s="256"/>
      <c r="CE588" s="256"/>
      <c r="CF588" s="256"/>
      <c r="CG588" s="256"/>
      <c r="CH588" s="256"/>
      <c r="CI588" s="256"/>
      <c r="CK588" s="256"/>
      <c r="CL588" s="256"/>
      <c r="CM588" s="256"/>
      <c r="CN588" s="256"/>
      <c r="CO588" s="256"/>
      <c r="CP588" s="256"/>
      <c r="CQ588" s="256"/>
      <c r="CR588" s="256"/>
      <c r="CS588" s="256"/>
      <c r="CT588" s="256"/>
      <c r="CU588" s="256"/>
      <c r="CV588" s="256"/>
      <c r="CX588" s="256"/>
      <c r="CY588" s="256"/>
      <c r="CZ588" s="256"/>
      <c r="DA588" s="256"/>
      <c r="DB588" s="256"/>
      <c r="DC588" s="256"/>
      <c r="DD588" s="256"/>
      <c r="DE588" s="256"/>
      <c r="DF588" s="256"/>
      <c r="DG588" s="256"/>
      <c r="DH588" s="256"/>
      <c r="DI588" s="256"/>
      <c r="DK588" s="256"/>
      <c r="DL588" s="256"/>
      <c r="DM588" s="256"/>
      <c r="DN588" s="256"/>
      <c r="DO588" s="256"/>
      <c r="DP588" s="256"/>
      <c r="DQ588" s="256"/>
      <c r="DR588" s="256"/>
      <c r="DS588" s="256"/>
      <c r="DT588" s="256"/>
      <c r="DU588" s="256"/>
      <c r="DV588" s="256"/>
      <c r="DX588" s="256"/>
      <c r="DY588" s="256"/>
      <c r="DZ588" s="256"/>
      <c r="EA588" s="256"/>
      <c r="EB588" s="256"/>
      <c r="EC588" s="256"/>
      <c r="ED588" s="256"/>
      <c r="EE588" s="256"/>
      <c r="EF588" s="256"/>
      <c r="EG588" s="256"/>
      <c r="EH588" s="256"/>
      <c r="EI588" s="256"/>
      <c r="EK588" s="256"/>
      <c r="EL588" s="256"/>
      <c r="EM588" s="256"/>
      <c r="EN588" s="256"/>
      <c r="EO588" s="256"/>
      <c r="EP588" s="256"/>
      <c r="EQ588" s="256"/>
      <c r="ER588" s="256"/>
      <c r="ES588" s="256"/>
      <c r="ET588" s="256"/>
      <c r="EU588" s="256"/>
      <c r="EV588" s="256"/>
      <c r="EX588" s="256"/>
      <c r="EY588" s="256"/>
      <c r="EZ588" s="256"/>
      <c r="FA588" s="256"/>
      <c r="FB588" s="256"/>
      <c r="FC588" s="256"/>
      <c r="FD588" s="256"/>
      <c r="FE588" s="256"/>
      <c r="FF588" s="256"/>
      <c r="FG588" s="256"/>
      <c r="FH588" s="256"/>
      <c r="FI588" s="256"/>
      <c r="FK588" s="256"/>
      <c r="FL588" s="256"/>
      <c r="FM588" s="256"/>
      <c r="FN588" s="256"/>
      <c r="FO588" s="256"/>
      <c r="FP588" s="256"/>
      <c r="FQ588" s="256"/>
      <c r="FR588" s="256"/>
      <c r="FS588" s="256"/>
      <c r="FT588" s="256"/>
      <c r="FU588" s="256"/>
      <c r="FV588" s="256"/>
      <c r="FX588" s="256"/>
      <c r="FY588" s="256"/>
      <c r="FZ588" s="256"/>
      <c r="GA588" s="256"/>
      <c r="GB588" s="256"/>
      <c r="GC588" s="256"/>
      <c r="GD588" s="256"/>
      <c r="GE588" s="256"/>
      <c r="GF588" s="256"/>
      <c r="GG588" s="256"/>
      <c r="GH588" s="256"/>
      <c r="GI588" s="256"/>
      <c r="GK588" s="256"/>
      <c r="GL588" s="256"/>
      <c r="GM588" s="256"/>
      <c r="GN588" s="256"/>
      <c r="GO588" s="256"/>
      <c r="GP588" s="256"/>
      <c r="GQ588" s="256"/>
      <c r="GR588" s="256"/>
      <c r="GS588" s="256"/>
      <c r="GT588" s="256"/>
      <c r="GU588" s="256"/>
      <c r="GV588" s="256"/>
      <c r="GX588" s="256"/>
      <c r="GY588" s="256"/>
      <c r="GZ588" s="256"/>
      <c r="HA588" s="256"/>
      <c r="HB588" s="256"/>
      <c r="HC588" s="256"/>
      <c r="HD588" s="256"/>
      <c r="HE588" s="256"/>
      <c r="HF588" s="256"/>
      <c r="HG588" s="256"/>
      <c r="HH588" s="256"/>
      <c r="HI588" s="256"/>
      <c r="HK588" s="256"/>
      <c r="HL588" s="256"/>
      <c r="HM588" s="256"/>
      <c r="HN588" s="256"/>
      <c r="HO588" s="256"/>
      <c r="HP588" s="256"/>
      <c r="HQ588" s="256"/>
      <c r="HR588" s="256"/>
      <c r="HS588" s="256"/>
      <c r="HT588" s="256"/>
      <c r="HU588" s="256"/>
      <c r="HV588" s="256"/>
      <c r="HX588" s="256"/>
      <c r="HY588" s="256"/>
      <c r="HZ588" s="256"/>
      <c r="IA588" s="256"/>
      <c r="IB588" s="256"/>
      <c r="IC588" s="256"/>
      <c r="ID588" s="256"/>
      <c r="IE588" s="256"/>
      <c r="IF588" s="256"/>
      <c r="IG588" s="256"/>
      <c r="IH588" s="256"/>
      <c r="II588" s="256"/>
      <c r="IK588" s="256"/>
      <c r="IL588" s="257"/>
      <c r="IM588" s="257"/>
      <c r="IN588" s="257"/>
      <c r="IO588" s="257"/>
      <c r="IP588" s="257"/>
      <c r="IQ588" s="257"/>
      <c r="IR588" s="257"/>
      <c r="IS588" s="257"/>
      <c r="IT588" s="257"/>
      <c r="IU588" s="257"/>
      <c r="IV588" s="257"/>
      <c r="IW588" s="257"/>
      <c r="IY588" s="256"/>
    </row>
    <row r="589" spans="16:259" ht="19.5" customHeight="1" x14ac:dyDescent="0.5">
      <c r="P589" s="400"/>
      <c r="Z589" s="256"/>
      <c r="AA589" s="256"/>
      <c r="AB589" s="256"/>
      <c r="AO589" s="400"/>
      <c r="AY589" s="256"/>
      <c r="AZ589" s="256"/>
      <c r="BA589" s="256"/>
      <c r="BB589" s="256"/>
      <c r="BC589" s="256"/>
      <c r="BD589" s="256"/>
      <c r="BE589" s="256"/>
      <c r="BF589" s="256"/>
      <c r="BG589" s="256"/>
      <c r="BH589" s="256"/>
      <c r="BI589" s="256"/>
      <c r="BK589" s="256"/>
      <c r="BL589" s="256"/>
      <c r="BM589" s="256"/>
      <c r="BN589" s="256"/>
      <c r="BO589" s="256"/>
      <c r="BP589" s="256"/>
      <c r="BQ589" s="256"/>
      <c r="BR589" s="256"/>
      <c r="BS589" s="256"/>
      <c r="BT589" s="256"/>
      <c r="BU589" s="256"/>
      <c r="BV589" s="256"/>
      <c r="BX589" s="256"/>
      <c r="BY589" s="256"/>
      <c r="BZ589" s="256"/>
      <c r="CA589" s="256"/>
      <c r="CB589" s="256"/>
      <c r="CC589" s="256"/>
      <c r="CD589" s="256"/>
      <c r="CE589" s="256"/>
      <c r="CF589" s="256"/>
      <c r="CG589" s="256"/>
      <c r="CH589" s="256"/>
      <c r="CI589" s="256"/>
      <c r="CK589" s="256"/>
      <c r="CL589" s="256"/>
      <c r="CM589" s="256"/>
      <c r="CN589" s="256"/>
      <c r="CO589" s="256"/>
      <c r="CP589" s="256"/>
      <c r="CQ589" s="256"/>
      <c r="CR589" s="256"/>
      <c r="CS589" s="256"/>
      <c r="CT589" s="256"/>
      <c r="CU589" s="256"/>
      <c r="CV589" s="256"/>
      <c r="CX589" s="256"/>
      <c r="CY589" s="256"/>
      <c r="CZ589" s="256"/>
      <c r="DA589" s="256"/>
      <c r="DB589" s="256"/>
      <c r="DC589" s="256"/>
      <c r="DD589" s="256"/>
      <c r="DE589" s="256"/>
      <c r="DF589" s="256"/>
      <c r="DG589" s="256"/>
      <c r="DH589" s="256"/>
      <c r="DI589" s="256"/>
      <c r="DK589" s="256"/>
      <c r="DL589" s="256"/>
      <c r="DM589" s="256"/>
      <c r="DN589" s="256"/>
      <c r="DO589" s="256"/>
      <c r="DP589" s="256"/>
      <c r="DQ589" s="256"/>
      <c r="DR589" s="256"/>
      <c r="DS589" s="256"/>
      <c r="DT589" s="256"/>
      <c r="DU589" s="256"/>
      <c r="DV589" s="256"/>
      <c r="DX589" s="256"/>
      <c r="DY589" s="256"/>
      <c r="DZ589" s="256"/>
      <c r="EA589" s="256"/>
      <c r="EB589" s="256"/>
      <c r="EC589" s="256"/>
      <c r="ED589" s="256"/>
      <c r="EE589" s="256"/>
      <c r="EF589" s="256"/>
      <c r="EG589" s="256"/>
      <c r="EH589" s="256"/>
      <c r="EI589" s="256"/>
      <c r="EK589" s="256"/>
      <c r="EL589" s="256"/>
      <c r="EM589" s="256"/>
      <c r="EN589" s="256"/>
      <c r="EO589" s="256"/>
      <c r="EP589" s="256"/>
      <c r="EQ589" s="256"/>
      <c r="ER589" s="256"/>
      <c r="ES589" s="256"/>
      <c r="ET589" s="256"/>
      <c r="EU589" s="256"/>
      <c r="EV589" s="256"/>
      <c r="EX589" s="256"/>
      <c r="EY589" s="256"/>
      <c r="EZ589" s="256"/>
      <c r="FA589" s="256"/>
      <c r="FB589" s="256"/>
      <c r="FC589" s="256"/>
      <c r="FD589" s="256"/>
      <c r="FE589" s="256"/>
      <c r="FF589" s="256"/>
      <c r="FG589" s="256"/>
      <c r="FH589" s="256"/>
      <c r="FI589" s="256"/>
      <c r="FK589" s="256"/>
      <c r="FL589" s="256"/>
      <c r="FM589" s="256"/>
      <c r="FN589" s="256"/>
      <c r="FO589" s="256"/>
      <c r="FP589" s="256"/>
      <c r="FQ589" s="256"/>
      <c r="FR589" s="256"/>
      <c r="FS589" s="256"/>
      <c r="FT589" s="256"/>
      <c r="FU589" s="256"/>
      <c r="FV589" s="256"/>
      <c r="FX589" s="256"/>
      <c r="FY589" s="256"/>
      <c r="FZ589" s="256"/>
      <c r="GA589" s="256"/>
      <c r="GB589" s="256"/>
      <c r="GC589" s="256"/>
      <c r="GD589" s="256"/>
      <c r="GE589" s="256"/>
      <c r="GF589" s="256"/>
      <c r="GG589" s="256"/>
      <c r="GH589" s="256"/>
      <c r="GI589" s="256"/>
      <c r="GK589" s="256"/>
      <c r="GL589" s="256"/>
      <c r="GM589" s="256"/>
      <c r="GN589" s="256"/>
      <c r="GO589" s="256"/>
      <c r="GP589" s="256"/>
      <c r="GQ589" s="256"/>
      <c r="GR589" s="256"/>
      <c r="GS589" s="256"/>
      <c r="GT589" s="256"/>
      <c r="GU589" s="256"/>
      <c r="GV589" s="256"/>
      <c r="GX589" s="256"/>
      <c r="GY589" s="256"/>
      <c r="GZ589" s="256"/>
      <c r="HA589" s="256"/>
      <c r="HB589" s="256"/>
      <c r="HC589" s="256"/>
      <c r="HD589" s="256"/>
      <c r="HE589" s="256"/>
      <c r="HF589" s="256"/>
      <c r="HG589" s="256"/>
      <c r="HH589" s="256"/>
      <c r="HI589" s="256"/>
      <c r="HK589" s="256"/>
      <c r="HL589" s="256"/>
      <c r="HM589" s="256"/>
      <c r="HN589" s="256"/>
      <c r="HO589" s="256"/>
      <c r="HP589" s="256"/>
      <c r="HQ589" s="256"/>
      <c r="HR589" s="256"/>
      <c r="HS589" s="256"/>
      <c r="HT589" s="256"/>
      <c r="HU589" s="256"/>
      <c r="HV589" s="256"/>
      <c r="HX589" s="256"/>
      <c r="HY589" s="256"/>
      <c r="HZ589" s="256"/>
      <c r="IA589" s="256"/>
      <c r="IB589" s="256"/>
      <c r="IC589" s="256"/>
      <c r="ID589" s="256"/>
      <c r="IE589" s="256"/>
      <c r="IF589" s="256"/>
      <c r="IG589" s="256"/>
      <c r="IH589" s="256"/>
      <c r="II589" s="256"/>
      <c r="IK589" s="256"/>
      <c r="IL589" s="257"/>
      <c r="IM589" s="257"/>
      <c r="IN589" s="257"/>
      <c r="IO589" s="257"/>
      <c r="IP589" s="257"/>
      <c r="IQ589" s="257"/>
      <c r="IR589" s="257"/>
      <c r="IS589" s="257"/>
      <c r="IT589" s="257"/>
      <c r="IU589" s="257"/>
      <c r="IV589" s="257"/>
      <c r="IW589" s="257"/>
      <c r="IY589" s="256"/>
    </row>
    <row r="590" spans="16:259" ht="19.5" customHeight="1" x14ac:dyDescent="0.5">
      <c r="P590" s="400"/>
      <c r="Z590" s="256"/>
      <c r="AA590" s="256"/>
      <c r="AB590" s="256"/>
      <c r="AO590" s="400"/>
      <c r="AY590" s="256"/>
      <c r="AZ590" s="256"/>
      <c r="BA590" s="256"/>
      <c r="BB590" s="256"/>
      <c r="BC590" s="256"/>
      <c r="BD590" s="256"/>
      <c r="BE590" s="256"/>
      <c r="BF590" s="256"/>
      <c r="BG590" s="256"/>
      <c r="BH590" s="256"/>
      <c r="BI590" s="256"/>
      <c r="BK590" s="256"/>
      <c r="BL590" s="256"/>
      <c r="BM590" s="256"/>
      <c r="BN590" s="256"/>
      <c r="BO590" s="256"/>
      <c r="BP590" s="256"/>
      <c r="BQ590" s="256"/>
      <c r="BR590" s="256"/>
      <c r="BS590" s="256"/>
      <c r="BT590" s="256"/>
      <c r="BU590" s="256"/>
      <c r="BV590" s="256"/>
      <c r="BX590" s="256"/>
      <c r="BY590" s="256"/>
      <c r="BZ590" s="256"/>
      <c r="CA590" s="256"/>
      <c r="CB590" s="256"/>
      <c r="CC590" s="256"/>
      <c r="CD590" s="256"/>
      <c r="CE590" s="256"/>
      <c r="CF590" s="256"/>
      <c r="CG590" s="256"/>
      <c r="CH590" s="256"/>
      <c r="CI590" s="256"/>
      <c r="CK590" s="256"/>
      <c r="CL590" s="256"/>
      <c r="CM590" s="256"/>
      <c r="CN590" s="256"/>
      <c r="CO590" s="256"/>
      <c r="CP590" s="256"/>
      <c r="CQ590" s="256"/>
      <c r="CR590" s="256"/>
      <c r="CS590" s="256"/>
      <c r="CT590" s="256"/>
      <c r="CU590" s="256"/>
      <c r="CV590" s="256"/>
      <c r="CX590" s="256"/>
      <c r="CY590" s="256"/>
      <c r="CZ590" s="256"/>
      <c r="DA590" s="256"/>
      <c r="DB590" s="256"/>
      <c r="DC590" s="256"/>
      <c r="DD590" s="256"/>
      <c r="DE590" s="256"/>
      <c r="DF590" s="256"/>
      <c r="DG590" s="256"/>
      <c r="DH590" s="256"/>
      <c r="DI590" s="256"/>
      <c r="DK590" s="256"/>
      <c r="DL590" s="256"/>
      <c r="DM590" s="256"/>
      <c r="DN590" s="256"/>
      <c r="DO590" s="256"/>
      <c r="DP590" s="256"/>
      <c r="DQ590" s="256"/>
      <c r="DR590" s="256"/>
      <c r="DS590" s="256"/>
      <c r="DT590" s="256"/>
      <c r="DU590" s="256"/>
      <c r="DV590" s="256"/>
      <c r="DX590" s="256"/>
      <c r="DY590" s="256"/>
      <c r="DZ590" s="256"/>
      <c r="EA590" s="256"/>
      <c r="EB590" s="256"/>
      <c r="EC590" s="256"/>
      <c r="ED590" s="256"/>
      <c r="EE590" s="256"/>
      <c r="EF590" s="256"/>
      <c r="EG590" s="256"/>
      <c r="EH590" s="256"/>
      <c r="EI590" s="256"/>
      <c r="EK590" s="256"/>
      <c r="EL590" s="256"/>
      <c r="EM590" s="256"/>
      <c r="EN590" s="256"/>
      <c r="EO590" s="256"/>
      <c r="EP590" s="256"/>
      <c r="EQ590" s="256"/>
      <c r="ER590" s="256"/>
      <c r="ES590" s="256"/>
      <c r="ET590" s="256"/>
      <c r="EU590" s="256"/>
      <c r="EV590" s="256"/>
      <c r="EX590" s="256"/>
      <c r="EY590" s="256"/>
      <c r="EZ590" s="256"/>
      <c r="FA590" s="256"/>
      <c r="FB590" s="256"/>
      <c r="FC590" s="256"/>
      <c r="FD590" s="256"/>
      <c r="FE590" s="256"/>
      <c r="FF590" s="256"/>
      <c r="FG590" s="256"/>
      <c r="FH590" s="256"/>
      <c r="FI590" s="256"/>
      <c r="FK590" s="256"/>
      <c r="FL590" s="256"/>
      <c r="FM590" s="256"/>
      <c r="FN590" s="256"/>
      <c r="FO590" s="256"/>
      <c r="FP590" s="256"/>
      <c r="FQ590" s="256"/>
      <c r="FR590" s="256"/>
      <c r="FS590" s="256"/>
      <c r="FT590" s="256"/>
      <c r="FU590" s="256"/>
      <c r="FV590" s="256"/>
      <c r="FX590" s="256"/>
      <c r="FY590" s="256"/>
      <c r="FZ590" s="256"/>
      <c r="GA590" s="256"/>
      <c r="GB590" s="256"/>
      <c r="GC590" s="256"/>
      <c r="GD590" s="256"/>
      <c r="GE590" s="256"/>
      <c r="GF590" s="256"/>
      <c r="GG590" s="256"/>
      <c r="GH590" s="256"/>
      <c r="GI590" s="256"/>
      <c r="GK590" s="256"/>
      <c r="GL590" s="256"/>
      <c r="GM590" s="256"/>
      <c r="GN590" s="256"/>
      <c r="GO590" s="256"/>
      <c r="GP590" s="256"/>
      <c r="GQ590" s="256"/>
      <c r="GR590" s="256"/>
      <c r="GS590" s="256"/>
      <c r="GT590" s="256"/>
      <c r="GU590" s="256"/>
      <c r="GV590" s="256"/>
      <c r="GX590" s="256"/>
      <c r="GY590" s="256"/>
      <c r="GZ590" s="256"/>
      <c r="HA590" s="256"/>
      <c r="HB590" s="256"/>
      <c r="HC590" s="256"/>
      <c r="HD590" s="256"/>
      <c r="HE590" s="256"/>
      <c r="HF590" s="256"/>
      <c r="HG590" s="256"/>
      <c r="HH590" s="256"/>
      <c r="HI590" s="256"/>
      <c r="HK590" s="256"/>
      <c r="HL590" s="256"/>
      <c r="HM590" s="256"/>
      <c r="HN590" s="256"/>
      <c r="HO590" s="256"/>
      <c r="HP590" s="256"/>
      <c r="HQ590" s="256"/>
      <c r="HR590" s="256"/>
      <c r="HS590" s="256"/>
      <c r="HT590" s="256"/>
      <c r="HU590" s="256"/>
      <c r="HV590" s="256"/>
      <c r="HX590" s="256"/>
      <c r="HY590" s="256"/>
      <c r="HZ590" s="256"/>
      <c r="IA590" s="256"/>
      <c r="IB590" s="256"/>
      <c r="IC590" s="256"/>
      <c r="ID590" s="256"/>
      <c r="IE590" s="256"/>
      <c r="IF590" s="256"/>
      <c r="IG590" s="256"/>
      <c r="IH590" s="256"/>
      <c r="II590" s="256"/>
      <c r="IK590" s="256"/>
      <c r="IL590" s="257"/>
      <c r="IM590" s="257"/>
      <c r="IN590" s="257"/>
      <c r="IO590" s="257"/>
      <c r="IP590" s="257"/>
      <c r="IQ590" s="257"/>
      <c r="IR590" s="257"/>
      <c r="IS590" s="257"/>
      <c r="IT590" s="257"/>
      <c r="IU590" s="257"/>
      <c r="IV590" s="257"/>
      <c r="IW590" s="257"/>
      <c r="IY590" s="256"/>
    </row>
    <row r="591" spans="16:259" ht="19.5" customHeight="1" x14ac:dyDescent="0.5">
      <c r="P591" s="400"/>
      <c r="Z591" s="256"/>
      <c r="AA591" s="256"/>
      <c r="AB591" s="256"/>
      <c r="AO591" s="400"/>
      <c r="AY591" s="256"/>
      <c r="AZ591" s="256"/>
      <c r="BA591" s="256"/>
      <c r="BB591" s="256"/>
      <c r="BC591" s="256"/>
      <c r="BD591" s="256"/>
      <c r="BE591" s="256"/>
      <c r="BF591" s="256"/>
      <c r="BG591" s="256"/>
      <c r="BH591" s="256"/>
      <c r="BI591" s="256"/>
      <c r="BK591" s="256"/>
      <c r="BL591" s="256"/>
      <c r="BM591" s="256"/>
      <c r="BN591" s="256"/>
      <c r="BO591" s="256"/>
      <c r="BP591" s="256"/>
      <c r="BQ591" s="256"/>
      <c r="BR591" s="256"/>
      <c r="BS591" s="256"/>
      <c r="BT591" s="256"/>
      <c r="BU591" s="256"/>
      <c r="BV591" s="256"/>
      <c r="BX591" s="256"/>
      <c r="BY591" s="256"/>
      <c r="BZ591" s="256"/>
      <c r="CA591" s="256"/>
      <c r="CB591" s="256"/>
      <c r="CC591" s="256"/>
      <c r="CD591" s="256"/>
      <c r="CE591" s="256"/>
      <c r="CF591" s="256"/>
      <c r="CG591" s="256"/>
      <c r="CH591" s="256"/>
      <c r="CI591" s="256"/>
      <c r="CK591" s="256"/>
      <c r="CL591" s="256"/>
      <c r="CM591" s="256"/>
      <c r="CN591" s="256"/>
      <c r="CO591" s="256"/>
      <c r="CP591" s="256"/>
      <c r="CQ591" s="256"/>
      <c r="CR591" s="256"/>
      <c r="CS591" s="256"/>
      <c r="CT591" s="256"/>
      <c r="CU591" s="256"/>
      <c r="CV591" s="256"/>
      <c r="CX591" s="256"/>
      <c r="CY591" s="256"/>
      <c r="CZ591" s="256"/>
      <c r="DA591" s="256"/>
      <c r="DB591" s="256"/>
      <c r="DC591" s="256"/>
      <c r="DD591" s="256"/>
      <c r="DE591" s="256"/>
      <c r="DF591" s="256"/>
      <c r="DG591" s="256"/>
      <c r="DH591" s="256"/>
      <c r="DI591" s="256"/>
      <c r="DK591" s="256"/>
      <c r="DL591" s="256"/>
      <c r="DM591" s="256"/>
      <c r="DN591" s="256"/>
      <c r="DO591" s="256"/>
      <c r="DP591" s="256"/>
      <c r="DQ591" s="256"/>
      <c r="DR591" s="256"/>
      <c r="DS591" s="256"/>
      <c r="DT591" s="256"/>
      <c r="DU591" s="256"/>
      <c r="DV591" s="256"/>
      <c r="DX591" s="256"/>
      <c r="DY591" s="256"/>
      <c r="DZ591" s="256"/>
      <c r="EA591" s="256"/>
      <c r="EB591" s="256"/>
      <c r="EC591" s="256"/>
      <c r="ED591" s="256"/>
      <c r="EE591" s="256"/>
      <c r="EF591" s="256"/>
      <c r="EG591" s="256"/>
      <c r="EH591" s="256"/>
      <c r="EI591" s="256"/>
      <c r="EK591" s="256"/>
      <c r="EL591" s="256"/>
      <c r="EM591" s="256"/>
      <c r="EN591" s="256"/>
      <c r="EO591" s="256"/>
      <c r="EP591" s="256"/>
      <c r="EQ591" s="256"/>
      <c r="ER591" s="256"/>
      <c r="ES591" s="256"/>
      <c r="ET591" s="256"/>
      <c r="EU591" s="256"/>
      <c r="EV591" s="256"/>
      <c r="EX591" s="256"/>
      <c r="EY591" s="256"/>
      <c r="EZ591" s="256"/>
      <c r="FA591" s="256"/>
      <c r="FB591" s="256"/>
      <c r="FC591" s="256"/>
      <c r="FD591" s="256"/>
      <c r="FE591" s="256"/>
      <c r="FF591" s="256"/>
      <c r="FG591" s="256"/>
      <c r="FH591" s="256"/>
      <c r="FI591" s="256"/>
      <c r="FK591" s="256"/>
      <c r="FL591" s="256"/>
      <c r="FM591" s="256"/>
      <c r="FN591" s="256"/>
      <c r="FO591" s="256"/>
      <c r="FP591" s="256"/>
      <c r="FQ591" s="256"/>
      <c r="FR591" s="256"/>
      <c r="FS591" s="256"/>
      <c r="FT591" s="256"/>
      <c r="FU591" s="256"/>
      <c r="FV591" s="256"/>
      <c r="FX591" s="256"/>
      <c r="FY591" s="256"/>
      <c r="FZ591" s="256"/>
      <c r="GA591" s="256"/>
      <c r="GB591" s="256"/>
      <c r="GC591" s="256"/>
      <c r="GD591" s="256"/>
      <c r="GE591" s="256"/>
      <c r="GF591" s="256"/>
      <c r="GG591" s="256"/>
      <c r="GH591" s="256"/>
      <c r="GI591" s="256"/>
      <c r="GK591" s="256"/>
      <c r="GL591" s="256"/>
      <c r="GM591" s="256"/>
      <c r="GN591" s="256"/>
      <c r="GO591" s="256"/>
      <c r="GP591" s="256"/>
      <c r="GQ591" s="256"/>
      <c r="GR591" s="256"/>
      <c r="GS591" s="256"/>
      <c r="GT591" s="256"/>
      <c r="GU591" s="256"/>
      <c r="GV591" s="256"/>
      <c r="GX591" s="256"/>
      <c r="GY591" s="256"/>
      <c r="GZ591" s="256"/>
      <c r="HA591" s="256"/>
      <c r="HB591" s="256"/>
      <c r="HC591" s="256"/>
      <c r="HD591" s="256"/>
      <c r="HE591" s="256"/>
      <c r="HF591" s="256"/>
      <c r="HG591" s="256"/>
      <c r="HH591" s="256"/>
      <c r="HI591" s="256"/>
      <c r="HK591" s="256"/>
      <c r="HL591" s="256"/>
      <c r="HM591" s="256"/>
      <c r="HN591" s="256"/>
      <c r="HO591" s="256"/>
      <c r="HP591" s="256"/>
      <c r="HQ591" s="256"/>
      <c r="HR591" s="256"/>
      <c r="HS591" s="256"/>
      <c r="HT591" s="256"/>
      <c r="HU591" s="256"/>
      <c r="HV591" s="256"/>
      <c r="HX591" s="256"/>
      <c r="HY591" s="256"/>
      <c r="HZ591" s="256"/>
      <c r="IA591" s="256"/>
      <c r="IB591" s="256"/>
      <c r="IC591" s="256"/>
      <c r="ID591" s="256"/>
      <c r="IE591" s="256"/>
      <c r="IF591" s="256"/>
      <c r="IG591" s="256"/>
      <c r="IH591" s="256"/>
      <c r="II591" s="256"/>
      <c r="IK591" s="256"/>
      <c r="IL591" s="257"/>
      <c r="IM591" s="257"/>
      <c r="IN591" s="257"/>
      <c r="IO591" s="257"/>
      <c r="IP591" s="257"/>
      <c r="IQ591" s="257"/>
      <c r="IR591" s="257"/>
      <c r="IS591" s="257"/>
      <c r="IT591" s="257"/>
      <c r="IU591" s="257"/>
      <c r="IV591" s="257"/>
      <c r="IW591" s="257"/>
      <c r="IY591" s="256"/>
    </row>
    <row r="592" spans="16:259" ht="19.5" customHeight="1" x14ac:dyDescent="0.5">
      <c r="P592" s="400"/>
      <c r="Z592" s="256"/>
      <c r="AA592" s="256"/>
      <c r="AB592" s="256"/>
      <c r="AO592" s="400"/>
      <c r="AY592" s="256"/>
      <c r="AZ592" s="256"/>
      <c r="BA592" s="256"/>
      <c r="BB592" s="256"/>
      <c r="BC592" s="256"/>
      <c r="BD592" s="256"/>
      <c r="BE592" s="256"/>
      <c r="BF592" s="256"/>
      <c r="BG592" s="256"/>
      <c r="BH592" s="256"/>
      <c r="BI592" s="256"/>
      <c r="BK592" s="256"/>
      <c r="BL592" s="256"/>
      <c r="BM592" s="256"/>
      <c r="BN592" s="256"/>
      <c r="BO592" s="256"/>
      <c r="BP592" s="256"/>
      <c r="BQ592" s="256"/>
      <c r="BR592" s="256"/>
      <c r="BS592" s="256"/>
      <c r="BT592" s="256"/>
      <c r="BU592" s="256"/>
      <c r="BV592" s="256"/>
      <c r="BX592" s="256"/>
      <c r="BY592" s="256"/>
      <c r="BZ592" s="256"/>
      <c r="CA592" s="256"/>
      <c r="CB592" s="256"/>
      <c r="CC592" s="256"/>
      <c r="CD592" s="256"/>
      <c r="CE592" s="256"/>
      <c r="CF592" s="256"/>
      <c r="CG592" s="256"/>
      <c r="CH592" s="256"/>
      <c r="CI592" s="256"/>
      <c r="CK592" s="256"/>
      <c r="CL592" s="256"/>
      <c r="CM592" s="256"/>
      <c r="CN592" s="256"/>
      <c r="CO592" s="256"/>
      <c r="CP592" s="256"/>
      <c r="CQ592" s="256"/>
      <c r="CR592" s="256"/>
      <c r="CS592" s="256"/>
      <c r="CT592" s="256"/>
      <c r="CU592" s="256"/>
      <c r="CV592" s="256"/>
      <c r="CX592" s="256"/>
      <c r="CY592" s="256"/>
      <c r="CZ592" s="256"/>
      <c r="DA592" s="256"/>
      <c r="DB592" s="256"/>
      <c r="DC592" s="256"/>
      <c r="DD592" s="256"/>
      <c r="DE592" s="256"/>
      <c r="DF592" s="256"/>
      <c r="DG592" s="256"/>
      <c r="DH592" s="256"/>
      <c r="DI592" s="256"/>
      <c r="DK592" s="256"/>
      <c r="DL592" s="256"/>
      <c r="DM592" s="256"/>
      <c r="DN592" s="256"/>
      <c r="DO592" s="256"/>
      <c r="DP592" s="256"/>
      <c r="DQ592" s="256"/>
      <c r="DR592" s="256"/>
      <c r="DS592" s="256"/>
      <c r="DT592" s="256"/>
      <c r="DU592" s="256"/>
      <c r="DV592" s="256"/>
      <c r="DX592" s="256"/>
      <c r="DY592" s="256"/>
      <c r="DZ592" s="256"/>
      <c r="EA592" s="256"/>
      <c r="EB592" s="256"/>
      <c r="EC592" s="256"/>
      <c r="ED592" s="256"/>
      <c r="EE592" s="256"/>
      <c r="EF592" s="256"/>
      <c r="EG592" s="256"/>
      <c r="EH592" s="256"/>
      <c r="EI592" s="256"/>
      <c r="EK592" s="256"/>
      <c r="EL592" s="256"/>
      <c r="EM592" s="256"/>
      <c r="EN592" s="256"/>
      <c r="EO592" s="256"/>
      <c r="EP592" s="256"/>
      <c r="EQ592" s="256"/>
      <c r="ER592" s="256"/>
      <c r="ES592" s="256"/>
      <c r="ET592" s="256"/>
      <c r="EU592" s="256"/>
      <c r="EV592" s="256"/>
      <c r="EX592" s="256"/>
      <c r="EY592" s="256"/>
      <c r="EZ592" s="256"/>
      <c r="FA592" s="256"/>
      <c r="FB592" s="256"/>
      <c r="FC592" s="256"/>
      <c r="FD592" s="256"/>
      <c r="FE592" s="256"/>
      <c r="FF592" s="256"/>
      <c r="FG592" s="256"/>
      <c r="FH592" s="256"/>
      <c r="FI592" s="256"/>
      <c r="FK592" s="256"/>
      <c r="FL592" s="256"/>
      <c r="FM592" s="256"/>
      <c r="FN592" s="256"/>
      <c r="FO592" s="256"/>
      <c r="FP592" s="256"/>
      <c r="FQ592" s="256"/>
      <c r="FR592" s="256"/>
      <c r="FS592" s="256"/>
      <c r="FT592" s="256"/>
      <c r="FU592" s="256"/>
      <c r="FV592" s="256"/>
      <c r="FX592" s="256"/>
      <c r="FY592" s="256"/>
      <c r="FZ592" s="256"/>
      <c r="GA592" s="256"/>
      <c r="GB592" s="256"/>
      <c r="GC592" s="256"/>
      <c r="GD592" s="256"/>
      <c r="GE592" s="256"/>
      <c r="GF592" s="256"/>
      <c r="GG592" s="256"/>
      <c r="GH592" s="256"/>
      <c r="GI592" s="256"/>
      <c r="GK592" s="256"/>
      <c r="GL592" s="256"/>
      <c r="GM592" s="256"/>
      <c r="GN592" s="256"/>
      <c r="GO592" s="256"/>
      <c r="GP592" s="256"/>
      <c r="GQ592" s="256"/>
      <c r="GR592" s="256"/>
      <c r="GS592" s="256"/>
      <c r="GT592" s="256"/>
      <c r="GU592" s="256"/>
      <c r="GV592" s="256"/>
      <c r="GX592" s="256"/>
      <c r="GY592" s="256"/>
      <c r="GZ592" s="256"/>
      <c r="HA592" s="256"/>
      <c r="HB592" s="256"/>
      <c r="HC592" s="256"/>
      <c r="HD592" s="256"/>
      <c r="HE592" s="256"/>
      <c r="HF592" s="256"/>
      <c r="HG592" s="256"/>
      <c r="HH592" s="256"/>
      <c r="HI592" s="256"/>
      <c r="HK592" s="256"/>
      <c r="HL592" s="256"/>
      <c r="HM592" s="256"/>
      <c r="HN592" s="256"/>
      <c r="HO592" s="256"/>
      <c r="HP592" s="256"/>
      <c r="HQ592" s="256"/>
      <c r="HR592" s="256"/>
      <c r="HS592" s="256"/>
      <c r="HT592" s="256"/>
      <c r="HU592" s="256"/>
      <c r="HV592" s="256"/>
      <c r="HX592" s="256"/>
      <c r="HY592" s="256"/>
      <c r="HZ592" s="256"/>
      <c r="IA592" s="256"/>
      <c r="IB592" s="256"/>
      <c r="IC592" s="256"/>
      <c r="ID592" s="256"/>
      <c r="IE592" s="256"/>
      <c r="IF592" s="256"/>
      <c r="IG592" s="256"/>
      <c r="IH592" s="256"/>
      <c r="II592" s="256"/>
      <c r="IK592" s="256"/>
      <c r="IL592" s="257"/>
      <c r="IM592" s="257"/>
      <c r="IN592" s="257"/>
      <c r="IO592" s="257"/>
      <c r="IP592" s="257"/>
      <c r="IQ592" s="257"/>
      <c r="IR592" s="257"/>
      <c r="IS592" s="257"/>
      <c r="IT592" s="257"/>
      <c r="IU592" s="257"/>
      <c r="IV592" s="257"/>
      <c r="IW592" s="257"/>
      <c r="IY592" s="256"/>
    </row>
    <row r="593" spans="16:259" ht="19.5" customHeight="1" x14ac:dyDescent="0.5">
      <c r="P593" s="400"/>
      <c r="Z593" s="256"/>
      <c r="AA593" s="256"/>
      <c r="AB593" s="256"/>
      <c r="AO593" s="400"/>
      <c r="AY593" s="256"/>
      <c r="AZ593" s="256"/>
      <c r="BA593" s="256"/>
      <c r="BB593" s="256"/>
      <c r="BC593" s="256"/>
      <c r="BD593" s="256"/>
      <c r="BE593" s="256"/>
      <c r="BF593" s="256"/>
      <c r="BG593" s="256"/>
      <c r="BH593" s="256"/>
      <c r="BI593" s="256"/>
      <c r="BK593" s="256"/>
      <c r="BL593" s="256"/>
      <c r="BM593" s="256"/>
      <c r="BN593" s="256"/>
      <c r="BO593" s="256"/>
      <c r="BP593" s="256"/>
      <c r="BQ593" s="256"/>
      <c r="BR593" s="256"/>
      <c r="BS593" s="256"/>
      <c r="BT593" s="256"/>
      <c r="BU593" s="256"/>
      <c r="BV593" s="256"/>
      <c r="BX593" s="256"/>
      <c r="BY593" s="256"/>
      <c r="BZ593" s="256"/>
      <c r="CA593" s="256"/>
      <c r="CB593" s="256"/>
      <c r="CC593" s="256"/>
      <c r="CD593" s="256"/>
      <c r="CE593" s="256"/>
      <c r="CF593" s="256"/>
      <c r="CG593" s="256"/>
      <c r="CH593" s="256"/>
      <c r="CI593" s="256"/>
      <c r="CK593" s="256"/>
      <c r="CL593" s="256"/>
      <c r="CM593" s="256"/>
      <c r="CN593" s="256"/>
      <c r="CO593" s="256"/>
      <c r="CP593" s="256"/>
      <c r="CQ593" s="256"/>
      <c r="CR593" s="256"/>
      <c r="CS593" s="256"/>
      <c r="CT593" s="256"/>
      <c r="CU593" s="256"/>
      <c r="CV593" s="256"/>
      <c r="CX593" s="256"/>
      <c r="CY593" s="256"/>
      <c r="CZ593" s="256"/>
      <c r="DA593" s="256"/>
      <c r="DB593" s="256"/>
      <c r="DC593" s="256"/>
      <c r="DD593" s="256"/>
      <c r="DE593" s="256"/>
      <c r="DF593" s="256"/>
      <c r="DG593" s="256"/>
      <c r="DH593" s="256"/>
      <c r="DI593" s="256"/>
      <c r="DK593" s="256"/>
      <c r="DL593" s="256"/>
      <c r="DM593" s="256"/>
      <c r="DN593" s="256"/>
      <c r="DO593" s="256"/>
      <c r="DP593" s="256"/>
      <c r="DQ593" s="256"/>
      <c r="DR593" s="256"/>
      <c r="DS593" s="256"/>
      <c r="DT593" s="256"/>
      <c r="DU593" s="256"/>
      <c r="DV593" s="256"/>
      <c r="DX593" s="256"/>
      <c r="DY593" s="256"/>
      <c r="DZ593" s="256"/>
      <c r="EA593" s="256"/>
      <c r="EB593" s="256"/>
      <c r="EC593" s="256"/>
      <c r="ED593" s="256"/>
      <c r="EE593" s="256"/>
      <c r="EF593" s="256"/>
      <c r="EG593" s="256"/>
      <c r="EH593" s="256"/>
      <c r="EI593" s="256"/>
      <c r="EK593" s="256"/>
      <c r="EL593" s="256"/>
      <c r="EM593" s="256"/>
      <c r="EN593" s="256"/>
      <c r="EO593" s="256"/>
      <c r="EP593" s="256"/>
      <c r="EQ593" s="256"/>
      <c r="ER593" s="256"/>
      <c r="ES593" s="256"/>
      <c r="ET593" s="256"/>
      <c r="EU593" s="256"/>
      <c r="EV593" s="256"/>
      <c r="EX593" s="256"/>
      <c r="EY593" s="256"/>
      <c r="EZ593" s="256"/>
      <c r="FA593" s="256"/>
      <c r="FB593" s="256"/>
      <c r="FC593" s="256"/>
      <c r="FD593" s="256"/>
      <c r="FE593" s="256"/>
      <c r="FF593" s="256"/>
      <c r="FG593" s="256"/>
      <c r="FH593" s="256"/>
      <c r="FI593" s="256"/>
      <c r="FK593" s="256"/>
      <c r="FL593" s="256"/>
      <c r="FM593" s="256"/>
      <c r="FN593" s="256"/>
      <c r="FO593" s="256"/>
      <c r="FP593" s="256"/>
      <c r="FQ593" s="256"/>
      <c r="FR593" s="256"/>
      <c r="FS593" s="256"/>
      <c r="FT593" s="256"/>
      <c r="FU593" s="256"/>
      <c r="FV593" s="256"/>
      <c r="FX593" s="256"/>
      <c r="FY593" s="256"/>
      <c r="FZ593" s="256"/>
      <c r="GA593" s="256"/>
      <c r="GB593" s="256"/>
      <c r="GC593" s="256"/>
      <c r="GD593" s="256"/>
      <c r="GE593" s="256"/>
      <c r="GF593" s="256"/>
      <c r="GG593" s="256"/>
      <c r="GH593" s="256"/>
      <c r="GI593" s="256"/>
      <c r="GK593" s="256"/>
      <c r="GL593" s="256"/>
      <c r="GM593" s="256"/>
      <c r="GN593" s="256"/>
      <c r="GO593" s="256"/>
      <c r="GP593" s="256"/>
      <c r="GQ593" s="256"/>
      <c r="GR593" s="256"/>
      <c r="GS593" s="256"/>
      <c r="GT593" s="256"/>
      <c r="GU593" s="256"/>
      <c r="GV593" s="256"/>
      <c r="GX593" s="256"/>
      <c r="GY593" s="256"/>
      <c r="GZ593" s="256"/>
      <c r="HA593" s="256"/>
      <c r="HB593" s="256"/>
      <c r="HC593" s="256"/>
      <c r="HD593" s="256"/>
      <c r="HE593" s="256"/>
      <c r="HF593" s="256"/>
      <c r="HG593" s="256"/>
      <c r="HH593" s="256"/>
      <c r="HI593" s="256"/>
      <c r="HK593" s="256"/>
      <c r="HL593" s="256"/>
      <c r="HM593" s="256"/>
      <c r="HN593" s="256"/>
      <c r="HO593" s="256"/>
      <c r="HP593" s="256"/>
      <c r="HQ593" s="256"/>
      <c r="HR593" s="256"/>
      <c r="HS593" s="256"/>
      <c r="HT593" s="256"/>
      <c r="HU593" s="256"/>
      <c r="HV593" s="256"/>
      <c r="HX593" s="256"/>
      <c r="HY593" s="256"/>
      <c r="HZ593" s="256"/>
      <c r="IA593" s="256"/>
      <c r="IB593" s="256"/>
      <c r="IC593" s="256"/>
      <c r="ID593" s="256"/>
      <c r="IE593" s="256"/>
      <c r="IF593" s="256"/>
      <c r="IG593" s="256"/>
      <c r="IH593" s="256"/>
      <c r="II593" s="256"/>
      <c r="IK593" s="256"/>
      <c r="IL593" s="257"/>
      <c r="IM593" s="257"/>
      <c r="IN593" s="257"/>
      <c r="IO593" s="257"/>
      <c r="IP593" s="257"/>
      <c r="IQ593" s="257"/>
      <c r="IR593" s="257"/>
      <c r="IS593" s="257"/>
      <c r="IT593" s="257"/>
      <c r="IU593" s="257"/>
      <c r="IV593" s="257"/>
      <c r="IW593" s="257"/>
      <c r="IY593" s="256"/>
    </row>
    <row r="594" spans="16:259" ht="19.5" customHeight="1" x14ac:dyDescent="0.5">
      <c r="P594" s="400"/>
      <c r="Z594" s="256"/>
      <c r="AA594" s="256"/>
      <c r="AB594" s="256"/>
      <c r="AO594" s="400"/>
      <c r="AY594" s="256"/>
      <c r="AZ594" s="256"/>
      <c r="BA594" s="256"/>
      <c r="BB594" s="256"/>
      <c r="BC594" s="256"/>
      <c r="BD594" s="256"/>
      <c r="BE594" s="256"/>
      <c r="BF594" s="256"/>
      <c r="BG594" s="256"/>
      <c r="BH594" s="256"/>
      <c r="BI594" s="256"/>
      <c r="BK594" s="256"/>
      <c r="BL594" s="256"/>
      <c r="BM594" s="256"/>
      <c r="BN594" s="256"/>
      <c r="BO594" s="256"/>
      <c r="BP594" s="256"/>
      <c r="BQ594" s="256"/>
      <c r="BR594" s="256"/>
      <c r="BS594" s="256"/>
      <c r="BT594" s="256"/>
      <c r="BU594" s="256"/>
      <c r="BV594" s="256"/>
      <c r="BX594" s="256"/>
      <c r="BY594" s="256"/>
      <c r="BZ594" s="256"/>
      <c r="CA594" s="256"/>
      <c r="CB594" s="256"/>
      <c r="CC594" s="256"/>
      <c r="CD594" s="256"/>
      <c r="CE594" s="256"/>
      <c r="CF594" s="256"/>
      <c r="CG594" s="256"/>
      <c r="CH594" s="256"/>
      <c r="CI594" s="256"/>
      <c r="CK594" s="256"/>
      <c r="CL594" s="256"/>
      <c r="CM594" s="256"/>
      <c r="CN594" s="256"/>
      <c r="CO594" s="256"/>
      <c r="CP594" s="256"/>
      <c r="CQ594" s="256"/>
      <c r="CR594" s="256"/>
      <c r="CS594" s="256"/>
      <c r="CT594" s="256"/>
      <c r="CU594" s="256"/>
      <c r="CV594" s="256"/>
      <c r="CX594" s="256"/>
      <c r="CY594" s="256"/>
      <c r="CZ594" s="256"/>
      <c r="DA594" s="256"/>
      <c r="DB594" s="256"/>
      <c r="DC594" s="256"/>
      <c r="DD594" s="256"/>
      <c r="DE594" s="256"/>
      <c r="DF594" s="256"/>
      <c r="DG594" s="256"/>
      <c r="DH594" s="256"/>
      <c r="DI594" s="256"/>
      <c r="DK594" s="256"/>
      <c r="DL594" s="256"/>
      <c r="DM594" s="256"/>
      <c r="DN594" s="256"/>
      <c r="DO594" s="256"/>
      <c r="DP594" s="256"/>
      <c r="DQ594" s="256"/>
      <c r="DR594" s="256"/>
      <c r="DS594" s="256"/>
      <c r="DT594" s="256"/>
      <c r="DU594" s="256"/>
      <c r="DV594" s="256"/>
      <c r="DX594" s="256"/>
      <c r="DY594" s="256"/>
      <c r="DZ594" s="256"/>
      <c r="EA594" s="256"/>
      <c r="EB594" s="256"/>
      <c r="EC594" s="256"/>
      <c r="ED594" s="256"/>
      <c r="EE594" s="256"/>
      <c r="EF594" s="256"/>
      <c r="EG594" s="256"/>
      <c r="EH594" s="256"/>
      <c r="EI594" s="256"/>
      <c r="EK594" s="256"/>
      <c r="EL594" s="256"/>
      <c r="EM594" s="256"/>
      <c r="EN594" s="256"/>
      <c r="EO594" s="256"/>
      <c r="EP594" s="256"/>
      <c r="EQ594" s="256"/>
      <c r="ER594" s="256"/>
      <c r="ES594" s="256"/>
      <c r="ET594" s="256"/>
      <c r="EU594" s="256"/>
      <c r="EV594" s="256"/>
      <c r="EX594" s="256"/>
      <c r="EY594" s="256"/>
      <c r="EZ594" s="256"/>
      <c r="FA594" s="256"/>
      <c r="FB594" s="256"/>
      <c r="FC594" s="256"/>
      <c r="FD594" s="256"/>
      <c r="FE594" s="256"/>
      <c r="FF594" s="256"/>
      <c r="FG594" s="256"/>
      <c r="FH594" s="256"/>
      <c r="FI594" s="256"/>
      <c r="FK594" s="256"/>
      <c r="FL594" s="256"/>
      <c r="FM594" s="256"/>
      <c r="FN594" s="256"/>
      <c r="FO594" s="256"/>
      <c r="FP594" s="256"/>
      <c r="FQ594" s="256"/>
      <c r="FR594" s="256"/>
      <c r="FS594" s="256"/>
      <c r="FT594" s="256"/>
      <c r="FU594" s="256"/>
      <c r="FV594" s="256"/>
      <c r="FX594" s="256"/>
      <c r="FY594" s="256"/>
      <c r="FZ594" s="256"/>
      <c r="GA594" s="256"/>
      <c r="GB594" s="256"/>
      <c r="GC594" s="256"/>
      <c r="GD594" s="256"/>
      <c r="GE594" s="256"/>
      <c r="GF594" s="256"/>
      <c r="GG594" s="256"/>
      <c r="GH594" s="256"/>
      <c r="GI594" s="256"/>
      <c r="GK594" s="256"/>
      <c r="GL594" s="256"/>
      <c r="GM594" s="256"/>
      <c r="GN594" s="256"/>
      <c r="GO594" s="256"/>
      <c r="GP594" s="256"/>
      <c r="GQ594" s="256"/>
      <c r="GR594" s="256"/>
      <c r="GS594" s="256"/>
      <c r="GT594" s="256"/>
      <c r="GU594" s="256"/>
      <c r="GV594" s="256"/>
      <c r="GX594" s="256"/>
      <c r="GY594" s="256"/>
      <c r="GZ594" s="256"/>
      <c r="HA594" s="256"/>
      <c r="HB594" s="256"/>
      <c r="HC594" s="256"/>
      <c r="HD594" s="256"/>
      <c r="HE594" s="256"/>
      <c r="HF594" s="256"/>
      <c r="HG594" s="256"/>
      <c r="HH594" s="256"/>
      <c r="HI594" s="256"/>
      <c r="HK594" s="256"/>
      <c r="HL594" s="256"/>
      <c r="HM594" s="256"/>
      <c r="HN594" s="256"/>
      <c r="HO594" s="256"/>
      <c r="HP594" s="256"/>
      <c r="HQ594" s="256"/>
      <c r="HR594" s="256"/>
      <c r="HS594" s="256"/>
      <c r="HT594" s="256"/>
      <c r="HU594" s="256"/>
      <c r="HV594" s="256"/>
      <c r="HX594" s="256"/>
      <c r="HY594" s="256"/>
      <c r="HZ594" s="256"/>
      <c r="IA594" s="256"/>
      <c r="IB594" s="256"/>
      <c r="IC594" s="256"/>
      <c r="ID594" s="256"/>
      <c r="IE594" s="256"/>
      <c r="IF594" s="256"/>
      <c r="IG594" s="256"/>
      <c r="IH594" s="256"/>
      <c r="II594" s="256"/>
      <c r="IK594" s="256"/>
      <c r="IL594" s="257"/>
      <c r="IM594" s="257"/>
      <c r="IN594" s="257"/>
      <c r="IO594" s="257"/>
      <c r="IP594" s="257"/>
      <c r="IQ594" s="257"/>
      <c r="IR594" s="257"/>
      <c r="IS594" s="257"/>
      <c r="IT594" s="257"/>
      <c r="IU594" s="257"/>
      <c r="IV594" s="257"/>
      <c r="IW594" s="257"/>
      <c r="IY594" s="256"/>
    </row>
    <row r="595" spans="16:259" ht="19.5" customHeight="1" x14ac:dyDescent="0.5">
      <c r="P595" s="400"/>
      <c r="Z595" s="256"/>
      <c r="AA595" s="256"/>
      <c r="AB595" s="256"/>
      <c r="AO595" s="400"/>
      <c r="AY595" s="256"/>
      <c r="AZ595" s="256"/>
      <c r="BA595" s="256"/>
      <c r="BB595" s="256"/>
      <c r="BC595" s="256"/>
      <c r="BD595" s="256"/>
      <c r="BE595" s="256"/>
      <c r="BF595" s="256"/>
      <c r="BG595" s="256"/>
      <c r="BH595" s="256"/>
      <c r="BI595" s="256"/>
      <c r="BK595" s="256"/>
      <c r="BL595" s="256"/>
      <c r="BM595" s="256"/>
      <c r="BN595" s="256"/>
      <c r="BO595" s="256"/>
      <c r="BP595" s="256"/>
      <c r="BQ595" s="256"/>
      <c r="BR595" s="256"/>
      <c r="BS595" s="256"/>
      <c r="BT595" s="256"/>
      <c r="BU595" s="256"/>
      <c r="BV595" s="256"/>
      <c r="BX595" s="256"/>
      <c r="BY595" s="256"/>
      <c r="BZ595" s="256"/>
      <c r="CA595" s="256"/>
      <c r="CB595" s="256"/>
      <c r="CC595" s="256"/>
      <c r="CD595" s="256"/>
      <c r="CE595" s="256"/>
      <c r="CF595" s="256"/>
      <c r="CG595" s="256"/>
      <c r="CH595" s="256"/>
      <c r="CI595" s="256"/>
      <c r="CK595" s="256"/>
      <c r="CL595" s="256"/>
      <c r="CM595" s="256"/>
      <c r="CN595" s="256"/>
      <c r="CO595" s="256"/>
      <c r="CP595" s="256"/>
      <c r="CQ595" s="256"/>
      <c r="CR595" s="256"/>
      <c r="CS595" s="256"/>
      <c r="CT595" s="256"/>
      <c r="CU595" s="256"/>
      <c r="CV595" s="256"/>
      <c r="CX595" s="256"/>
      <c r="CY595" s="256"/>
      <c r="CZ595" s="256"/>
      <c r="DA595" s="256"/>
      <c r="DB595" s="256"/>
      <c r="DC595" s="256"/>
      <c r="DD595" s="256"/>
      <c r="DE595" s="256"/>
      <c r="DF595" s="256"/>
      <c r="DG595" s="256"/>
      <c r="DH595" s="256"/>
      <c r="DI595" s="256"/>
      <c r="DK595" s="256"/>
      <c r="DL595" s="256"/>
      <c r="DM595" s="256"/>
      <c r="DN595" s="256"/>
      <c r="DO595" s="256"/>
      <c r="DP595" s="256"/>
      <c r="DQ595" s="256"/>
      <c r="DR595" s="256"/>
      <c r="DS595" s="256"/>
      <c r="DT595" s="256"/>
      <c r="DU595" s="256"/>
      <c r="DV595" s="256"/>
      <c r="DX595" s="256"/>
      <c r="DY595" s="256"/>
      <c r="DZ595" s="256"/>
      <c r="EA595" s="256"/>
      <c r="EB595" s="256"/>
      <c r="EC595" s="256"/>
      <c r="ED595" s="256"/>
      <c r="EE595" s="256"/>
      <c r="EF595" s="256"/>
      <c r="EG595" s="256"/>
      <c r="EH595" s="256"/>
      <c r="EI595" s="256"/>
      <c r="EK595" s="256"/>
      <c r="EL595" s="256"/>
      <c r="EM595" s="256"/>
      <c r="EN595" s="256"/>
      <c r="EO595" s="256"/>
      <c r="EP595" s="256"/>
      <c r="EQ595" s="256"/>
      <c r="ER595" s="256"/>
      <c r="ES595" s="256"/>
      <c r="ET595" s="256"/>
      <c r="EU595" s="256"/>
      <c r="EV595" s="256"/>
      <c r="EX595" s="256"/>
      <c r="EY595" s="256"/>
      <c r="EZ595" s="256"/>
      <c r="FA595" s="256"/>
      <c r="FB595" s="256"/>
      <c r="FC595" s="256"/>
      <c r="FD595" s="256"/>
      <c r="FE595" s="256"/>
      <c r="FF595" s="256"/>
      <c r="FG595" s="256"/>
      <c r="FH595" s="256"/>
      <c r="FI595" s="256"/>
      <c r="FK595" s="256"/>
      <c r="FL595" s="256"/>
      <c r="FM595" s="256"/>
      <c r="FN595" s="256"/>
      <c r="FO595" s="256"/>
      <c r="FP595" s="256"/>
      <c r="FQ595" s="256"/>
      <c r="FR595" s="256"/>
      <c r="FS595" s="256"/>
      <c r="FT595" s="256"/>
      <c r="FU595" s="256"/>
      <c r="FV595" s="256"/>
      <c r="FX595" s="256"/>
      <c r="FY595" s="256"/>
      <c r="FZ595" s="256"/>
      <c r="GA595" s="256"/>
      <c r="GB595" s="256"/>
      <c r="GC595" s="256"/>
      <c r="GD595" s="256"/>
      <c r="GE595" s="256"/>
      <c r="GF595" s="256"/>
      <c r="GG595" s="256"/>
      <c r="GH595" s="256"/>
      <c r="GI595" s="256"/>
      <c r="GK595" s="256"/>
      <c r="GL595" s="256"/>
      <c r="GM595" s="256"/>
      <c r="GN595" s="256"/>
      <c r="GO595" s="256"/>
      <c r="GP595" s="256"/>
      <c r="GQ595" s="256"/>
      <c r="GR595" s="256"/>
      <c r="GS595" s="256"/>
      <c r="GT595" s="256"/>
      <c r="GU595" s="256"/>
      <c r="GV595" s="256"/>
      <c r="GX595" s="256"/>
      <c r="GY595" s="256"/>
      <c r="GZ595" s="256"/>
      <c r="HA595" s="256"/>
      <c r="HB595" s="256"/>
      <c r="HC595" s="256"/>
      <c r="HD595" s="256"/>
      <c r="HE595" s="256"/>
      <c r="HF595" s="256"/>
      <c r="HG595" s="256"/>
      <c r="HH595" s="256"/>
      <c r="HI595" s="256"/>
      <c r="HK595" s="256"/>
      <c r="HL595" s="256"/>
      <c r="HM595" s="256"/>
      <c r="HN595" s="256"/>
      <c r="HO595" s="256"/>
      <c r="HP595" s="256"/>
      <c r="HQ595" s="256"/>
      <c r="HR595" s="256"/>
      <c r="HS595" s="256"/>
      <c r="HT595" s="256"/>
      <c r="HU595" s="256"/>
      <c r="HV595" s="256"/>
      <c r="HX595" s="256"/>
      <c r="HY595" s="256"/>
      <c r="HZ595" s="256"/>
      <c r="IA595" s="256"/>
      <c r="IB595" s="256"/>
      <c r="IC595" s="256"/>
      <c r="ID595" s="256"/>
      <c r="IE595" s="256"/>
      <c r="IF595" s="256"/>
      <c r="IG595" s="256"/>
      <c r="IH595" s="256"/>
      <c r="II595" s="256"/>
      <c r="IK595" s="256"/>
      <c r="IL595" s="257"/>
      <c r="IM595" s="257"/>
      <c r="IN595" s="257"/>
      <c r="IO595" s="257"/>
      <c r="IP595" s="257"/>
      <c r="IQ595" s="257"/>
      <c r="IR595" s="257"/>
      <c r="IS595" s="257"/>
      <c r="IT595" s="257"/>
      <c r="IU595" s="257"/>
      <c r="IV595" s="257"/>
      <c r="IW595" s="257"/>
      <c r="IY595" s="256"/>
    </row>
    <row r="596" spans="16:259" ht="19.5" customHeight="1" x14ac:dyDescent="0.5">
      <c r="P596" s="400"/>
      <c r="Z596" s="256"/>
      <c r="AA596" s="256"/>
      <c r="AB596" s="256"/>
      <c r="AO596" s="400"/>
      <c r="AY596" s="256"/>
      <c r="AZ596" s="256"/>
      <c r="BA596" s="256"/>
      <c r="BB596" s="256"/>
      <c r="BC596" s="256"/>
      <c r="BD596" s="256"/>
      <c r="BE596" s="256"/>
      <c r="BF596" s="256"/>
      <c r="BG596" s="256"/>
      <c r="BH596" s="256"/>
      <c r="BI596" s="256"/>
      <c r="BK596" s="256"/>
      <c r="BL596" s="256"/>
      <c r="BM596" s="256"/>
      <c r="BN596" s="256"/>
      <c r="BO596" s="256"/>
      <c r="BP596" s="256"/>
      <c r="BQ596" s="256"/>
      <c r="BR596" s="256"/>
      <c r="BS596" s="256"/>
      <c r="BT596" s="256"/>
      <c r="BU596" s="256"/>
      <c r="BV596" s="256"/>
      <c r="BX596" s="256"/>
      <c r="BY596" s="256"/>
      <c r="BZ596" s="256"/>
      <c r="CA596" s="256"/>
      <c r="CB596" s="256"/>
      <c r="CC596" s="256"/>
      <c r="CD596" s="256"/>
      <c r="CE596" s="256"/>
      <c r="CF596" s="256"/>
      <c r="CG596" s="256"/>
      <c r="CH596" s="256"/>
      <c r="CI596" s="256"/>
      <c r="CK596" s="256"/>
      <c r="CL596" s="256"/>
      <c r="CM596" s="256"/>
      <c r="CN596" s="256"/>
      <c r="CO596" s="256"/>
      <c r="CP596" s="256"/>
      <c r="CQ596" s="256"/>
      <c r="CR596" s="256"/>
      <c r="CS596" s="256"/>
      <c r="CT596" s="256"/>
      <c r="CU596" s="256"/>
      <c r="CV596" s="256"/>
      <c r="CX596" s="256"/>
      <c r="CY596" s="256"/>
      <c r="CZ596" s="256"/>
      <c r="DA596" s="256"/>
      <c r="DB596" s="256"/>
      <c r="DC596" s="256"/>
      <c r="DD596" s="256"/>
      <c r="DE596" s="256"/>
      <c r="DF596" s="256"/>
      <c r="DG596" s="256"/>
      <c r="DH596" s="256"/>
      <c r="DI596" s="256"/>
      <c r="DK596" s="256"/>
      <c r="DL596" s="256"/>
      <c r="DM596" s="256"/>
      <c r="DN596" s="256"/>
      <c r="DO596" s="256"/>
      <c r="DP596" s="256"/>
      <c r="DQ596" s="256"/>
      <c r="DR596" s="256"/>
      <c r="DS596" s="256"/>
      <c r="DT596" s="256"/>
      <c r="DU596" s="256"/>
      <c r="DV596" s="256"/>
      <c r="DX596" s="256"/>
      <c r="DY596" s="256"/>
      <c r="DZ596" s="256"/>
      <c r="EA596" s="256"/>
      <c r="EB596" s="256"/>
      <c r="EC596" s="256"/>
      <c r="ED596" s="256"/>
      <c r="EE596" s="256"/>
      <c r="EF596" s="256"/>
      <c r="EG596" s="256"/>
      <c r="EH596" s="256"/>
      <c r="EI596" s="256"/>
      <c r="EK596" s="256"/>
      <c r="EL596" s="256"/>
      <c r="EM596" s="256"/>
      <c r="EN596" s="256"/>
      <c r="EO596" s="256"/>
      <c r="EP596" s="256"/>
      <c r="EQ596" s="256"/>
      <c r="ER596" s="256"/>
      <c r="ES596" s="256"/>
      <c r="ET596" s="256"/>
      <c r="EU596" s="256"/>
      <c r="EV596" s="256"/>
      <c r="EX596" s="256"/>
      <c r="EY596" s="256"/>
      <c r="EZ596" s="256"/>
      <c r="FA596" s="256"/>
      <c r="FB596" s="256"/>
      <c r="FC596" s="256"/>
      <c r="FD596" s="256"/>
      <c r="FE596" s="256"/>
      <c r="FF596" s="256"/>
      <c r="FG596" s="256"/>
      <c r="FH596" s="256"/>
      <c r="FI596" s="256"/>
      <c r="FK596" s="256"/>
      <c r="FL596" s="256"/>
      <c r="FM596" s="256"/>
      <c r="FN596" s="256"/>
      <c r="FO596" s="256"/>
      <c r="FP596" s="256"/>
      <c r="FQ596" s="256"/>
      <c r="FR596" s="256"/>
      <c r="FS596" s="256"/>
      <c r="FT596" s="256"/>
      <c r="FU596" s="256"/>
      <c r="FV596" s="256"/>
      <c r="FX596" s="256"/>
      <c r="FY596" s="256"/>
      <c r="FZ596" s="256"/>
      <c r="GA596" s="256"/>
      <c r="GB596" s="256"/>
      <c r="GC596" s="256"/>
      <c r="GD596" s="256"/>
      <c r="GE596" s="256"/>
      <c r="GF596" s="256"/>
      <c r="GG596" s="256"/>
      <c r="GH596" s="256"/>
      <c r="GI596" s="256"/>
      <c r="GK596" s="256"/>
      <c r="GL596" s="256"/>
      <c r="GM596" s="256"/>
      <c r="GN596" s="256"/>
      <c r="GO596" s="256"/>
      <c r="GP596" s="256"/>
      <c r="GQ596" s="256"/>
      <c r="GR596" s="256"/>
      <c r="GS596" s="256"/>
      <c r="GT596" s="256"/>
      <c r="GU596" s="256"/>
      <c r="GV596" s="256"/>
      <c r="GX596" s="256"/>
      <c r="GY596" s="256"/>
      <c r="GZ596" s="256"/>
      <c r="HA596" s="256"/>
      <c r="HB596" s="256"/>
      <c r="HC596" s="256"/>
      <c r="HD596" s="256"/>
      <c r="HE596" s="256"/>
      <c r="HF596" s="256"/>
      <c r="HG596" s="256"/>
      <c r="HH596" s="256"/>
      <c r="HI596" s="256"/>
      <c r="HK596" s="256"/>
      <c r="HL596" s="256"/>
      <c r="HM596" s="256"/>
      <c r="HN596" s="256"/>
      <c r="HO596" s="256"/>
      <c r="HP596" s="256"/>
      <c r="HQ596" s="256"/>
      <c r="HR596" s="256"/>
      <c r="HS596" s="256"/>
      <c r="HT596" s="256"/>
      <c r="HU596" s="256"/>
      <c r="HV596" s="256"/>
      <c r="HX596" s="256"/>
      <c r="HY596" s="256"/>
      <c r="HZ596" s="256"/>
      <c r="IA596" s="256"/>
      <c r="IB596" s="256"/>
      <c r="IC596" s="256"/>
      <c r="ID596" s="256"/>
      <c r="IE596" s="256"/>
      <c r="IF596" s="256"/>
      <c r="IG596" s="256"/>
      <c r="IH596" s="256"/>
      <c r="II596" s="256"/>
      <c r="IK596" s="256"/>
      <c r="IL596" s="257"/>
      <c r="IM596" s="257"/>
      <c r="IN596" s="257"/>
      <c r="IO596" s="257"/>
      <c r="IP596" s="257"/>
      <c r="IQ596" s="257"/>
      <c r="IR596" s="257"/>
      <c r="IS596" s="257"/>
      <c r="IT596" s="257"/>
      <c r="IU596" s="257"/>
      <c r="IV596" s="257"/>
      <c r="IW596" s="257"/>
      <c r="IY596" s="256"/>
    </row>
    <row r="597" spans="16:259" ht="19.5" customHeight="1" x14ac:dyDescent="0.5">
      <c r="P597" s="400"/>
      <c r="Z597" s="256"/>
      <c r="AA597" s="256"/>
      <c r="AB597" s="256"/>
      <c r="AO597" s="400"/>
      <c r="AY597" s="256"/>
      <c r="AZ597" s="256"/>
      <c r="BA597" s="256"/>
      <c r="BB597" s="256"/>
      <c r="BC597" s="256"/>
      <c r="BD597" s="256"/>
      <c r="BE597" s="256"/>
      <c r="BF597" s="256"/>
      <c r="BG597" s="256"/>
      <c r="BH597" s="256"/>
      <c r="BI597" s="256"/>
      <c r="BK597" s="256"/>
      <c r="BL597" s="256"/>
      <c r="BM597" s="256"/>
      <c r="BN597" s="256"/>
      <c r="BO597" s="256"/>
      <c r="BP597" s="256"/>
      <c r="BQ597" s="256"/>
      <c r="BR597" s="256"/>
      <c r="BS597" s="256"/>
      <c r="BT597" s="256"/>
      <c r="BU597" s="256"/>
      <c r="BV597" s="256"/>
      <c r="BX597" s="256"/>
      <c r="BY597" s="256"/>
      <c r="BZ597" s="256"/>
      <c r="CA597" s="256"/>
      <c r="CB597" s="256"/>
      <c r="CC597" s="256"/>
      <c r="CD597" s="256"/>
      <c r="CE597" s="256"/>
      <c r="CF597" s="256"/>
      <c r="CG597" s="256"/>
      <c r="CH597" s="256"/>
      <c r="CI597" s="256"/>
      <c r="CK597" s="256"/>
      <c r="CL597" s="256"/>
      <c r="CM597" s="256"/>
      <c r="CN597" s="256"/>
      <c r="CO597" s="256"/>
      <c r="CP597" s="256"/>
      <c r="CQ597" s="256"/>
      <c r="CR597" s="256"/>
      <c r="CS597" s="256"/>
      <c r="CT597" s="256"/>
      <c r="CU597" s="256"/>
      <c r="CV597" s="256"/>
      <c r="CX597" s="256"/>
      <c r="CY597" s="256"/>
      <c r="CZ597" s="256"/>
      <c r="DA597" s="256"/>
      <c r="DB597" s="256"/>
      <c r="DC597" s="256"/>
      <c r="DD597" s="256"/>
      <c r="DE597" s="256"/>
      <c r="DF597" s="256"/>
      <c r="DG597" s="256"/>
      <c r="DH597" s="256"/>
      <c r="DI597" s="256"/>
      <c r="DK597" s="256"/>
      <c r="DL597" s="256"/>
      <c r="DM597" s="256"/>
      <c r="DN597" s="256"/>
      <c r="DO597" s="256"/>
      <c r="DP597" s="256"/>
      <c r="DQ597" s="256"/>
      <c r="DR597" s="256"/>
      <c r="DS597" s="256"/>
      <c r="DT597" s="256"/>
      <c r="DU597" s="256"/>
      <c r="DV597" s="256"/>
      <c r="DX597" s="256"/>
      <c r="DY597" s="256"/>
      <c r="DZ597" s="256"/>
      <c r="EA597" s="256"/>
      <c r="EB597" s="256"/>
      <c r="EC597" s="256"/>
      <c r="ED597" s="256"/>
      <c r="EE597" s="256"/>
      <c r="EF597" s="256"/>
      <c r="EG597" s="256"/>
      <c r="EH597" s="256"/>
      <c r="EI597" s="256"/>
      <c r="EK597" s="256"/>
      <c r="EL597" s="256"/>
      <c r="EM597" s="256"/>
      <c r="EN597" s="256"/>
      <c r="EO597" s="256"/>
      <c r="EP597" s="256"/>
      <c r="EQ597" s="256"/>
      <c r="ER597" s="256"/>
      <c r="ES597" s="256"/>
      <c r="ET597" s="256"/>
      <c r="EU597" s="256"/>
      <c r="EV597" s="256"/>
      <c r="EX597" s="256"/>
      <c r="EY597" s="256"/>
      <c r="EZ597" s="256"/>
      <c r="FA597" s="256"/>
      <c r="FB597" s="256"/>
      <c r="FC597" s="256"/>
      <c r="FD597" s="256"/>
      <c r="FE597" s="256"/>
      <c r="FF597" s="256"/>
      <c r="FG597" s="256"/>
      <c r="FH597" s="256"/>
      <c r="FI597" s="256"/>
      <c r="FK597" s="256"/>
      <c r="FL597" s="256"/>
      <c r="FM597" s="256"/>
      <c r="FN597" s="256"/>
      <c r="FO597" s="256"/>
      <c r="FP597" s="256"/>
      <c r="FQ597" s="256"/>
      <c r="FR597" s="256"/>
      <c r="FS597" s="256"/>
      <c r="FT597" s="256"/>
      <c r="FU597" s="256"/>
      <c r="FV597" s="256"/>
      <c r="FX597" s="256"/>
      <c r="FY597" s="256"/>
      <c r="FZ597" s="256"/>
      <c r="GA597" s="256"/>
      <c r="GB597" s="256"/>
      <c r="GC597" s="256"/>
      <c r="GD597" s="256"/>
      <c r="GE597" s="256"/>
      <c r="GF597" s="256"/>
      <c r="GG597" s="256"/>
      <c r="GH597" s="256"/>
      <c r="GI597" s="256"/>
      <c r="GK597" s="256"/>
      <c r="GL597" s="256"/>
      <c r="GM597" s="256"/>
      <c r="GN597" s="256"/>
      <c r="GO597" s="256"/>
      <c r="GP597" s="256"/>
      <c r="GQ597" s="256"/>
      <c r="GR597" s="256"/>
      <c r="GS597" s="256"/>
      <c r="GT597" s="256"/>
      <c r="GU597" s="256"/>
      <c r="GV597" s="256"/>
      <c r="GX597" s="256"/>
      <c r="GY597" s="256"/>
      <c r="GZ597" s="256"/>
      <c r="HA597" s="256"/>
      <c r="HB597" s="256"/>
      <c r="HC597" s="256"/>
      <c r="HD597" s="256"/>
      <c r="HE597" s="256"/>
      <c r="HF597" s="256"/>
      <c r="HG597" s="256"/>
      <c r="HH597" s="256"/>
      <c r="HI597" s="256"/>
      <c r="HK597" s="256"/>
      <c r="HL597" s="256"/>
      <c r="HM597" s="256"/>
      <c r="HN597" s="256"/>
      <c r="HO597" s="256"/>
      <c r="HP597" s="256"/>
      <c r="HQ597" s="256"/>
      <c r="HR597" s="256"/>
      <c r="HS597" s="256"/>
      <c r="HT597" s="256"/>
      <c r="HU597" s="256"/>
      <c r="HV597" s="256"/>
      <c r="HX597" s="256"/>
      <c r="HY597" s="256"/>
      <c r="HZ597" s="256"/>
      <c r="IA597" s="256"/>
      <c r="IB597" s="256"/>
      <c r="IC597" s="256"/>
      <c r="ID597" s="256"/>
      <c r="IE597" s="256"/>
      <c r="IF597" s="256"/>
      <c r="IG597" s="256"/>
      <c r="IH597" s="256"/>
      <c r="II597" s="256"/>
      <c r="IK597" s="256"/>
      <c r="IL597" s="257"/>
      <c r="IM597" s="257"/>
      <c r="IN597" s="257"/>
      <c r="IO597" s="257"/>
      <c r="IP597" s="257"/>
      <c r="IQ597" s="257"/>
      <c r="IR597" s="257"/>
      <c r="IS597" s="257"/>
      <c r="IT597" s="257"/>
      <c r="IU597" s="257"/>
      <c r="IV597" s="257"/>
      <c r="IW597" s="257"/>
      <c r="IY597" s="256"/>
    </row>
    <row r="598" spans="16:259" ht="19.5" customHeight="1" x14ac:dyDescent="0.5">
      <c r="P598" s="400"/>
      <c r="Z598" s="256"/>
      <c r="AA598" s="256"/>
      <c r="AB598" s="256"/>
      <c r="AO598" s="400"/>
      <c r="AY598" s="256"/>
      <c r="AZ598" s="256"/>
      <c r="BA598" s="256"/>
      <c r="BB598" s="256"/>
      <c r="BC598" s="256"/>
      <c r="BD598" s="256"/>
      <c r="BE598" s="256"/>
      <c r="BF598" s="256"/>
      <c r="BG598" s="256"/>
      <c r="BH598" s="256"/>
      <c r="BI598" s="256"/>
      <c r="BK598" s="256"/>
      <c r="BL598" s="256"/>
      <c r="BM598" s="256"/>
      <c r="BN598" s="256"/>
      <c r="BO598" s="256"/>
      <c r="BP598" s="256"/>
      <c r="BQ598" s="256"/>
      <c r="BR598" s="256"/>
      <c r="BS598" s="256"/>
      <c r="BT598" s="256"/>
      <c r="BU598" s="256"/>
      <c r="BV598" s="256"/>
      <c r="BX598" s="256"/>
      <c r="BY598" s="256"/>
      <c r="BZ598" s="256"/>
      <c r="CA598" s="256"/>
      <c r="CB598" s="256"/>
      <c r="CC598" s="256"/>
      <c r="CD598" s="256"/>
      <c r="CE598" s="256"/>
      <c r="CF598" s="256"/>
      <c r="CG598" s="256"/>
      <c r="CH598" s="256"/>
      <c r="CI598" s="256"/>
      <c r="CK598" s="256"/>
      <c r="CL598" s="256"/>
      <c r="CM598" s="256"/>
      <c r="CN598" s="256"/>
      <c r="CO598" s="256"/>
      <c r="CP598" s="256"/>
      <c r="CQ598" s="256"/>
      <c r="CR598" s="256"/>
      <c r="CS598" s="256"/>
      <c r="CT598" s="256"/>
      <c r="CU598" s="256"/>
      <c r="CV598" s="256"/>
      <c r="CX598" s="256"/>
      <c r="CY598" s="256"/>
      <c r="CZ598" s="256"/>
      <c r="DA598" s="256"/>
      <c r="DB598" s="256"/>
      <c r="DC598" s="256"/>
      <c r="DD598" s="256"/>
      <c r="DE598" s="256"/>
      <c r="DF598" s="256"/>
      <c r="DG598" s="256"/>
      <c r="DH598" s="256"/>
      <c r="DI598" s="256"/>
      <c r="DK598" s="256"/>
      <c r="DL598" s="256"/>
      <c r="DM598" s="256"/>
      <c r="DN598" s="256"/>
      <c r="DO598" s="256"/>
      <c r="DP598" s="256"/>
      <c r="DQ598" s="256"/>
      <c r="DR598" s="256"/>
      <c r="DS598" s="256"/>
      <c r="DT598" s="256"/>
      <c r="DU598" s="256"/>
      <c r="DV598" s="256"/>
      <c r="DX598" s="256"/>
      <c r="DY598" s="256"/>
      <c r="DZ598" s="256"/>
      <c r="EA598" s="256"/>
      <c r="EB598" s="256"/>
      <c r="EC598" s="256"/>
      <c r="ED598" s="256"/>
      <c r="EE598" s="256"/>
      <c r="EF598" s="256"/>
      <c r="EG598" s="256"/>
      <c r="EH598" s="256"/>
      <c r="EI598" s="256"/>
      <c r="EK598" s="256"/>
      <c r="EL598" s="256"/>
      <c r="EM598" s="256"/>
      <c r="EN598" s="256"/>
      <c r="EO598" s="256"/>
      <c r="EP598" s="256"/>
      <c r="EQ598" s="256"/>
      <c r="ER598" s="256"/>
      <c r="ES598" s="256"/>
      <c r="ET598" s="256"/>
      <c r="EU598" s="256"/>
      <c r="EV598" s="256"/>
      <c r="EX598" s="256"/>
      <c r="EY598" s="256"/>
      <c r="EZ598" s="256"/>
      <c r="FA598" s="256"/>
      <c r="FB598" s="256"/>
      <c r="FC598" s="256"/>
      <c r="FD598" s="256"/>
      <c r="FE598" s="256"/>
      <c r="FF598" s="256"/>
      <c r="FG598" s="256"/>
      <c r="FH598" s="256"/>
      <c r="FI598" s="256"/>
      <c r="FK598" s="256"/>
      <c r="FL598" s="256"/>
      <c r="FM598" s="256"/>
      <c r="FN598" s="256"/>
      <c r="FO598" s="256"/>
      <c r="FP598" s="256"/>
      <c r="FQ598" s="256"/>
      <c r="FR598" s="256"/>
      <c r="FS598" s="256"/>
      <c r="FT598" s="256"/>
      <c r="FU598" s="256"/>
      <c r="FV598" s="256"/>
      <c r="FX598" s="256"/>
      <c r="FY598" s="256"/>
      <c r="FZ598" s="256"/>
      <c r="GA598" s="256"/>
      <c r="GB598" s="256"/>
      <c r="GC598" s="256"/>
      <c r="GD598" s="256"/>
      <c r="GE598" s="256"/>
      <c r="GF598" s="256"/>
      <c r="GG598" s="256"/>
      <c r="GH598" s="256"/>
      <c r="GI598" s="256"/>
      <c r="GK598" s="256"/>
      <c r="GL598" s="256"/>
      <c r="GM598" s="256"/>
      <c r="GN598" s="256"/>
      <c r="GO598" s="256"/>
      <c r="GP598" s="256"/>
      <c r="GQ598" s="256"/>
      <c r="GR598" s="256"/>
      <c r="GS598" s="256"/>
      <c r="GT598" s="256"/>
      <c r="GU598" s="256"/>
      <c r="GV598" s="256"/>
      <c r="GX598" s="256"/>
      <c r="GY598" s="256"/>
      <c r="GZ598" s="256"/>
      <c r="HA598" s="256"/>
      <c r="HB598" s="256"/>
      <c r="HC598" s="256"/>
      <c r="HD598" s="256"/>
      <c r="HE598" s="256"/>
      <c r="HF598" s="256"/>
      <c r="HG598" s="256"/>
      <c r="HH598" s="256"/>
      <c r="HI598" s="256"/>
      <c r="HK598" s="256"/>
      <c r="HL598" s="256"/>
      <c r="HM598" s="256"/>
      <c r="HN598" s="256"/>
      <c r="HO598" s="256"/>
      <c r="HP598" s="256"/>
      <c r="HQ598" s="256"/>
      <c r="HR598" s="256"/>
      <c r="HS598" s="256"/>
      <c r="HT598" s="256"/>
      <c r="HU598" s="256"/>
      <c r="HV598" s="256"/>
      <c r="HX598" s="256"/>
      <c r="HY598" s="256"/>
      <c r="HZ598" s="256"/>
      <c r="IA598" s="256"/>
      <c r="IB598" s="256"/>
      <c r="IC598" s="256"/>
      <c r="ID598" s="256"/>
      <c r="IE598" s="256"/>
      <c r="IF598" s="256"/>
      <c r="IG598" s="256"/>
      <c r="IH598" s="256"/>
      <c r="II598" s="256"/>
      <c r="IK598" s="256"/>
      <c r="IL598" s="257"/>
      <c r="IM598" s="257"/>
      <c r="IN598" s="257"/>
      <c r="IO598" s="257"/>
      <c r="IP598" s="257"/>
      <c r="IQ598" s="257"/>
      <c r="IR598" s="257"/>
      <c r="IS598" s="257"/>
      <c r="IT598" s="257"/>
      <c r="IU598" s="257"/>
      <c r="IV598" s="257"/>
      <c r="IW598" s="257"/>
      <c r="IY598" s="256"/>
    </row>
    <row r="599" spans="16:259" ht="19.5" customHeight="1" x14ac:dyDescent="0.5">
      <c r="AO599" s="400"/>
      <c r="AY599" s="256"/>
      <c r="AZ599" s="256"/>
      <c r="BA599" s="256"/>
      <c r="BB599" s="256"/>
      <c r="BC599" s="256"/>
      <c r="BD599" s="256"/>
      <c r="BE599" s="256"/>
      <c r="BF599" s="256"/>
      <c r="BG599" s="256"/>
      <c r="BH599" s="256"/>
      <c r="BI599" s="256"/>
      <c r="BK599" s="256"/>
      <c r="BL599" s="256"/>
      <c r="BM599" s="256"/>
      <c r="BN599" s="256"/>
      <c r="BO599" s="256"/>
      <c r="BP599" s="256"/>
      <c r="BQ599" s="256"/>
      <c r="BR599" s="256"/>
      <c r="BS599" s="256"/>
      <c r="BT599" s="256"/>
      <c r="BU599" s="256"/>
      <c r="BV599" s="256"/>
      <c r="BX599" s="256"/>
      <c r="BY599" s="256"/>
      <c r="BZ599" s="256"/>
      <c r="CA599" s="256"/>
      <c r="CB599" s="256"/>
      <c r="CC599" s="256"/>
      <c r="CD599" s="256"/>
      <c r="CE599" s="256"/>
      <c r="CF599" s="256"/>
      <c r="CG599" s="256"/>
      <c r="CH599" s="256"/>
      <c r="CI599" s="256"/>
      <c r="CK599" s="256"/>
      <c r="CL599" s="256"/>
      <c r="CM599" s="256"/>
      <c r="CN599" s="256"/>
      <c r="CO599" s="256"/>
      <c r="CP599" s="256"/>
      <c r="CQ599" s="256"/>
      <c r="CR599" s="256"/>
      <c r="CS599" s="256"/>
      <c r="CT599" s="256"/>
      <c r="CU599" s="256"/>
      <c r="CV599" s="256"/>
      <c r="CX599" s="256"/>
      <c r="CY599" s="256"/>
      <c r="CZ599" s="256"/>
      <c r="DA599" s="256"/>
      <c r="DB599" s="256"/>
      <c r="DC599" s="256"/>
      <c r="DD599" s="256"/>
      <c r="DE599" s="256"/>
      <c r="DF599" s="256"/>
      <c r="DG599" s="256"/>
      <c r="DH599" s="256"/>
    </row>
    <row r="600" spans="16:259" ht="19.5" customHeight="1" x14ac:dyDescent="0.5">
      <c r="AO600" s="400"/>
      <c r="AY600" s="256"/>
      <c r="AZ600" s="256"/>
      <c r="BA600" s="256"/>
      <c r="BB600" s="256"/>
      <c r="BC600" s="256"/>
      <c r="BD600" s="256"/>
      <c r="BE600" s="256"/>
      <c r="BF600" s="256"/>
      <c r="BG600" s="256"/>
      <c r="BH600" s="256"/>
      <c r="BI600" s="256"/>
      <c r="BK600" s="256"/>
      <c r="BL600" s="256"/>
      <c r="BM600" s="256"/>
      <c r="BN600" s="256"/>
      <c r="BO600" s="256"/>
      <c r="BP600" s="256"/>
      <c r="BQ600" s="256"/>
      <c r="BR600" s="256"/>
      <c r="BS600" s="256"/>
      <c r="BT600" s="256"/>
      <c r="BU600" s="256"/>
      <c r="BV600" s="256"/>
      <c r="BX600" s="256"/>
      <c r="BY600" s="256"/>
      <c r="BZ600" s="256"/>
      <c r="CA600" s="256"/>
      <c r="CB600" s="256"/>
      <c r="CC600" s="256"/>
      <c r="CD600" s="256"/>
      <c r="CE600" s="256"/>
      <c r="CF600" s="256"/>
      <c r="CG600" s="256"/>
      <c r="CH600" s="256"/>
      <c r="CI600" s="256"/>
      <c r="CK600" s="256"/>
      <c r="CL600" s="256"/>
      <c r="CM600" s="256"/>
      <c r="CN600" s="256"/>
      <c r="CO600" s="256"/>
      <c r="CP600" s="256"/>
      <c r="CQ600" s="256"/>
      <c r="CR600" s="256"/>
      <c r="CS600" s="256"/>
      <c r="CT600" s="256"/>
      <c r="CU600" s="256"/>
      <c r="CV600" s="256"/>
      <c r="CX600" s="256"/>
      <c r="CY600" s="256"/>
      <c r="CZ600" s="256"/>
      <c r="DA600" s="256"/>
      <c r="DB600" s="256"/>
      <c r="DC600" s="256"/>
      <c r="DD600" s="256"/>
      <c r="DE600" s="256"/>
      <c r="DF600" s="256"/>
      <c r="DG600" s="256"/>
      <c r="DH600" s="256"/>
    </row>
    <row r="601" spans="16:259" ht="19.5" customHeight="1" x14ac:dyDescent="0.5">
      <c r="AO601" s="400"/>
      <c r="AY601" s="256"/>
      <c r="AZ601" s="256"/>
      <c r="BA601" s="256"/>
      <c r="BB601" s="256"/>
      <c r="BC601" s="256"/>
      <c r="BD601" s="256"/>
      <c r="BE601" s="256"/>
      <c r="BF601" s="256"/>
      <c r="BG601" s="256"/>
      <c r="BH601" s="256"/>
      <c r="BI601" s="256"/>
      <c r="BK601" s="256"/>
      <c r="BL601" s="256"/>
      <c r="BM601" s="256"/>
      <c r="BN601" s="256"/>
      <c r="BO601" s="256"/>
      <c r="BP601" s="256"/>
      <c r="BQ601" s="256"/>
      <c r="BR601" s="256"/>
      <c r="BS601" s="256"/>
      <c r="BT601" s="256"/>
      <c r="BU601" s="256"/>
      <c r="BV601" s="256"/>
      <c r="BX601" s="256"/>
      <c r="BY601" s="256"/>
      <c r="BZ601" s="256"/>
      <c r="CA601" s="256"/>
      <c r="CB601" s="256"/>
      <c r="CC601" s="256"/>
      <c r="CD601" s="256"/>
      <c r="CE601" s="256"/>
      <c r="CF601" s="256"/>
      <c r="CG601" s="256"/>
      <c r="CH601" s="256"/>
      <c r="CI601" s="256"/>
      <c r="CK601" s="256"/>
      <c r="CL601" s="256"/>
      <c r="CM601" s="256"/>
      <c r="CN601" s="256"/>
      <c r="CO601" s="256"/>
      <c r="CP601" s="256"/>
      <c r="CQ601" s="256"/>
      <c r="CR601" s="256"/>
      <c r="CS601" s="256"/>
      <c r="CT601" s="256"/>
      <c r="CU601" s="256"/>
      <c r="CV601" s="256"/>
      <c r="CX601" s="256"/>
      <c r="CY601" s="256"/>
      <c r="CZ601" s="256"/>
      <c r="DA601" s="256"/>
      <c r="DB601" s="256"/>
      <c r="DC601" s="256"/>
      <c r="DD601" s="256"/>
      <c r="DE601" s="256"/>
      <c r="DF601" s="256"/>
      <c r="DG601" s="256"/>
      <c r="DH601" s="256"/>
    </row>
    <row r="602" spans="16:259" ht="19.5" customHeight="1" x14ac:dyDescent="0.5">
      <c r="AO602" s="400"/>
      <c r="AY602" s="256"/>
      <c r="AZ602" s="256"/>
      <c r="BA602" s="256"/>
      <c r="BB602" s="256"/>
      <c r="BC602" s="256"/>
      <c r="BD602" s="256"/>
      <c r="BE602" s="256"/>
      <c r="BF602" s="256"/>
      <c r="BG602" s="256"/>
      <c r="BH602" s="256"/>
      <c r="BI602" s="256"/>
      <c r="BK602" s="256"/>
      <c r="BL602" s="256"/>
      <c r="BM602" s="256"/>
      <c r="BN602" s="256"/>
      <c r="BO602" s="256"/>
      <c r="BP602" s="256"/>
      <c r="BQ602" s="256"/>
      <c r="BR602" s="256"/>
      <c r="BS602" s="256"/>
      <c r="BT602" s="256"/>
      <c r="BU602" s="256"/>
      <c r="BV602" s="256"/>
      <c r="BX602" s="256"/>
      <c r="BY602" s="256"/>
      <c r="BZ602" s="256"/>
      <c r="CA602" s="256"/>
      <c r="CB602" s="256"/>
      <c r="CC602" s="256"/>
      <c r="CD602" s="256"/>
      <c r="CE602" s="256"/>
      <c r="CF602" s="256"/>
      <c r="CG602" s="256"/>
      <c r="CH602" s="256"/>
      <c r="CI602" s="256"/>
      <c r="CK602" s="256"/>
      <c r="CL602" s="256"/>
      <c r="CM602" s="256"/>
      <c r="CN602" s="256"/>
      <c r="CO602" s="256"/>
      <c r="CP602" s="256"/>
      <c r="CQ602" s="256"/>
      <c r="CR602" s="256"/>
      <c r="CS602" s="256"/>
      <c r="CT602" s="256"/>
      <c r="CU602" s="256"/>
      <c r="CV602" s="256"/>
      <c r="CX602" s="256"/>
      <c r="CY602" s="256"/>
      <c r="CZ602" s="256"/>
      <c r="DA602" s="256"/>
      <c r="DB602" s="256"/>
      <c r="DC602" s="256"/>
      <c r="DD602" s="256"/>
      <c r="DE602" s="256"/>
      <c r="DF602" s="256"/>
      <c r="DG602" s="256"/>
      <c r="DH602" s="256"/>
    </row>
    <row r="603" spans="16:259" ht="19.5" customHeight="1" x14ac:dyDescent="0.5">
      <c r="AO603" s="400"/>
      <c r="AY603" s="256"/>
      <c r="AZ603" s="256"/>
      <c r="BA603" s="256"/>
      <c r="BB603" s="256"/>
      <c r="BC603" s="256"/>
      <c r="BD603" s="256"/>
      <c r="BE603" s="256"/>
      <c r="BF603" s="256"/>
      <c r="BG603" s="256"/>
      <c r="BH603" s="256"/>
      <c r="BI603" s="256"/>
      <c r="BK603" s="256"/>
      <c r="BL603" s="256"/>
      <c r="BM603" s="256"/>
      <c r="BN603" s="256"/>
      <c r="BO603" s="256"/>
      <c r="BP603" s="256"/>
      <c r="BQ603" s="256"/>
      <c r="BR603" s="256"/>
      <c r="BS603" s="256"/>
      <c r="BT603" s="256"/>
      <c r="BU603" s="256"/>
      <c r="BV603" s="256"/>
      <c r="BX603" s="256"/>
      <c r="BY603" s="256"/>
      <c r="BZ603" s="256"/>
      <c r="CA603" s="256"/>
      <c r="CB603" s="256"/>
      <c r="CC603" s="256"/>
      <c r="CD603" s="256"/>
      <c r="CE603" s="256"/>
      <c r="CF603" s="256"/>
      <c r="CG603" s="256"/>
      <c r="CH603" s="256"/>
      <c r="CI603" s="256"/>
      <c r="CK603" s="256"/>
      <c r="CL603" s="256"/>
      <c r="CM603" s="256"/>
      <c r="CN603" s="256"/>
      <c r="CO603" s="256"/>
      <c r="CP603" s="256"/>
      <c r="CQ603" s="256"/>
      <c r="CR603" s="256"/>
      <c r="CS603" s="256"/>
      <c r="CT603" s="256"/>
      <c r="CU603" s="256"/>
      <c r="CV603" s="256"/>
      <c r="CX603" s="256"/>
      <c r="CY603" s="256"/>
      <c r="CZ603" s="256"/>
      <c r="DA603" s="256"/>
      <c r="DB603" s="256"/>
      <c r="DC603" s="256"/>
      <c r="DD603" s="256"/>
      <c r="DE603" s="256"/>
      <c r="DF603" s="256"/>
      <c r="DG603" s="256"/>
      <c r="DH603" s="256"/>
    </row>
    <row r="604" spans="16:259" ht="19.5" customHeight="1" x14ac:dyDescent="0.5">
      <c r="AO604" s="400"/>
      <c r="AY604" s="256"/>
      <c r="AZ604" s="256"/>
      <c r="BA604" s="256"/>
      <c r="BB604" s="256"/>
      <c r="BC604" s="256"/>
      <c r="BD604" s="256"/>
      <c r="BE604" s="256"/>
      <c r="BF604" s="256"/>
      <c r="BG604" s="256"/>
      <c r="BH604" s="256"/>
      <c r="BI604" s="256"/>
      <c r="BK604" s="256"/>
      <c r="BL604" s="256"/>
      <c r="BM604" s="256"/>
      <c r="BN604" s="256"/>
      <c r="BO604" s="256"/>
      <c r="BP604" s="256"/>
      <c r="BQ604" s="256"/>
      <c r="BR604" s="256"/>
      <c r="BS604" s="256"/>
      <c r="BT604" s="256"/>
      <c r="BU604" s="256"/>
      <c r="BV604" s="256"/>
      <c r="BX604" s="256"/>
      <c r="BY604" s="256"/>
      <c r="BZ604" s="256"/>
      <c r="CA604" s="256"/>
      <c r="CB604" s="256"/>
      <c r="CC604" s="256"/>
      <c r="CD604" s="256"/>
      <c r="CE604" s="256"/>
      <c r="CF604" s="256"/>
      <c r="CG604" s="256"/>
      <c r="CH604" s="256"/>
      <c r="CI604" s="256"/>
      <c r="CK604" s="256"/>
      <c r="CL604" s="256"/>
      <c r="CM604" s="256"/>
      <c r="CN604" s="256"/>
      <c r="CO604" s="256"/>
      <c r="CP604" s="256"/>
      <c r="CQ604" s="256"/>
      <c r="CR604" s="256"/>
      <c r="CS604" s="256"/>
      <c r="CT604" s="256"/>
      <c r="CU604" s="256"/>
      <c r="CV604" s="256"/>
      <c r="CX604" s="256"/>
      <c r="CY604" s="256"/>
      <c r="CZ604" s="256"/>
      <c r="DA604" s="256"/>
      <c r="DB604" s="256"/>
      <c r="DC604" s="256"/>
      <c r="DD604" s="256"/>
      <c r="DE604" s="256"/>
      <c r="DF604" s="256"/>
      <c r="DG604" s="256"/>
      <c r="DH604" s="256"/>
    </row>
    <row r="605" spans="16:259" ht="19.5" customHeight="1" x14ac:dyDescent="0.5">
      <c r="AO605" s="400"/>
      <c r="AY605" s="256"/>
      <c r="AZ605" s="256"/>
      <c r="BA605" s="256"/>
      <c r="BB605" s="256"/>
      <c r="BC605" s="256"/>
      <c r="BD605" s="256"/>
      <c r="BE605" s="256"/>
      <c r="BF605" s="256"/>
      <c r="BG605" s="256"/>
      <c r="BH605" s="256"/>
      <c r="BI605" s="256"/>
      <c r="BK605" s="256"/>
      <c r="BL605" s="256"/>
      <c r="BM605" s="256"/>
      <c r="BN605" s="256"/>
      <c r="BO605" s="256"/>
      <c r="BP605" s="256"/>
      <c r="BQ605" s="256"/>
      <c r="BR605" s="256"/>
      <c r="BS605" s="256"/>
      <c r="BT605" s="256"/>
      <c r="BU605" s="256"/>
      <c r="BV605" s="256"/>
      <c r="BX605" s="256"/>
      <c r="BY605" s="256"/>
      <c r="BZ605" s="256"/>
      <c r="CA605" s="256"/>
      <c r="CB605" s="256"/>
      <c r="CC605" s="256"/>
      <c r="CD605" s="256"/>
      <c r="CE605" s="256"/>
      <c r="CF605" s="256"/>
      <c r="CG605" s="256"/>
      <c r="CH605" s="256"/>
      <c r="CI605" s="256"/>
      <c r="CK605" s="256"/>
      <c r="CL605" s="256"/>
      <c r="CM605" s="256"/>
      <c r="CN605" s="256"/>
      <c r="CO605" s="256"/>
      <c r="CP605" s="256"/>
      <c r="CQ605" s="256"/>
      <c r="CR605" s="256"/>
      <c r="CS605" s="256"/>
      <c r="CT605" s="256"/>
      <c r="CU605" s="256"/>
      <c r="CV605" s="256"/>
      <c r="CX605" s="256"/>
      <c r="CY605" s="256"/>
      <c r="CZ605" s="256"/>
      <c r="DA605" s="256"/>
      <c r="DB605" s="256"/>
      <c r="DC605" s="256"/>
      <c r="DD605" s="256"/>
      <c r="DE605" s="256"/>
      <c r="DF605" s="256"/>
      <c r="DG605" s="256"/>
      <c r="DH605" s="256"/>
    </row>
    <row r="606" spans="16:259" ht="19.5" customHeight="1" x14ac:dyDescent="0.5">
      <c r="AO606" s="400"/>
      <c r="AY606" s="256"/>
      <c r="AZ606" s="256"/>
      <c r="BA606" s="256"/>
      <c r="BB606" s="256"/>
      <c r="BC606" s="256"/>
      <c r="BD606" s="256"/>
      <c r="BE606" s="256"/>
      <c r="BF606" s="256"/>
      <c r="BG606" s="256"/>
      <c r="BH606" s="256"/>
      <c r="BI606" s="256"/>
      <c r="BK606" s="256"/>
      <c r="BL606" s="256"/>
      <c r="BM606" s="256"/>
      <c r="BN606" s="256"/>
      <c r="BO606" s="256"/>
      <c r="BP606" s="256"/>
      <c r="BQ606" s="256"/>
      <c r="BR606" s="256"/>
      <c r="BS606" s="256"/>
      <c r="BT606" s="256"/>
      <c r="BU606" s="256"/>
      <c r="BV606" s="256"/>
      <c r="BX606" s="256"/>
      <c r="BY606" s="256"/>
      <c r="BZ606" s="256"/>
      <c r="CA606" s="256"/>
      <c r="CB606" s="256"/>
      <c r="CC606" s="256"/>
      <c r="CD606" s="256"/>
      <c r="CE606" s="256"/>
      <c r="CF606" s="256"/>
      <c r="CG606" s="256"/>
      <c r="CH606" s="256"/>
      <c r="CI606" s="256"/>
      <c r="CK606" s="256"/>
      <c r="CL606" s="256"/>
      <c r="CM606" s="256"/>
      <c r="CN606" s="256"/>
      <c r="CO606" s="256"/>
      <c r="CP606" s="256"/>
      <c r="CQ606" s="256"/>
      <c r="CR606" s="256"/>
      <c r="CS606" s="256"/>
      <c r="CT606" s="256"/>
      <c r="CU606" s="256"/>
      <c r="CV606" s="256"/>
      <c r="CX606" s="256"/>
      <c r="CY606" s="256"/>
      <c r="CZ606" s="256"/>
      <c r="DA606" s="256"/>
      <c r="DB606" s="256"/>
      <c r="DC606" s="256"/>
      <c r="DD606" s="256"/>
      <c r="DE606" s="256"/>
      <c r="DF606" s="256"/>
      <c r="DG606" s="256"/>
      <c r="DH606" s="256"/>
    </row>
    <row r="607" spans="16:259" ht="19.5" customHeight="1" x14ac:dyDescent="0.5">
      <c r="AO607" s="400"/>
      <c r="AY607" s="256"/>
      <c r="AZ607" s="256"/>
      <c r="BA607" s="256"/>
      <c r="BB607" s="256"/>
      <c r="BC607" s="256"/>
      <c r="BD607" s="256"/>
      <c r="BE607" s="256"/>
      <c r="BF607" s="256"/>
      <c r="BG607" s="256"/>
      <c r="BH607" s="256"/>
      <c r="BI607" s="256"/>
      <c r="BK607" s="256"/>
      <c r="BL607" s="256"/>
      <c r="BM607" s="256"/>
      <c r="BN607" s="256"/>
      <c r="BO607" s="256"/>
      <c r="BP607" s="256"/>
      <c r="BQ607" s="256"/>
      <c r="BR607" s="256"/>
      <c r="BS607" s="256"/>
      <c r="BT607" s="256"/>
      <c r="BU607" s="256"/>
      <c r="BV607" s="256"/>
      <c r="BX607" s="256"/>
      <c r="BY607" s="256"/>
      <c r="BZ607" s="256"/>
      <c r="CA607" s="256"/>
      <c r="CB607" s="256"/>
      <c r="CC607" s="256"/>
      <c r="CD607" s="256"/>
      <c r="CE607" s="256"/>
      <c r="CF607" s="256"/>
      <c r="CG607" s="256"/>
      <c r="CH607" s="256"/>
      <c r="CI607" s="256"/>
      <c r="CK607" s="256"/>
      <c r="CL607" s="256"/>
      <c r="CM607" s="256"/>
      <c r="CN607" s="256"/>
      <c r="CO607" s="256"/>
      <c r="CP607" s="256"/>
      <c r="CQ607" s="256"/>
      <c r="CR607" s="256"/>
      <c r="CS607" s="256"/>
      <c r="CT607" s="256"/>
      <c r="CU607" s="256"/>
      <c r="CV607" s="256"/>
      <c r="CX607" s="256"/>
      <c r="CY607" s="256"/>
      <c r="CZ607" s="256"/>
      <c r="DA607" s="256"/>
      <c r="DB607" s="256"/>
      <c r="DC607" s="256"/>
      <c r="DD607" s="256"/>
      <c r="DE607" s="256"/>
      <c r="DF607" s="256"/>
      <c r="DG607" s="256"/>
      <c r="DH607" s="256"/>
    </row>
    <row r="608" spans="16:259" ht="19.5" customHeight="1" x14ac:dyDescent="0.5">
      <c r="AO608" s="400"/>
      <c r="AY608" s="256"/>
      <c r="AZ608" s="256"/>
      <c r="BA608" s="256"/>
      <c r="BB608" s="256"/>
      <c r="BC608" s="256"/>
      <c r="BD608" s="256"/>
      <c r="BE608" s="256"/>
      <c r="BF608" s="256"/>
      <c r="BG608" s="256"/>
      <c r="BH608" s="256"/>
      <c r="BI608" s="256"/>
      <c r="BK608" s="256"/>
      <c r="BL608" s="256"/>
      <c r="BM608" s="256"/>
      <c r="BN608" s="256"/>
      <c r="BO608" s="256"/>
      <c r="BP608" s="256"/>
      <c r="BQ608" s="256"/>
      <c r="BR608" s="256"/>
      <c r="BS608" s="256"/>
      <c r="BT608" s="256"/>
      <c r="BU608" s="256"/>
      <c r="BV608" s="256"/>
      <c r="BX608" s="256"/>
      <c r="BY608" s="256"/>
      <c r="BZ608" s="256"/>
      <c r="CA608" s="256"/>
      <c r="CB608" s="256"/>
      <c r="CC608" s="256"/>
      <c r="CD608" s="256"/>
      <c r="CE608" s="256"/>
      <c r="CF608" s="256"/>
      <c r="CG608" s="256"/>
      <c r="CH608" s="256"/>
      <c r="CI608" s="256"/>
      <c r="CK608" s="256"/>
      <c r="CL608" s="256"/>
      <c r="CM608" s="256"/>
      <c r="CN608" s="256"/>
      <c r="CO608" s="256"/>
      <c r="CP608" s="256"/>
      <c r="CQ608" s="256"/>
      <c r="CR608" s="256"/>
      <c r="CS608" s="256"/>
      <c r="CT608" s="256"/>
      <c r="CU608" s="256"/>
      <c r="CV608" s="256"/>
      <c r="CX608" s="256"/>
      <c r="CY608" s="256"/>
      <c r="CZ608" s="256"/>
      <c r="DA608" s="256"/>
      <c r="DB608" s="256"/>
      <c r="DC608" s="256"/>
      <c r="DD608" s="256"/>
      <c r="DE608" s="256"/>
      <c r="DF608" s="256"/>
      <c r="DG608" s="256"/>
      <c r="DH608" s="256"/>
    </row>
    <row r="609" spans="41:112" ht="19.5" customHeight="1" x14ac:dyDescent="0.5">
      <c r="AO609" s="400"/>
      <c r="AY609" s="256"/>
      <c r="AZ609" s="256"/>
      <c r="BA609" s="256"/>
      <c r="BB609" s="256"/>
      <c r="BC609" s="256"/>
      <c r="BD609" s="256"/>
      <c r="BE609" s="256"/>
      <c r="BF609" s="256"/>
      <c r="BG609" s="256"/>
      <c r="BH609" s="256"/>
      <c r="BI609" s="256"/>
      <c r="BK609" s="256"/>
      <c r="BL609" s="256"/>
      <c r="BM609" s="256"/>
      <c r="BN609" s="256"/>
      <c r="BO609" s="256"/>
      <c r="BP609" s="256"/>
      <c r="BQ609" s="256"/>
      <c r="BR609" s="256"/>
      <c r="BS609" s="256"/>
      <c r="BT609" s="256"/>
      <c r="BU609" s="256"/>
      <c r="BV609" s="256"/>
      <c r="BX609" s="256"/>
      <c r="BY609" s="256"/>
      <c r="BZ609" s="256"/>
      <c r="CA609" s="256"/>
      <c r="CB609" s="256"/>
      <c r="CC609" s="256"/>
      <c r="CD609" s="256"/>
      <c r="CE609" s="256"/>
      <c r="CF609" s="256"/>
      <c r="CG609" s="256"/>
      <c r="CH609" s="256"/>
      <c r="CI609" s="256"/>
      <c r="CK609" s="256"/>
      <c r="CL609" s="256"/>
      <c r="CM609" s="256"/>
      <c r="CN609" s="256"/>
      <c r="CO609" s="256"/>
      <c r="CP609" s="256"/>
      <c r="CQ609" s="256"/>
      <c r="CR609" s="256"/>
      <c r="CS609" s="256"/>
      <c r="CT609" s="256"/>
      <c r="CU609" s="256"/>
      <c r="CV609" s="256"/>
      <c r="CX609" s="256"/>
      <c r="CY609" s="256"/>
      <c r="CZ609" s="256"/>
      <c r="DA609" s="256"/>
      <c r="DB609" s="256"/>
      <c r="DC609" s="256"/>
      <c r="DD609" s="256"/>
      <c r="DE609" s="256"/>
      <c r="DF609" s="256"/>
      <c r="DG609" s="256"/>
      <c r="DH609" s="256"/>
    </row>
    <row r="610" spans="41:112" ht="19.5" customHeight="1" x14ac:dyDescent="0.5">
      <c r="AO610" s="400"/>
      <c r="AY610" s="256"/>
      <c r="AZ610" s="256"/>
      <c r="BA610" s="256"/>
      <c r="BB610" s="256"/>
      <c r="BC610" s="256"/>
      <c r="BD610" s="256"/>
      <c r="BE610" s="256"/>
      <c r="BF610" s="256"/>
      <c r="BG610" s="256"/>
      <c r="BH610" s="256"/>
      <c r="BI610" s="256"/>
      <c r="BK610" s="256"/>
      <c r="BL610" s="256"/>
      <c r="BM610" s="256"/>
      <c r="BN610" s="256"/>
      <c r="BO610" s="256"/>
      <c r="BP610" s="256"/>
      <c r="BQ610" s="256"/>
      <c r="BR610" s="256"/>
      <c r="BS610" s="256"/>
      <c r="BT610" s="256"/>
      <c r="BU610" s="256"/>
      <c r="BV610" s="256"/>
      <c r="BX610" s="256"/>
      <c r="BY610" s="256"/>
      <c r="BZ610" s="256"/>
      <c r="CA610" s="256"/>
      <c r="CB610" s="256"/>
      <c r="CC610" s="256"/>
      <c r="CD610" s="256"/>
      <c r="CE610" s="256"/>
      <c r="CF610" s="256"/>
      <c r="CG610" s="256"/>
      <c r="CH610" s="256"/>
      <c r="CI610" s="256"/>
      <c r="CK610" s="256"/>
      <c r="CL610" s="256"/>
      <c r="CM610" s="256"/>
      <c r="CN610" s="256"/>
      <c r="CO610" s="256"/>
      <c r="CP610" s="256"/>
      <c r="CQ610" s="256"/>
      <c r="CR610" s="256"/>
      <c r="CS610" s="256"/>
      <c r="CT610" s="256"/>
      <c r="CU610" s="256"/>
      <c r="CV610" s="256"/>
      <c r="CX610" s="256"/>
      <c r="CY610" s="256"/>
      <c r="CZ610" s="256"/>
      <c r="DA610" s="256"/>
      <c r="DB610" s="256"/>
      <c r="DC610" s="256"/>
      <c r="DD610" s="256"/>
      <c r="DE610" s="256"/>
      <c r="DF610" s="256"/>
      <c r="DG610" s="256"/>
      <c r="DH610" s="256"/>
    </row>
    <row r="611" spans="41:112" ht="19.5" customHeight="1" x14ac:dyDescent="0.5">
      <c r="AO611" s="400"/>
      <c r="AY611" s="256"/>
      <c r="AZ611" s="256"/>
      <c r="BA611" s="256"/>
      <c r="BB611" s="256"/>
      <c r="BC611" s="256"/>
      <c r="BD611" s="256"/>
      <c r="BE611" s="256"/>
      <c r="BF611" s="256"/>
      <c r="BG611" s="256"/>
      <c r="BH611" s="256"/>
      <c r="BI611" s="256"/>
      <c r="BK611" s="256"/>
      <c r="BL611" s="256"/>
      <c r="BM611" s="256"/>
      <c r="BN611" s="256"/>
      <c r="BO611" s="256"/>
      <c r="BP611" s="256"/>
      <c r="BQ611" s="256"/>
      <c r="BR611" s="256"/>
      <c r="BS611" s="256"/>
      <c r="BT611" s="256"/>
      <c r="BU611" s="256"/>
      <c r="BV611" s="256"/>
      <c r="BX611" s="256"/>
      <c r="BY611" s="256"/>
      <c r="BZ611" s="256"/>
      <c r="CA611" s="256"/>
      <c r="CB611" s="256"/>
      <c r="CC611" s="256"/>
      <c r="CD611" s="256"/>
      <c r="CE611" s="256"/>
      <c r="CF611" s="256"/>
      <c r="CG611" s="256"/>
      <c r="CH611" s="256"/>
      <c r="CI611" s="256"/>
      <c r="CK611" s="256"/>
      <c r="CL611" s="256"/>
      <c r="CM611" s="256"/>
      <c r="CN611" s="256"/>
      <c r="CO611" s="256"/>
      <c r="CP611" s="256"/>
      <c r="CQ611" s="256"/>
      <c r="CR611" s="256"/>
      <c r="CS611" s="256"/>
      <c r="CT611" s="256"/>
      <c r="CU611" s="256"/>
      <c r="CV611" s="256"/>
      <c r="CX611" s="256"/>
      <c r="CY611" s="256"/>
      <c r="CZ611" s="256"/>
      <c r="DA611" s="256"/>
      <c r="DB611" s="256"/>
      <c r="DC611" s="256"/>
      <c r="DD611" s="256"/>
      <c r="DE611" s="256"/>
      <c r="DF611" s="256"/>
      <c r="DG611" s="256"/>
      <c r="DH611" s="256"/>
    </row>
    <row r="612" spans="41:112" ht="19.5" customHeight="1" x14ac:dyDescent="0.5">
      <c r="AO612" s="400"/>
      <c r="AY612" s="256"/>
      <c r="AZ612" s="256"/>
      <c r="BA612" s="256"/>
      <c r="BB612" s="256"/>
      <c r="BC612" s="256"/>
      <c r="BD612" s="256"/>
      <c r="BE612" s="256"/>
      <c r="BF612" s="256"/>
      <c r="BG612" s="256"/>
      <c r="BH612" s="256"/>
      <c r="BI612" s="256"/>
      <c r="BK612" s="256"/>
      <c r="BL612" s="256"/>
      <c r="BM612" s="256"/>
      <c r="BN612" s="256"/>
      <c r="BO612" s="256"/>
      <c r="BP612" s="256"/>
      <c r="BQ612" s="256"/>
      <c r="BR612" s="256"/>
      <c r="BS612" s="256"/>
      <c r="BT612" s="256"/>
      <c r="BU612" s="256"/>
      <c r="BV612" s="256"/>
      <c r="BX612" s="256"/>
      <c r="BY612" s="256"/>
      <c r="BZ612" s="256"/>
      <c r="CA612" s="256"/>
      <c r="CB612" s="256"/>
      <c r="CC612" s="256"/>
      <c r="CD612" s="256"/>
      <c r="CE612" s="256"/>
      <c r="CF612" s="256"/>
      <c r="CG612" s="256"/>
      <c r="CH612" s="256"/>
      <c r="CI612" s="256"/>
      <c r="CK612" s="256"/>
      <c r="CL612" s="256"/>
      <c r="CM612" s="256"/>
      <c r="CN612" s="256"/>
      <c r="CO612" s="256"/>
      <c r="CP612" s="256"/>
      <c r="CQ612" s="256"/>
      <c r="CR612" s="256"/>
      <c r="CS612" s="256"/>
      <c r="CT612" s="256"/>
      <c r="CU612" s="256"/>
      <c r="CV612" s="256"/>
      <c r="CX612" s="256"/>
      <c r="CY612" s="256"/>
      <c r="CZ612" s="256"/>
      <c r="DA612" s="256"/>
      <c r="DB612" s="256"/>
      <c r="DC612" s="256"/>
      <c r="DD612" s="256"/>
      <c r="DE612" s="256"/>
      <c r="DF612" s="256"/>
      <c r="DG612" s="256"/>
      <c r="DH612" s="256"/>
    </row>
    <row r="613" spans="41:112" ht="19.5" customHeight="1" x14ac:dyDescent="0.5">
      <c r="AO613" s="400"/>
      <c r="AY613" s="256"/>
      <c r="AZ613" s="256"/>
      <c r="BA613" s="256"/>
      <c r="BB613" s="256"/>
      <c r="BC613" s="256"/>
      <c r="BD613" s="256"/>
      <c r="BE613" s="256"/>
      <c r="BF613" s="256"/>
      <c r="BG613" s="256"/>
      <c r="BH613" s="256"/>
      <c r="BI613" s="256"/>
      <c r="BK613" s="256"/>
      <c r="BL613" s="256"/>
      <c r="BM613" s="256"/>
      <c r="BN613" s="256"/>
      <c r="BO613" s="256"/>
      <c r="BP613" s="256"/>
      <c r="BQ613" s="256"/>
      <c r="BR613" s="256"/>
      <c r="BS613" s="256"/>
      <c r="BT613" s="256"/>
      <c r="BU613" s="256"/>
      <c r="BV613" s="256"/>
      <c r="BX613" s="256"/>
      <c r="BY613" s="256"/>
      <c r="BZ613" s="256"/>
      <c r="CA613" s="256"/>
      <c r="CB613" s="256"/>
      <c r="CC613" s="256"/>
      <c r="CD613" s="256"/>
      <c r="CE613" s="256"/>
      <c r="CF613" s="256"/>
      <c r="CG613" s="256"/>
      <c r="CH613" s="256"/>
      <c r="CI613" s="256"/>
      <c r="CK613" s="256"/>
      <c r="CL613" s="256"/>
      <c r="CM613" s="256"/>
      <c r="CN613" s="256"/>
      <c r="CO613" s="256"/>
      <c r="CP613" s="256"/>
      <c r="CQ613" s="256"/>
      <c r="CR613" s="256"/>
      <c r="CS613" s="256"/>
      <c r="CT613" s="256"/>
      <c r="CU613" s="256"/>
      <c r="CV613" s="256"/>
      <c r="CX613" s="256"/>
      <c r="CY613" s="256"/>
      <c r="CZ613" s="256"/>
      <c r="DA613" s="256"/>
      <c r="DB613" s="256"/>
      <c r="DC613" s="256"/>
      <c r="DD613" s="256"/>
      <c r="DE613" s="256"/>
      <c r="DF613" s="256"/>
      <c r="DG613" s="256"/>
      <c r="DH613" s="256"/>
    </row>
    <row r="614" spans="41:112" ht="19.5" customHeight="1" x14ac:dyDescent="0.5">
      <c r="AO614" s="400"/>
      <c r="AY614" s="256"/>
      <c r="AZ614" s="256"/>
      <c r="BA614" s="256"/>
      <c r="BB614" s="256"/>
      <c r="BC614" s="256"/>
      <c r="BD614" s="256"/>
      <c r="BE614" s="256"/>
      <c r="BF614" s="256"/>
      <c r="BG614" s="256"/>
      <c r="BH614" s="256"/>
      <c r="BI614" s="256"/>
      <c r="BK614" s="256"/>
      <c r="BL614" s="256"/>
      <c r="BM614" s="256"/>
      <c r="BN614" s="256"/>
      <c r="BO614" s="256"/>
      <c r="BP614" s="256"/>
      <c r="BQ614" s="256"/>
      <c r="BR614" s="256"/>
      <c r="BS614" s="256"/>
      <c r="BT614" s="256"/>
      <c r="BU614" s="256"/>
      <c r="BV614" s="256"/>
      <c r="BX614" s="256"/>
      <c r="BY614" s="256"/>
      <c r="BZ614" s="256"/>
      <c r="CA614" s="256"/>
      <c r="CB614" s="256"/>
      <c r="CC614" s="256"/>
      <c r="CD614" s="256"/>
      <c r="CE614" s="256"/>
      <c r="CF614" s="256"/>
      <c r="CG614" s="256"/>
      <c r="CH614" s="256"/>
      <c r="CI614" s="256"/>
      <c r="CK614" s="256"/>
      <c r="CL614" s="256"/>
      <c r="CM614" s="256"/>
      <c r="CN614" s="256"/>
      <c r="CO614" s="256"/>
      <c r="CP614" s="256"/>
      <c r="CQ614" s="256"/>
      <c r="CR614" s="256"/>
      <c r="CS614" s="256"/>
      <c r="CT614" s="256"/>
      <c r="CU614" s="256"/>
      <c r="CV614" s="256"/>
      <c r="CX614" s="256"/>
      <c r="CY614" s="256"/>
      <c r="CZ614" s="256"/>
      <c r="DA614" s="256"/>
      <c r="DB614" s="256"/>
      <c r="DC614" s="256"/>
      <c r="DD614" s="256"/>
      <c r="DE614" s="256"/>
      <c r="DF614" s="256"/>
      <c r="DG614" s="256"/>
      <c r="DH614" s="256"/>
    </row>
    <row r="615" spans="41:112" ht="19.5" customHeight="1" x14ac:dyDescent="0.5">
      <c r="AO615" s="400"/>
      <c r="AY615" s="256"/>
      <c r="AZ615" s="256"/>
      <c r="BA615" s="256"/>
      <c r="BB615" s="256"/>
      <c r="BC615" s="256"/>
      <c r="BD615" s="256"/>
      <c r="BE615" s="256"/>
      <c r="BF615" s="256"/>
      <c r="BG615" s="256"/>
      <c r="BH615" s="256"/>
      <c r="BI615" s="256"/>
      <c r="BK615" s="256"/>
      <c r="BL615" s="256"/>
      <c r="BM615" s="256"/>
      <c r="BN615" s="256"/>
      <c r="BO615" s="256"/>
      <c r="BP615" s="256"/>
      <c r="BQ615" s="256"/>
      <c r="BR615" s="256"/>
      <c r="BS615" s="256"/>
      <c r="BT615" s="256"/>
      <c r="BU615" s="256"/>
      <c r="BV615" s="256"/>
      <c r="BX615" s="256"/>
      <c r="BY615" s="256"/>
      <c r="BZ615" s="256"/>
      <c r="CA615" s="256"/>
      <c r="CB615" s="256"/>
      <c r="CC615" s="256"/>
      <c r="CD615" s="256"/>
      <c r="CE615" s="256"/>
      <c r="CF615" s="256"/>
      <c r="CG615" s="256"/>
      <c r="CH615" s="256"/>
      <c r="CI615" s="256"/>
      <c r="CK615" s="256"/>
      <c r="CL615" s="256"/>
      <c r="CM615" s="256"/>
      <c r="CN615" s="256"/>
      <c r="CO615" s="256"/>
      <c r="CP615" s="256"/>
      <c r="CQ615" s="256"/>
      <c r="CR615" s="256"/>
      <c r="CS615" s="256"/>
      <c r="CT615" s="256"/>
      <c r="CU615" s="256"/>
      <c r="CV615" s="256"/>
      <c r="CX615" s="256"/>
      <c r="CY615" s="256"/>
      <c r="CZ615" s="256"/>
      <c r="DA615" s="256"/>
      <c r="DB615" s="256"/>
      <c r="DC615" s="256"/>
      <c r="DD615" s="256"/>
      <c r="DE615" s="256"/>
      <c r="DF615" s="256"/>
      <c r="DG615" s="256"/>
      <c r="DH615" s="256"/>
    </row>
    <row r="616" spans="41:112" ht="19.5" customHeight="1" x14ac:dyDescent="0.5">
      <c r="AO616" s="400"/>
      <c r="AY616" s="256"/>
      <c r="AZ616" s="256"/>
      <c r="BA616" s="256"/>
      <c r="BB616" s="256"/>
      <c r="BC616" s="256"/>
      <c r="BD616" s="256"/>
      <c r="BE616" s="256"/>
      <c r="BF616" s="256"/>
      <c r="BG616" s="256"/>
      <c r="BH616" s="256"/>
      <c r="BI616" s="256"/>
      <c r="BK616" s="256"/>
      <c r="BL616" s="256"/>
      <c r="BM616" s="256"/>
      <c r="BN616" s="256"/>
      <c r="BO616" s="256"/>
      <c r="BP616" s="256"/>
      <c r="BQ616" s="256"/>
      <c r="BR616" s="256"/>
      <c r="BS616" s="256"/>
      <c r="BT616" s="256"/>
      <c r="BU616" s="256"/>
      <c r="BV616" s="256"/>
      <c r="BX616" s="256"/>
      <c r="BY616" s="256"/>
      <c r="BZ616" s="256"/>
      <c r="CA616" s="256"/>
      <c r="CB616" s="256"/>
      <c r="CC616" s="256"/>
      <c r="CD616" s="256"/>
      <c r="CE616" s="256"/>
      <c r="CF616" s="256"/>
      <c r="CG616" s="256"/>
      <c r="CH616" s="256"/>
      <c r="CI616" s="256"/>
      <c r="CK616" s="256"/>
      <c r="CL616" s="256"/>
      <c r="CM616" s="256"/>
      <c r="CN616" s="256"/>
      <c r="CO616" s="256"/>
      <c r="CP616" s="256"/>
      <c r="CQ616" s="256"/>
      <c r="CR616" s="256"/>
      <c r="CS616" s="256"/>
      <c r="CT616" s="256"/>
      <c r="CU616" s="256"/>
      <c r="CV616" s="256"/>
      <c r="CX616" s="256"/>
      <c r="CY616" s="256"/>
      <c r="CZ616" s="256"/>
      <c r="DA616" s="256"/>
      <c r="DB616" s="256"/>
      <c r="DC616" s="256"/>
      <c r="DD616" s="256"/>
      <c r="DE616" s="256"/>
      <c r="DF616" s="256"/>
      <c r="DG616" s="256"/>
      <c r="DH616" s="256"/>
    </row>
    <row r="617" spans="41:112" ht="19.5" customHeight="1" x14ac:dyDescent="0.5">
      <c r="AO617" s="400"/>
      <c r="AY617" s="256"/>
      <c r="AZ617" s="256"/>
      <c r="BA617" s="256"/>
      <c r="BB617" s="256"/>
      <c r="BC617" s="256"/>
      <c r="BD617" s="256"/>
      <c r="BE617" s="256"/>
      <c r="BF617" s="256"/>
      <c r="BG617" s="256"/>
      <c r="BH617" s="256"/>
      <c r="BI617" s="256"/>
      <c r="BK617" s="256"/>
      <c r="BL617" s="256"/>
      <c r="BM617" s="256"/>
      <c r="BN617" s="256"/>
      <c r="BO617" s="256"/>
      <c r="BP617" s="256"/>
      <c r="BQ617" s="256"/>
      <c r="BR617" s="256"/>
      <c r="BS617" s="256"/>
      <c r="BT617" s="256"/>
      <c r="BU617" s="256"/>
      <c r="BV617" s="256"/>
      <c r="BX617" s="256"/>
      <c r="BY617" s="256"/>
      <c r="BZ617" s="256"/>
      <c r="CA617" s="256"/>
      <c r="CB617" s="256"/>
      <c r="CC617" s="256"/>
      <c r="CD617" s="256"/>
      <c r="CE617" s="256"/>
      <c r="CF617" s="256"/>
      <c r="CG617" s="256"/>
      <c r="CH617" s="256"/>
      <c r="CI617" s="256"/>
      <c r="CK617" s="256"/>
      <c r="CL617" s="256"/>
      <c r="CM617" s="256"/>
      <c r="CN617" s="256"/>
      <c r="CO617" s="256"/>
      <c r="CP617" s="256"/>
      <c r="CQ617" s="256"/>
      <c r="CR617" s="256"/>
      <c r="CS617" s="256"/>
      <c r="CT617" s="256"/>
      <c r="CU617" s="256"/>
      <c r="CV617" s="256"/>
      <c r="CX617" s="256"/>
      <c r="CY617" s="256"/>
      <c r="CZ617" s="256"/>
      <c r="DA617" s="256"/>
      <c r="DB617" s="256"/>
      <c r="DC617" s="256"/>
      <c r="DD617" s="256"/>
      <c r="DE617" s="256"/>
      <c r="DF617" s="256"/>
      <c r="DG617" s="256"/>
      <c r="DH617" s="256"/>
    </row>
    <row r="618" spans="41:112" ht="19.5" customHeight="1" x14ac:dyDescent="0.5">
      <c r="AO618" s="400"/>
      <c r="AY618" s="256"/>
      <c r="AZ618" s="256"/>
      <c r="BA618" s="256"/>
      <c r="BB618" s="256"/>
      <c r="BC618" s="256"/>
      <c r="BD618" s="256"/>
      <c r="BE618" s="256"/>
      <c r="BF618" s="256"/>
      <c r="BG618" s="256"/>
      <c r="BH618" s="256"/>
      <c r="BI618" s="256"/>
      <c r="BK618" s="256"/>
      <c r="BL618" s="256"/>
      <c r="BM618" s="256"/>
      <c r="BN618" s="256"/>
      <c r="BO618" s="256"/>
      <c r="BP618" s="256"/>
      <c r="BQ618" s="256"/>
      <c r="BR618" s="256"/>
      <c r="BS618" s="256"/>
      <c r="BT618" s="256"/>
      <c r="BU618" s="256"/>
      <c r="BV618" s="256"/>
      <c r="BX618" s="256"/>
      <c r="BY618" s="256"/>
      <c r="BZ618" s="256"/>
      <c r="CA618" s="256"/>
      <c r="CB618" s="256"/>
      <c r="CC618" s="256"/>
      <c r="CD618" s="256"/>
      <c r="CE618" s="256"/>
      <c r="CF618" s="256"/>
      <c r="CG618" s="256"/>
      <c r="CH618" s="256"/>
      <c r="CI618" s="256"/>
      <c r="CK618" s="256"/>
      <c r="CL618" s="256"/>
      <c r="CM618" s="256"/>
      <c r="CN618" s="256"/>
      <c r="CO618" s="256"/>
      <c r="CP618" s="256"/>
      <c r="CQ618" s="256"/>
      <c r="CR618" s="256"/>
      <c r="CS618" s="256"/>
      <c r="CT618" s="256"/>
      <c r="CU618" s="256"/>
      <c r="CV618" s="256"/>
      <c r="CX618" s="256"/>
      <c r="CY618" s="256"/>
      <c r="CZ618" s="256"/>
      <c r="DA618" s="256"/>
      <c r="DB618" s="256"/>
      <c r="DC618" s="256"/>
      <c r="DD618" s="256"/>
      <c r="DE618" s="256"/>
      <c r="DF618" s="256"/>
      <c r="DG618" s="256"/>
      <c r="DH618" s="256"/>
    </row>
    <row r="619" spans="41:112" ht="19.5" customHeight="1" x14ac:dyDescent="0.5">
      <c r="AO619" s="400"/>
      <c r="AY619" s="256"/>
      <c r="AZ619" s="256"/>
      <c r="BA619" s="256"/>
      <c r="BB619" s="256"/>
      <c r="BC619" s="256"/>
      <c r="BD619" s="256"/>
      <c r="BE619" s="256"/>
      <c r="BF619" s="256"/>
      <c r="BG619" s="256"/>
      <c r="BH619" s="256"/>
      <c r="BI619" s="256"/>
      <c r="BK619" s="256"/>
      <c r="BL619" s="256"/>
      <c r="BM619" s="256"/>
      <c r="BN619" s="256"/>
      <c r="BO619" s="256"/>
      <c r="BP619" s="256"/>
      <c r="BQ619" s="256"/>
      <c r="BR619" s="256"/>
      <c r="BS619" s="256"/>
      <c r="BT619" s="256"/>
      <c r="BU619" s="256"/>
      <c r="BV619" s="256"/>
      <c r="BX619" s="256"/>
      <c r="BY619" s="256"/>
      <c r="BZ619" s="256"/>
      <c r="CA619" s="256"/>
      <c r="CB619" s="256"/>
      <c r="CC619" s="256"/>
      <c r="CD619" s="256"/>
      <c r="CE619" s="256"/>
      <c r="CF619" s="256"/>
      <c r="CG619" s="256"/>
      <c r="CH619" s="256"/>
      <c r="CI619" s="256"/>
      <c r="CK619" s="256"/>
      <c r="CL619" s="256"/>
      <c r="CM619" s="256"/>
      <c r="CN619" s="256"/>
      <c r="CO619" s="256"/>
      <c r="CP619" s="256"/>
      <c r="CQ619" s="256"/>
      <c r="CR619" s="256"/>
      <c r="CS619" s="256"/>
      <c r="CT619" s="256"/>
      <c r="CU619" s="256"/>
      <c r="CV619" s="256"/>
      <c r="CX619" s="256"/>
      <c r="CY619" s="256"/>
      <c r="CZ619" s="256"/>
      <c r="DA619" s="256"/>
      <c r="DB619" s="256"/>
      <c r="DC619" s="256"/>
      <c r="DD619" s="256"/>
      <c r="DE619" s="256"/>
      <c r="DF619" s="256"/>
      <c r="DG619" s="256"/>
      <c r="DH619" s="256"/>
    </row>
    <row r="620" spans="41:112" ht="19.5" customHeight="1" x14ac:dyDescent="0.5">
      <c r="AO620" s="400"/>
      <c r="AY620" s="256"/>
      <c r="AZ620" s="256"/>
      <c r="BA620" s="256"/>
      <c r="BB620" s="256"/>
      <c r="BC620" s="256"/>
      <c r="BD620" s="256"/>
      <c r="BE620" s="256"/>
      <c r="BF620" s="256"/>
      <c r="BG620" s="256"/>
      <c r="BH620" s="256"/>
      <c r="BI620" s="256"/>
      <c r="BK620" s="256"/>
      <c r="BL620" s="256"/>
      <c r="BM620" s="256"/>
      <c r="BN620" s="256"/>
      <c r="BO620" s="256"/>
      <c r="BP620" s="256"/>
      <c r="BQ620" s="256"/>
      <c r="BR620" s="256"/>
      <c r="BS620" s="256"/>
      <c r="BT620" s="256"/>
      <c r="BU620" s="256"/>
      <c r="BV620" s="256"/>
      <c r="BX620" s="256"/>
      <c r="BY620" s="256"/>
      <c r="BZ620" s="256"/>
      <c r="CA620" s="256"/>
      <c r="CB620" s="256"/>
      <c r="CC620" s="256"/>
      <c r="CD620" s="256"/>
      <c r="CE620" s="256"/>
      <c r="CF620" s="256"/>
      <c r="CG620" s="256"/>
      <c r="CH620" s="256"/>
      <c r="CI620" s="256"/>
      <c r="CK620" s="256"/>
      <c r="CL620" s="256"/>
      <c r="CM620" s="256"/>
      <c r="CN620" s="256"/>
      <c r="CO620" s="256"/>
      <c r="CP620" s="256"/>
      <c r="CQ620" s="256"/>
      <c r="CR620" s="256"/>
      <c r="CS620" s="256"/>
      <c r="CT620" s="256"/>
      <c r="CU620" s="256"/>
      <c r="CV620" s="256"/>
      <c r="CX620" s="256"/>
      <c r="CY620" s="256"/>
      <c r="CZ620" s="256"/>
      <c r="DA620" s="256"/>
      <c r="DB620" s="256"/>
      <c r="DC620" s="256"/>
      <c r="DD620" s="256"/>
      <c r="DE620" s="256"/>
      <c r="DF620" s="256"/>
      <c r="DG620" s="256"/>
      <c r="DH620" s="256"/>
    </row>
    <row r="621" spans="41:112" ht="19.5" customHeight="1" x14ac:dyDescent="0.5">
      <c r="AO621" s="400"/>
      <c r="AY621" s="256"/>
      <c r="AZ621" s="256"/>
      <c r="BA621" s="256"/>
      <c r="BB621" s="256"/>
      <c r="BC621" s="256"/>
      <c r="BD621" s="256"/>
      <c r="BE621" s="256"/>
      <c r="BF621" s="256"/>
      <c r="BG621" s="256"/>
      <c r="BH621" s="256"/>
      <c r="BI621" s="256"/>
      <c r="BK621" s="256"/>
      <c r="BL621" s="256"/>
      <c r="BM621" s="256"/>
      <c r="BN621" s="256"/>
      <c r="BO621" s="256"/>
      <c r="BP621" s="256"/>
      <c r="BQ621" s="256"/>
      <c r="BR621" s="256"/>
      <c r="BS621" s="256"/>
      <c r="BT621" s="256"/>
      <c r="BU621" s="256"/>
      <c r="BV621" s="256"/>
      <c r="BX621" s="256"/>
      <c r="BY621" s="256"/>
      <c r="BZ621" s="256"/>
      <c r="CA621" s="256"/>
      <c r="CB621" s="256"/>
      <c r="CC621" s="256"/>
      <c r="CD621" s="256"/>
      <c r="CE621" s="256"/>
      <c r="CF621" s="256"/>
      <c r="CG621" s="256"/>
      <c r="CH621" s="256"/>
      <c r="CI621" s="256"/>
      <c r="CK621" s="256"/>
      <c r="CL621" s="256"/>
      <c r="CM621" s="256"/>
      <c r="CN621" s="256"/>
      <c r="CO621" s="256"/>
      <c r="CP621" s="256"/>
      <c r="CQ621" s="256"/>
      <c r="CR621" s="256"/>
      <c r="CS621" s="256"/>
      <c r="CT621" s="256"/>
      <c r="CU621" s="256"/>
      <c r="CV621" s="256"/>
      <c r="CX621" s="256"/>
      <c r="CY621" s="256"/>
      <c r="CZ621" s="256"/>
      <c r="DA621" s="256"/>
      <c r="DB621" s="256"/>
      <c r="DC621" s="256"/>
      <c r="DD621" s="256"/>
      <c r="DE621" s="256"/>
      <c r="DF621" s="256"/>
      <c r="DG621" s="256"/>
      <c r="DH621" s="256"/>
    </row>
    <row r="622" spans="41:112" ht="19.5" customHeight="1" x14ac:dyDescent="0.5">
      <c r="AO622" s="400"/>
      <c r="AY622" s="256"/>
      <c r="AZ622" s="256"/>
      <c r="BA622" s="256"/>
      <c r="BB622" s="256"/>
      <c r="BC622" s="256"/>
      <c r="BD622" s="256"/>
      <c r="BE622" s="256"/>
      <c r="BF622" s="256"/>
      <c r="BG622" s="256"/>
      <c r="BH622" s="256"/>
      <c r="BI622" s="256"/>
      <c r="BK622" s="256"/>
      <c r="BL622" s="256"/>
      <c r="BM622" s="256"/>
      <c r="BN622" s="256"/>
      <c r="BO622" s="256"/>
      <c r="BP622" s="256"/>
      <c r="BQ622" s="256"/>
      <c r="BR622" s="256"/>
      <c r="BS622" s="256"/>
      <c r="BT622" s="256"/>
      <c r="BU622" s="256"/>
      <c r="BV622" s="256"/>
      <c r="BX622" s="256"/>
      <c r="BY622" s="256"/>
      <c r="BZ622" s="256"/>
      <c r="CA622" s="256"/>
      <c r="CB622" s="256"/>
      <c r="CC622" s="256"/>
      <c r="CD622" s="256"/>
      <c r="CE622" s="256"/>
      <c r="CF622" s="256"/>
      <c r="CG622" s="256"/>
      <c r="CH622" s="256"/>
      <c r="CI622" s="256"/>
      <c r="CK622" s="256"/>
      <c r="CL622" s="256"/>
      <c r="CM622" s="256"/>
      <c r="CN622" s="256"/>
      <c r="CO622" s="256"/>
      <c r="CP622" s="256"/>
      <c r="CQ622" s="256"/>
      <c r="CR622" s="256"/>
      <c r="CS622" s="256"/>
      <c r="CT622" s="256"/>
      <c r="CU622" s="256"/>
      <c r="CV622" s="256"/>
      <c r="CX622" s="256"/>
      <c r="CY622" s="256"/>
      <c r="CZ622" s="256"/>
      <c r="DA622" s="256"/>
      <c r="DB622" s="256"/>
      <c r="DC622" s="256"/>
      <c r="DD622" s="256"/>
      <c r="DE622" s="256"/>
      <c r="DF622" s="256"/>
      <c r="DG622" s="256"/>
      <c r="DH622" s="256"/>
    </row>
    <row r="623" spans="41:112" ht="19.5" customHeight="1" x14ac:dyDescent="0.5">
      <c r="AO623" s="400"/>
      <c r="AY623" s="256"/>
      <c r="AZ623" s="256"/>
      <c r="BA623" s="256"/>
      <c r="BB623" s="256"/>
      <c r="BC623" s="256"/>
      <c r="BD623" s="256"/>
      <c r="BE623" s="256"/>
      <c r="BF623" s="256"/>
      <c r="BG623" s="256"/>
      <c r="BH623" s="256"/>
      <c r="BI623" s="256"/>
      <c r="BK623" s="256"/>
      <c r="BL623" s="256"/>
      <c r="BM623" s="256"/>
      <c r="BN623" s="256"/>
      <c r="BO623" s="256"/>
      <c r="BP623" s="256"/>
      <c r="BQ623" s="256"/>
      <c r="BR623" s="256"/>
      <c r="BS623" s="256"/>
      <c r="BT623" s="256"/>
      <c r="BU623" s="256"/>
      <c r="BV623" s="256"/>
      <c r="BX623" s="256"/>
      <c r="BY623" s="256"/>
      <c r="BZ623" s="256"/>
      <c r="CA623" s="256"/>
      <c r="CB623" s="256"/>
      <c r="CC623" s="256"/>
      <c r="CD623" s="256"/>
      <c r="CE623" s="256"/>
      <c r="CF623" s="256"/>
      <c r="CG623" s="256"/>
      <c r="CH623" s="256"/>
      <c r="CI623" s="256"/>
      <c r="CK623" s="256"/>
      <c r="CL623" s="256"/>
      <c r="CM623" s="256"/>
      <c r="CN623" s="256"/>
      <c r="CO623" s="256"/>
      <c r="CP623" s="256"/>
      <c r="CQ623" s="256"/>
      <c r="CR623" s="256"/>
      <c r="CS623" s="256"/>
      <c r="CT623" s="256"/>
      <c r="CU623" s="256"/>
      <c r="CV623" s="256"/>
      <c r="CX623" s="256"/>
      <c r="CY623" s="256"/>
      <c r="CZ623" s="256"/>
      <c r="DA623" s="256"/>
      <c r="DB623" s="256"/>
      <c r="DC623" s="256"/>
      <c r="DD623" s="256"/>
      <c r="DE623" s="256"/>
      <c r="DF623" s="256"/>
      <c r="DG623" s="256"/>
      <c r="DH623" s="256"/>
    </row>
    <row r="624" spans="41:112" ht="19.5" customHeight="1" x14ac:dyDescent="0.5">
      <c r="AO624" s="400"/>
      <c r="AY624" s="256"/>
      <c r="AZ624" s="256"/>
      <c r="BA624" s="256"/>
      <c r="BB624" s="256"/>
      <c r="BC624" s="256"/>
      <c r="BD624" s="256"/>
      <c r="BE624" s="256"/>
      <c r="BF624" s="256"/>
      <c r="BG624" s="256"/>
      <c r="BH624" s="256"/>
      <c r="BI624" s="256"/>
      <c r="BK624" s="256"/>
      <c r="BL624" s="256"/>
      <c r="BM624" s="256"/>
      <c r="BN624" s="256"/>
      <c r="BO624" s="256"/>
      <c r="BP624" s="256"/>
      <c r="BQ624" s="256"/>
      <c r="BR624" s="256"/>
      <c r="BS624" s="256"/>
      <c r="BT624" s="256"/>
      <c r="BU624" s="256"/>
      <c r="BV624" s="256"/>
      <c r="BX624" s="256"/>
      <c r="BY624" s="256"/>
      <c r="BZ624" s="256"/>
      <c r="CA624" s="256"/>
      <c r="CB624" s="256"/>
      <c r="CC624" s="256"/>
      <c r="CD624" s="256"/>
      <c r="CE624" s="256"/>
      <c r="CF624" s="256"/>
      <c r="CG624" s="256"/>
      <c r="CH624" s="256"/>
      <c r="CI624" s="256"/>
      <c r="CK624" s="256"/>
      <c r="CL624" s="256"/>
      <c r="CM624" s="256"/>
      <c r="CN624" s="256"/>
      <c r="CO624" s="256"/>
      <c r="CP624" s="256"/>
      <c r="CQ624" s="256"/>
      <c r="CR624" s="256"/>
      <c r="CS624" s="256"/>
      <c r="CT624" s="256"/>
      <c r="CU624" s="256"/>
      <c r="CV624" s="256"/>
      <c r="CX624" s="256"/>
      <c r="CY624" s="256"/>
      <c r="CZ624" s="256"/>
      <c r="DA624" s="256"/>
      <c r="DB624" s="256"/>
      <c r="DC624" s="256"/>
      <c r="DD624" s="256"/>
      <c r="DE624" s="256"/>
      <c r="DF624" s="256"/>
      <c r="DG624" s="256"/>
      <c r="DH624" s="256"/>
    </row>
    <row r="625" spans="41:112" ht="19.5" customHeight="1" x14ac:dyDescent="0.5">
      <c r="AO625" s="400"/>
      <c r="AY625" s="256"/>
      <c r="AZ625" s="256"/>
      <c r="BA625" s="256"/>
      <c r="BB625" s="256"/>
      <c r="BC625" s="256"/>
      <c r="BD625" s="256"/>
      <c r="BE625" s="256"/>
      <c r="BF625" s="256"/>
      <c r="BG625" s="256"/>
      <c r="BH625" s="256"/>
      <c r="BI625" s="256"/>
      <c r="BK625" s="256"/>
      <c r="BL625" s="256"/>
      <c r="BM625" s="256"/>
      <c r="BN625" s="256"/>
      <c r="BO625" s="256"/>
      <c r="BP625" s="256"/>
      <c r="BQ625" s="256"/>
      <c r="BR625" s="256"/>
      <c r="BS625" s="256"/>
      <c r="BT625" s="256"/>
      <c r="BU625" s="256"/>
      <c r="BV625" s="256"/>
      <c r="BX625" s="256"/>
      <c r="BY625" s="256"/>
      <c r="BZ625" s="256"/>
      <c r="CA625" s="256"/>
      <c r="CB625" s="256"/>
      <c r="CC625" s="256"/>
      <c r="CD625" s="256"/>
      <c r="CE625" s="256"/>
      <c r="CF625" s="256"/>
      <c r="CG625" s="256"/>
      <c r="CH625" s="256"/>
      <c r="CI625" s="256"/>
      <c r="CK625" s="256"/>
      <c r="CL625" s="256"/>
      <c r="CM625" s="256"/>
      <c r="CN625" s="256"/>
      <c r="CO625" s="256"/>
      <c r="CP625" s="256"/>
      <c r="CQ625" s="256"/>
      <c r="CR625" s="256"/>
      <c r="CS625" s="256"/>
      <c r="CT625" s="256"/>
      <c r="CU625" s="256"/>
      <c r="CV625" s="256"/>
      <c r="CX625" s="256"/>
      <c r="CY625" s="256"/>
      <c r="CZ625" s="256"/>
      <c r="DA625" s="256"/>
      <c r="DB625" s="256"/>
      <c r="DC625" s="256"/>
      <c r="DD625" s="256"/>
      <c r="DE625" s="256"/>
      <c r="DF625" s="256"/>
      <c r="DG625" s="256"/>
      <c r="DH625" s="256"/>
    </row>
    <row r="626" spans="41:112" ht="19.5" customHeight="1" x14ac:dyDescent="0.5">
      <c r="AO626" s="400"/>
      <c r="AY626" s="256"/>
      <c r="AZ626" s="256"/>
      <c r="BA626" s="256"/>
      <c r="BB626" s="256"/>
      <c r="BC626" s="256"/>
      <c r="BD626" s="256"/>
      <c r="BE626" s="256"/>
      <c r="BF626" s="256"/>
      <c r="BG626" s="256"/>
      <c r="BH626" s="256"/>
      <c r="BI626" s="256"/>
      <c r="BK626" s="256"/>
      <c r="BL626" s="256"/>
      <c r="BM626" s="256"/>
      <c r="BN626" s="256"/>
      <c r="BO626" s="256"/>
      <c r="BP626" s="256"/>
      <c r="BQ626" s="256"/>
      <c r="BR626" s="256"/>
      <c r="BS626" s="256"/>
      <c r="BT626" s="256"/>
      <c r="BU626" s="256"/>
      <c r="BV626" s="256"/>
      <c r="BX626" s="256"/>
      <c r="BY626" s="256"/>
      <c r="BZ626" s="256"/>
      <c r="CA626" s="256"/>
      <c r="CB626" s="256"/>
      <c r="CC626" s="256"/>
      <c r="CD626" s="256"/>
      <c r="CE626" s="256"/>
      <c r="CF626" s="256"/>
      <c r="CG626" s="256"/>
      <c r="CH626" s="256"/>
      <c r="CI626" s="256"/>
      <c r="CK626" s="256"/>
      <c r="CL626" s="256"/>
      <c r="CM626" s="256"/>
      <c r="CN626" s="256"/>
      <c r="CO626" s="256"/>
      <c r="CP626" s="256"/>
      <c r="CQ626" s="256"/>
      <c r="CR626" s="256"/>
      <c r="CS626" s="256"/>
      <c r="CT626" s="256"/>
      <c r="CU626" s="256"/>
      <c r="CV626" s="256"/>
      <c r="CX626" s="256"/>
      <c r="CY626" s="256"/>
      <c r="CZ626" s="256"/>
      <c r="DA626" s="256"/>
      <c r="DB626" s="256"/>
      <c r="DC626" s="256"/>
      <c r="DD626" s="256"/>
      <c r="DE626" s="256"/>
      <c r="DF626" s="256"/>
      <c r="DG626" s="256"/>
      <c r="DH626" s="256"/>
    </row>
    <row r="627" spans="41:112" ht="19.5" customHeight="1" x14ac:dyDescent="0.5">
      <c r="AO627" s="400"/>
      <c r="AY627" s="256"/>
      <c r="AZ627" s="256"/>
      <c r="BA627" s="256"/>
      <c r="BB627" s="256"/>
      <c r="BC627" s="256"/>
      <c r="BD627" s="256"/>
      <c r="BE627" s="256"/>
      <c r="BF627" s="256"/>
      <c r="BG627" s="256"/>
      <c r="BH627" s="256"/>
      <c r="BI627" s="256"/>
      <c r="BK627" s="256"/>
      <c r="BL627" s="256"/>
      <c r="BM627" s="256"/>
      <c r="BN627" s="256"/>
      <c r="BO627" s="256"/>
      <c r="BP627" s="256"/>
      <c r="BQ627" s="256"/>
      <c r="BR627" s="256"/>
      <c r="BS627" s="256"/>
      <c r="BT627" s="256"/>
      <c r="BU627" s="256"/>
      <c r="BV627" s="256"/>
      <c r="BX627" s="256"/>
      <c r="BY627" s="256"/>
      <c r="BZ627" s="256"/>
      <c r="CA627" s="256"/>
      <c r="CB627" s="256"/>
      <c r="CC627" s="256"/>
      <c r="CD627" s="256"/>
      <c r="CE627" s="256"/>
      <c r="CF627" s="256"/>
      <c r="CG627" s="256"/>
      <c r="CH627" s="256"/>
      <c r="CI627" s="256"/>
      <c r="CK627" s="256"/>
      <c r="CL627" s="256"/>
      <c r="CM627" s="256"/>
      <c r="CN627" s="256"/>
      <c r="CO627" s="256"/>
      <c r="CP627" s="256"/>
      <c r="CQ627" s="256"/>
      <c r="CR627" s="256"/>
      <c r="CS627" s="256"/>
      <c r="CT627" s="256"/>
      <c r="CU627" s="256"/>
      <c r="CV627" s="256"/>
      <c r="CX627" s="256"/>
      <c r="CY627" s="256"/>
      <c r="CZ627" s="256"/>
      <c r="DA627" s="256"/>
      <c r="DB627" s="256"/>
      <c r="DC627" s="256"/>
      <c r="DD627" s="256"/>
      <c r="DE627" s="256"/>
      <c r="DF627" s="256"/>
      <c r="DG627" s="256"/>
      <c r="DH627" s="256"/>
    </row>
    <row r="628" spans="41:112" ht="19.5" customHeight="1" x14ac:dyDescent="0.5">
      <c r="AO628" s="400"/>
      <c r="AY628" s="256"/>
      <c r="AZ628" s="256"/>
      <c r="BA628" s="256"/>
      <c r="BB628" s="256"/>
      <c r="BC628" s="256"/>
      <c r="BD628" s="256"/>
      <c r="BE628" s="256"/>
      <c r="BF628" s="256"/>
      <c r="BG628" s="256"/>
      <c r="BH628" s="256"/>
      <c r="BI628" s="256"/>
      <c r="BK628" s="256"/>
      <c r="BL628" s="256"/>
      <c r="BM628" s="256"/>
      <c r="BN628" s="256"/>
      <c r="BO628" s="256"/>
      <c r="BP628" s="256"/>
      <c r="BQ628" s="256"/>
      <c r="BR628" s="256"/>
      <c r="BS628" s="256"/>
      <c r="BT628" s="256"/>
      <c r="BU628" s="256"/>
      <c r="BV628" s="256"/>
      <c r="BX628" s="256"/>
      <c r="BY628" s="256"/>
      <c r="BZ628" s="256"/>
      <c r="CA628" s="256"/>
      <c r="CB628" s="256"/>
      <c r="CC628" s="256"/>
      <c r="CD628" s="256"/>
      <c r="CE628" s="256"/>
      <c r="CF628" s="256"/>
      <c r="CG628" s="256"/>
      <c r="CH628" s="256"/>
      <c r="CI628" s="256"/>
      <c r="CK628" s="256"/>
      <c r="CL628" s="256"/>
      <c r="CM628" s="256"/>
      <c r="CN628" s="256"/>
      <c r="CO628" s="256"/>
      <c r="CP628" s="256"/>
      <c r="CQ628" s="256"/>
      <c r="CR628" s="256"/>
      <c r="CS628" s="256"/>
      <c r="CT628" s="256"/>
      <c r="CU628" s="256"/>
      <c r="CV628" s="256"/>
      <c r="CX628" s="256"/>
      <c r="CY628" s="256"/>
      <c r="CZ628" s="256"/>
      <c r="DA628" s="256"/>
      <c r="DB628" s="256"/>
      <c r="DC628" s="256"/>
      <c r="DD628" s="256"/>
      <c r="DE628" s="256"/>
      <c r="DF628" s="256"/>
      <c r="DG628" s="256"/>
      <c r="DH628" s="256"/>
    </row>
    <row r="629" spans="41:112" ht="19.5" customHeight="1" x14ac:dyDescent="0.5">
      <c r="AO629" s="400"/>
      <c r="AY629" s="256"/>
      <c r="AZ629" s="256"/>
      <c r="BA629" s="256"/>
      <c r="BB629" s="256"/>
      <c r="BC629" s="256"/>
      <c r="BD629" s="256"/>
      <c r="BE629" s="256"/>
      <c r="BF629" s="256"/>
      <c r="BG629" s="256"/>
      <c r="BH629" s="256"/>
      <c r="BI629" s="256"/>
      <c r="BK629" s="256"/>
      <c r="BL629" s="256"/>
      <c r="BM629" s="256"/>
      <c r="BN629" s="256"/>
      <c r="BO629" s="256"/>
      <c r="BP629" s="256"/>
      <c r="BQ629" s="256"/>
      <c r="BR629" s="256"/>
      <c r="BS629" s="256"/>
      <c r="BT629" s="256"/>
      <c r="BU629" s="256"/>
      <c r="BV629" s="256"/>
      <c r="BX629" s="256"/>
      <c r="BY629" s="256"/>
      <c r="BZ629" s="256"/>
      <c r="CA629" s="256"/>
      <c r="CB629" s="256"/>
      <c r="CC629" s="256"/>
      <c r="CD629" s="256"/>
      <c r="CE629" s="256"/>
      <c r="CF629" s="256"/>
      <c r="CG629" s="256"/>
      <c r="CH629" s="256"/>
      <c r="CI629" s="256"/>
      <c r="CK629" s="256"/>
      <c r="CL629" s="256"/>
      <c r="CM629" s="256"/>
      <c r="CN629" s="256"/>
      <c r="CO629" s="256"/>
      <c r="CP629" s="256"/>
      <c r="CQ629" s="256"/>
      <c r="CR629" s="256"/>
      <c r="CS629" s="256"/>
      <c r="CT629" s="256"/>
      <c r="CU629" s="256"/>
      <c r="CV629" s="256"/>
      <c r="CX629" s="256"/>
      <c r="CY629" s="256"/>
      <c r="CZ629" s="256"/>
      <c r="DA629" s="256"/>
      <c r="DB629" s="256"/>
      <c r="DC629" s="256"/>
      <c r="DD629" s="256"/>
      <c r="DE629" s="256"/>
      <c r="DF629" s="256"/>
      <c r="DG629" s="256"/>
      <c r="DH629" s="256"/>
    </row>
    <row r="630" spans="41:112" ht="19.5" customHeight="1" x14ac:dyDescent="0.5">
      <c r="AO630" s="400"/>
      <c r="AY630" s="256"/>
      <c r="AZ630" s="256"/>
      <c r="BA630" s="256"/>
      <c r="BB630" s="256"/>
      <c r="BC630" s="256"/>
      <c r="BD630" s="256"/>
      <c r="BE630" s="256"/>
      <c r="BF630" s="256"/>
      <c r="BG630" s="256"/>
      <c r="BH630" s="256"/>
      <c r="BI630" s="256"/>
      <c r="BK630" s="256"/>
      <c r="BL630" s="256"/>
      <c r="BM630" s="256"/>
      <c r="BN630" s="256"/>
      <c r="BO630" s="256"/>
      <c r="BP630" s="256"/>
      <c r="BQ630" s="256"/>
      <c r="BR630" s="256"/>
      <c r="BS630" s="256"/>
      <c r="BT630" s="256"/>
      <c r="BU630" s="256"/>
      <c r="BV630" s="256"/>
      <c r="BX630" s="256"/>
      <c r="BY630" s="256"/>
      <c r="BZ630" s="256"/>
      <c r="CA630" s="256"/>
      <c r="CB630" s="256"/>
      <c r="CC630" s="256"/>
      <c r="CD630" s="256"/>
      <c r="CE630" s="256"/>
      <c r="CF630" s="256"/>
      <c r="CG630" s="256"/>
      <c r="CH630" s="256"/>
      <c r="CI630" s="256"/>
      <c r="CK630" s="256"/>
      <c r="CL630" s="256"/>
      <c r="CM630" s="256"/>
      <c r="CN630" s="256"/>
      <c r="CO630" s="256"/>
      <c r="CP630" s="256"/>
      <c r="CQ630" s="256"/>
      <c r="CR630" s="256"/>
      <c r="CS630" s="256"/>
      <c r="CT630" s="256"/>
      <c r="CU630" s="256"/>
      <c r="CV630" s="256"/>
      <c r="CX630" s="256"/>
      <c r="CY630" s="256"/>
      <c r="CZ630" s="256"/>
      <c r="DA630" s="256"/>
      <c r="DB630" s="256"/>
      <c r="DC630" s="256"/>
      <c r="DD630" s="256"/>
      <c r="DE630" s="256"/>
      <c r="DF630" s="256"/>
      <c r="DG630" s="256"/>
      <c r="DH630" s="256"/>
    </row>
    <row r="631" spans="41:112" ht="19.5" customHeight="1" x14ac:dyDescent="0.5">
      <c r="AO631" s="400"/>
      <c r="AY631" s="256"/>
      <c r="AZ631" s="256"/>
      <c r="BA631" s="256"/>
      <c r="BB631" s="256"/>
      <c r="BC631" s="256"/>
      <c r="BD631" s="256"/>
      <c r="BE631" s="256"/>
      <c r="BF631" s="256"/>
      <c r="BG631" s="256"/>
      <c r="BH631" s="256"/>
      <c r="BI631" s="256"/>
      <c r="BK631" s="256"/>
      <c r="BL631" s="256"/>
      <c r="BM631" s="256"/>
      <c r="BN631" s="256"/>
      <c r="BO631" s="256"/>
      <c r="BP631" s="256"/>
      <c r="BQ631" s="256"/>
      <c r="BR631" s="256"/>
      <c r="BS631" s="256"/>
      <c r="BT631" s="256"/>
      <c r="BU631" s="256"/>
      <c r="BV631" s="256"/>
      <c r="BX631" s="256"/>
      <c r="BY631" s="256"/>
      <c r="BZ631" s="256"/>
      <c r="CA631" s="256"/>
      <c r="CB631" s="256"/>
      <c r="CC631" s="256"/>
      <c r="CD631" s="256"/>
      <c r="CE631" s="256"/>
      <c r="CF631" s="256"/>
      <c r="CG631" s="256"/>
      <c r="CH631" s="256"/>
      <c r="CI631" s="256"/>
      <c r="CK631" s="256"/>
      <c r="CL631" s="256"/>
      <c r="CM631" s="256"/>
      <c r="CN631" s="256"/>
      <c r="CO631" s="256"/>
      <c r="CP631" s="256"/>
      <c r="CQ631" s="256"/>
      <c r="CR631" s="256"/>
      <c r="CS631" s="256"/>
      <c r="CT631" s="256"/>
      <c r="CU631" s="256"/>
      <c r="CV631" s="256"/>
      <c r="CX631" s="256"/>
      <c r="CY631" s="256"/>
      <c r="CZ631" s="256"/>
      <c r="DA631" s="256"/>
      <c r="DB631" s="256"/>
      <c r="DC631" s="256"/>
      <c r="DD631" s="256"/>
      <c r="DE631" s="256"/>
      <c r="DF631" s="256"/>
      <c r="DG631" s="256"/>
      <c r="DH631" s="256"/>
    </row>
    <row r="632" spans="41:112" ht="19.5" customHeight="1" x14ac:dyDescent="0.5">
      <c r="AO632" s="400"/>
      <c r="AY632" s="256"/>
      <c r="AZ632" s="256"/>
      <c r="BA632" s="256"/>
      <c r="BB632" s="256"/>
      <c r="BC632" s="256"/>
      <c r="BD632" s="256"/>
      <c r="BE632" s="256"/>
      <c r="BF632" s="256"/>
      <c r="BG632" s="256"/>
      <c r="BH632" s="256"/>
      <c r="BI632" s="256"/>
      <c r="BK632" s="256"/>
      <c r="BL632" s="256"/>
      <c r="BM632" s="256"/>
      <c r="BN632" s="256"/>
      <c r="BO632" s="256"/>
      <c r="BP632" s="256"/>
      <c r="BQ632" s="256"/>
      <c r="BR632" s="256"/>
      <c r="BS632" s="256"/>
      <c r="BT632" s="256"/>
      <c r="BU632" s="256"/>
      <c r="BV632" s="256"/>
      <c r="BX632" s="256"/>
      <c r="BY632" s="256"/>
      <c r="BZ632" s="256"/>
      <c r="CA632" s="256"/>
      <c r="CB632" s="256"/>
      <c r="CC632" s="256"/>
      <c r="CD632" s="256"/>
      <c r="CE632" s="256"/>
      <c r="CF632" s="256"/>
      <c r="CG632" s="256"/>
      <c r="CH632" s="256"/>
      <c r="CI632" s="256"/>
      <c r="CK632" s="256"/>
      <c r="CL632" s="256"/>
      <c r="CM632" s="256"/>
      <c r="CN632" s="256"/>
      <c r="CO632" s="256"/>
      <c r="CP632" s="256"/>
      <c r="CQ632" s="256"/>
      <c r="CR632" s="256"/>
      <c r="CS632" s="256"/>
      <c r="CT632" s="256"/>
      <c r="CU632" s="256"/>
      <c r="CV632" s="256"/>
      <c r="CX632" s="256"/>
      <c r="CY632" s="256"/>
      <c r="CZ632" s="256"/>
      <c r="DA632" s="256"/>
      <c r="DB632" s="256"/>
      <c r="DC632" s="256"/>
      <c r="DD632" s="256"/>
      <c r="DE632" s="256"/>
      <c r="DF632" s="256"/>
      <c r="DG632" s="256"/>
      <c r="DH632" s="256"/>
    </row>
    <row r="633" spans="41:112" ht="19.5" customHeight="1" x14ac:dyDescent="0.5">
      <c r="AO633" s="400"/>
      <c r="AY633" s="256"/>
      <c r="AZ633" s="256"/>
      <c r="BA633" s="256"/>
      <c r="BB633" s="256"/>
      <c r="BC633" s="256"/>
      <c r="BD633" s="256"/>
      <c r="BE633" s="256"/>
      <c r="BF633" s="256"/>
      <c r="BG633" s="256"/>
      <c r="BH633" s="256"/>
      <c r="BI633" s="256"/>
      <c r="BK633" s="256"/>
      <c r="BL633" s="256"/>
      <c r="BM633" s="256"/>
      <c r="BN633" s="256"/>
      <c r="BO633" s="256"/>
      <c r="BP633" s="256"/>
      <c r="BQ633" s="256"/>
      <c r="BR633" s="256"/>
      <c r="BS633" s="256"/>
      <c r="BT633" s="256"/>
      <c r="BU633" s="256"/>
      <c r="BV633" s="256"/>
      <c r="BX633" s="256"/>
      <c r="BY633" s="256"/>
      <c r="BZ633" s="256"/>
      <c r="CA633" s="256"/>
      <c r="CB633" s="256"/>
      <c r="CC633" s="256"/>
      <c r="CD633" s="256"/>
      <c r="CE633" s="256"/>
      <c r="CF633" s="256"/>
      <c r="CG633" s="256"/>
      <c r="CH633" s="256"/>
      <c r="CI633" s="256"/>
      <c r="CK633" s="256"/>
      <c r="CL633" s="256"/>
      <c r="CM633" s="256"/>
      <c r="CN633" s="256"/>
      <c r="CO633" s="256"/>
      <c r="CP633" s="256"/>
      <c r="CQ633" s="256"/>
      <c r="CR633" s="256"/>
      <c r="CS633" s="256"/>
      <c r="CT633" s="256"/>
      <c r="CU633" s="256"/>
      <c r="CV633" s="256"/>
      <c r="CX633" s="256"/>
      <c r="CY633" s="256"/>
      <c r="CZ633" s="256"/>
      <c r="DA633" s="256"/>
      <c r="DB633" s="256"/>
      <c r="DC633" s="256"/>
      <c r="DD633" s="256"/>
      <c r="DE633" s="256"/>
      <c r="DF633" s="256"/>
      <c r="DG633" s="256"/>
      <c r="DH633" s="256"/>
    </row>
    <row r="634" spans="41:112" ht="19.5" customHeight="1" x14ac:dyDescent="0.5">
      <c r="AO634" s="400"/>
      <c r="AY634" s="256"/>
      <c r="AZ634" s="256"/>
      <c r="BA634" s="256"/>
      <c r="BB634" s="256"/>
      <c r="BC634" s="256"/>
      <c r="BD634" s="256"/>
      <c r="BE634" s="256"/>
      <c r="BF634" s="256"/>
      <c r="BG634" s="256"/>
      <c r="BH634" s="256"/>
      <c r="BI634" s="256"/>
      <c r="BK634" s="256"/>
      <c r="BL634" s="256"/>
      <c r="BM634" s="256"/>
      <c r="BN634" s="256"/>
      <c r="BO634" s="256"/>
      <c r="BP634" s="256"/>
      <c r="BQ634" s="256"/>
      <c r="BR634" s="256"/>
      <c r="BS634" s="256"/>
      <c r="BT634" s="256"/>
      <c r="BU634" s="256"/>
      <c r="BV634" s="256"/>
      <c r="BX634" s="256"/>
      <c r="BY634" s="256"/>
      <c r="BZ634" s="256"/>
      <c r="CA634" s="256"/>
      <c r="CB634" s="256"/>
      <c r="CC634" s="256"/>
      <c r="CD634" s="256"/>
      <c r="CE634" s="256"/>
      <c r="CF634" s="256"/>
      <c r="CG634" s="256"/>
      <c r="CH634" s="256"/>
      <c r="CI634" s="256"/>
      <c r="CK634" s="256"/>
      <c r="CL634" s="256"/>
      <c r="CM634" s="256"/>
      <c r="CN634" s="256"/>
      <c r="CO634" s="256"/>
      <c r="CP634" s="256"/>
      <c r="CQ634" s="256"/>
      <c r="CR634" s="256"/>
      <c r="CS634" s="256"/>
      <c r="CT634" s="256"/>
      <c r="CU634" s="256"/>
      <c r="CV634" s="256"/>
      <c r="CX634" s="256"/>
      <c r="CY634" s="256"/>
      <c r="CZ634" s="256"/>
      <c r="DA634" s="256"/>
      <c r="DB634" s="256"/>
      <c r="DC634" s="256"/>
      <c r="DD634" s="256"/>
      <c r="DE634" s="256"/>
      <c r="DF634" s="256"/>
      <c r="DG634" s="256"/>
      <c r="DH634" s="256"/>
    </row>
    <row r="635" spans="41:112" ht="19.5" customHeight="1" x14ac:dyDescent="0.5">
      <c r="AO635" s="400"/>
      <c r="AY635" s="256"/>
      <c r="AZ635" s="256"/>
      <c r="BA635" s="256"/>
      <c r="BB635" s="256"/>
      <c r="BC635" s="256"/>
      <c r="BD635" s="256"/>
      <c r="BE635" s="256"/>
      <c r="BF635" s="256"/>
      <c r="BG635" s="256"/>
      <c r="BH635" s="256"/>
      <c r="BI635" s="256"/>
      <c r="BK635" s="256"/>
      <c r="BL635" s="256"/>
      <c r="BM635" s="256"/>
      <c r="BN635" s="256"/>
      <c r="BO635" s="256"/>
      <c r="BP635" s="256"/>
      <c r="BQ635" s="256"/>
      <c r="BR635" s="256"/>
      <c r="BS635" s="256"/>
      <c r="BT635" s="256"/>
      <c r="BU635" s="256"/>
      <c r="BV635" s="256"/>
      <c r="BX635" s="256"/>
      <c r="BY635" s="256"/>
      <c r="BZ635" s="256"/>
      <c r="CA635" s="256"/>
      <c r="CB635" s="256"/>
      <c r="CC635" s="256"/>
      <c r="CD635" s="256"/>
      <c r="CE635" s="256"/>
      <c r="CF635" s="256"/>
      <c r="CG635" s="256"/>
      <c r="CH635" s="256"/>
      <c r="CI635" s="256"/>
      <c r="CK635" s="256"/>
      <c r="CL635" s="256"/>
      <c r="CM635" s="256"/>
      <c r="CN635" s="256"/>
      <c r="CO635" s="256"/>
      <c r="CP635" s="256"/>
      <c r="CQ635" s="256"/>
      <c r="CR635" s="256"/>
      <c r="CS635" s="256"/>
      <c r="CT635" s="256"/>
      <c r="CU635" s="256"/>
      <c r="CV635" s="256"/>
      <c r="CX635" s="256"/>
      <c r="CY635" s="256"/>
      <c r="CZ635" s="256"/>
      <c r="DA635" s="256"/>
      <c r="DB635" s="256"/>
      <c r="DC635" s="256"/>
      <c r="DD635" s="256"/>
      <c r="DE635" s="256"/>
      <c r="DF635" s="256"/>
      <c r="DG635" s="256"/>
      <c r="DH635" s="256"/>
    </row>
    <row r="636" spans="41:112" ht="19.5" customHeight="1" x14ac:dyDescent="0.5">
      <c r="AO636" s="400"/>
      <c r="AY636" s="256"/>
      <c r="AZ636" s="256"/>
      <c r="BA636" s="256"/>
      <c r="BB636" s="256"/>
      <c r="BC636" s="256"/>
      <c r="BD636" s="256"/>
      <c r="BE636" s="256"/>
      <c r="BF636" s="256"/>
      <c r="BG636" s="256"/>
      <c r="BH636" s="256"/>
      <c r="BI636" s="256"/>
      <c r="BK636" s="256"/>
      <c r="BL636" s="256"/>
      <c r="BM636" s="256"/>
      <c r="BN636" s="256"/>
      <c r="BO636" s="256"/>
      <c r="BP636" s="256"/>
      <c r="BQ636" s="256"/>
      <c r="BR636" s="256"/>
      <c r="BS636" s="256"/>
      <c r="BT636" s="256"/>
      <c r="BU636" s="256"/>
      <c r="BV636" s="256"/>
      <c r="BX636" s="256"/>
      <c r="BY636" s="256"/>
      <c r="BZ636" s="256"/>
      <c r="CA636" s="256"/>
      <c r="CB636" s="256"/>
      <c r="CC636" s="256"/>
      <c r="CD636" s="256"/>
      <c r="CE636" s="256"/>
      <c r="CF636" s="256"/>
      <c r="CG636" s="256"/>
      <c r="CH636" s="256"/>
      <c r="CI636" s="256"/>
      <c r="CK636" s="256"/>
      <c r="CL636" s="256"/>
      <c r="CM636" s="256"/>
      <c r="CN636" s="256"/>
      <c r="CO636" s="256"/>
      <c r="CP636" s="256"/>
      <c r="CQ636" s="256"/>
      <c r="CR636" s="256"/>
      <c r="CS636" s="256"/>
      <c r="CT636" s="256"/>
      <c r="CU636" s="256"/>
      <c r="CV636" s="256"/>
      <c r="CX636" s="256"/>
      <c r="CY636" s="256"/>
      <c r="CZ636" s="256"/>
      <c r="DA636" s="256"/>
      <c r="DB636" s="256"/>
      <c r="DC636" s="256"/>
      <c r="DD636" s="256"/>
      <c r="DE636" s="256"/>
      <c r="DF636" s="256"/>
      <c r="DG636" s="256"/>
      <c r="DH636" s="256"/>
    </row>
    <row r="637" spans="41:112" ht="19.5" customHeight="1" x14ac:dyDescent="0.5">
      <c r="AO637" s="400"/>
      <c r="AY637" s="256"/>
      <c r="AZ637" s="256"/>
      <c r="BA637" s="256"/>
      <c r="BB637" s="256"/>
      <c r="BC637" s="256"/>
      <c r="BD637" s="256"/>
      <c r="BE637" s="256"/>
      <c r="BF637" s="256"/>
      <c r="BG637" s="256"/>
      <c r="BH637" s="256"/>
      <c r="BI637" s="256"/>
      <c r="BK637" s="256"/>
      <c r="BL637" s="256"/>
      <c r="BM637" s="256"/>
      <c r="BN637" s="256"/>
      <c r="BO637" s="256"/>
      <c r="BP637" s="256"/>
      <c r="BQ637" s="256"/>
      <c r="BR637" s="256"/>
      <c r="BS637" s="256"/>
      <c r="BT637" s="256"/>
      <c r="BU637" s="256"/>
      <c r="BV637" s="256"/>
      <c r="BX637" s="256"/>
      <c r="BY637" s="256"/>
      <c r="BZ637" s="256"/>
      <c r="CA637" s="256"/>
      <c r="CB637" s="256"/>
      <c r="CC637" s="256"/>
      <c r="CD637" s="256"/>
      <c r="CE637" s="256"/>
      <c r="CF637" s="256"/>
      <c r="CG637" s="256"/>
      <c r="CH637" s="256"/>
      <c r="CI637" s="256"/>
      <c r="CK637" s="256"/>
      <c r="CL637" s="256"/>
      <c r="CM637" s="256"/>
      <c r="CN637" s="256"/>
      <c r="CO637" s="256"/>
      <c r="CP637" s="256"/>
      <c r="CQ637" s="256"/>
      <c r="CR637" s="256"/>
      <c r="CS637" s="256"/>
      <c r="CT637" s="256"/>
      <c r="CU637" s="256"/>
      <c r="CV637" s="256"/>
      <c r="CX637" s="256"/>
      <c r="CY637" s="256"/>
      <c r="CZ637" s="256"/>
      <c r="DA637" s="256"/>
      <c r="DB637" s="256"/>
      <c r="DC637" s="256"/>
      <c r="DD637" s="256"/>
      <c r="DE637" s="256"/>
      <c r="DF637" s="256"/>
      <c r="DG637" s="256"/>
      <c r="DH637" s="256"/>
    </row>
    <row r="638" spans="41:112" ht="19.5" customHeight="1" x14ac:dyDescent="0.5">
      <c r="AO638" s="400"/>
      <c r="AY638" s="256"/>
      <c r="AZ638" s="256"/>
      <c r="BA638" s="256"/>
      <c r="BB638" s="256"/>
      <c r="BC638" s="256"/>
      <c r="BD638" s="256"/>
      <c r="BE638" s="256"/>
      <c r="BF638" s="256"/>
      <c r="BG638" s="256"/>
      <c r="BH638" s="256"/>
      <c r="BI638" s="256"/>
      <c r="BK638" s="256"/>
      <c r="BL638" s="256"/>
      <c r="BM638" s="256"/>
      <c r="BN638" s="256"/>
      <c r="BO638" s="256"/>
      <c r="BP638" s="256"/>
      <c r="BQ638" s="256"/>
      <c r="BR638" s="256"/>
      <c r="BS638" s="256"/>
      <c r="BT638" s="256"/>
      <c r="BU638" s="256"/>
      <c r="BV638" s="256"/>
      <c r="BX638" s="256"/>
      <c r="BY638" s="256"/>
      <c r="BZ638" s="256"/>
      <c r="CA638" s="256"/>
      <c r="CB638" s="256"/>
      <c r="CC638" s="256"/>
      <c r="CD638" s="256"/>
      <c r="CE638" s="256"/>
      <c r="CF638" s="256"/>
      <c r="CG638" s="256"/>
      <c r="CH638" s="256"/>
      <c r="CI638" s="256"/>
      <c r="CK638" s="256"/>
      <c r="CL638" s="256"/>
      <c r="CM638" s="256"/>
      <c r="CN638" s="256"/>
      <c r="CO638" s="256"/>
      <c r="CP638" s="256"/>
      <c r="CQ638" s="256"/>
      <c r="CR638" s="256"/>
      <c r="CS638" s="256"/>
      <c r="CT638" s="256"/>
      <c r="CU638" s="256"/>
      <c r="CV638" s="256"/>
      <c r="CX638" s="256"/>
      <c r="CY638" s="256"/>
      <c r="CZ638" s="256"/>
      <c r="DA638" s="256"/>
      <c r="DB638" s="256"/>
      <c r="DC638" s="256"/>
      <c r="DD638" s="256"/>
      <c r="DE638" s="256"/>
      <c r="DF638" s="256"/>
      <c r="DG638" s="256"/>
      <c r="DH638" s="256"/>
    </row>
    <row r="639" spans="41:112" ht="19.5" customHeight="1" x14ac:dyDescent="0.5">
      <c r="AO639" s="400"/>
      <c r="AY639" s="256"/>
      <c r="AZ639" s="256"/>
      <c r="BA639" s="256"/>
      <c r="BB639" s="256"/>
      <c r="BC639" s="256"/>
      <c r="BD639" s="256"/>
      <c r="BE639" s="256"/>
      <c r="BF639" s="256"/>
      <c r="BG639" s="256"/>
      <c r="BH639" s="256"/>
      <c r="BI639" s="256"/>
      <c r="BK639" s="256"/>
      <c r="BL639" s="256"/>
      <c r="BM639" s="256"/>
      <c r="BN639" s="256"/>
      <c r="BO639" s="256"/>
      <c r="BP639" s="256"/>
      <c r="BQ639" s="256"/>
      <c r="BR639" s="256"/>
      <c r="BS639" s="256"/>
      <c r="BT639" s="256"/>
      <c r="BU639" s="256"/>
      <c r="BV639" s="256"/>
      <c r="BX639" s="256"/>
      <c r="BY639" s="256"/>
      <c r="BZ639" s="256"/>
      <c r="CA639" s="256"/>
      <c r="CB639" s="256"/>
      <c r="CC639" s="256"/>
      <c r="CD639" s="256"/>
      <c r="CE639" s="256"/>
      <c r="CF639" s="256"/>
      <c r="CG639" s="256"/>
      <c r="CH639" s="256"/>
      <c r="CI639" s="256"/>
      <c r="CK639" s="256"/>
      <c r="CL639" s="256"/>
      <c r="CM639" s="256"/>
      <c r="CN639" s="256"/>
      <c r="CO639" s="256"/>
      <c r="CP639" s="256"/>
      <c r="CQ639" s="256"/>
      <c r="CR639" s="256"/>
      <c r="CS639" s="256"/>
      <c r="CT639" s="256"/>
      <c r="CU639" s="256"/>
      <c r="CV639" s="256"/>
      <c r="CX639" s="256"/>
      <c r="CY639" s="256"/>
      <c r="CZ639" s="256"/>
      <c r="DA639" s="256"/>
      <c r="DB639" s="256"/>
      <c r="DC639" s="256"/>
      <c r="DD639" s="256"/>
      <c r="DE639" s="256"/>
      <c r="DF639" s="256"/>
      <c r="DG639" s="256"/>
      <c r="DH639" s="256"/>
    </row>
    <row r="640" spans="41:112" ht="19.5" customHeight="1" x14ac:dyDescent="0.5">
      <c r="AO640" s="400"/>
      <c r="AY640" s="256"/>
      <c r="AZ640" s="256"/>
      <c r="BA640" s="256"/>
      <c r="BB640" s="256"/>
      <c r="BC640" s="256"/>
      <c r="BD640" s="256"/>
      <c r="BE640" s="256"/>
      <c r="BF640" s="256"/>
      <c r="BG640" s="256"/>
      <c r="BH640" s="256"/>
      <c r="BI640" s="256"/>
      <c r="BK640" s="256"/>
      <c r="BL640" s="256"/>
      <c r="BM640" s="256"/>
      <c r="BN640" s="256"/>
      <c r="BO640" s="256"/>
      <c r="BP640" s="256"/>
      <c r="BQ640" s="256"/>
      <c r="BR640" s="256"/>
      <c r="BS640" s="256"/>
      <c r="BT640" s="256"/>
      <c r="BU640" s="256"/>
      <c r="BV640" s="256"/>
      <c r="BX640" s="256"/>
      <c r="BY640" s="256"/>
      <c r="BZ640" s="256"/>
      <c r="CA640" s="256"/>
      <c r="CB640" s="256"/>
      <c r="CC640" s="256"/>
      <c r="CD640" s="256"/>
      <c r="CE640" s="256"/>
      <c r="CF640" s="256"/>
      <c r="CG640" s="256"/>
      <c r="CH640" s="256"/>
      <c r="CI640" s="256"/>
      <c r="CK640" s="256"/>
      <c r="CL640" s="256"/>
      <c r="CM640" s="256"/>
      <c r="CN640" s="256"/>
      <c r="CO640" s="256"/>
      <c r="CP640" s="256"/>
      <c r="CQ640" s="256"/>
      <c r="CR640" s="256"/>
      <c r="CS640" s="256"/>
      <c r="CT640" s="256"/>
      <c r="CU640" s="256"/>
      <c r="CV640" s="256"/>
      <c r="CX640" s="256"/>
      <c r="CY640" s="256"/>
      <c r="CZ640" s="256"/>
      <c r="DA640" s="256"/>
      <c r="DB640" s="256"/>
      <c r="DC640" s="256"/>
      <c r="DD640" s="256"/>
      <c r="DE640" s="256"/>
      <c r="DF640" s="256"/>
      <c r="DG640" s="256"/>
      <c r="DH640" s="256"/>
    </row>
    <row r="641" spans="41:112" ht="19.5" customHeight="1" x14ac:dyDescent="0.5">
      <c r="AO641" s="400"/>
      <c r="AY641" s="256"/>
      <c r="AZ641" s="256"/>
      <c r="BA641" s="256"/>
      <c r="BB641" s="256"/>
      <c r="BC641" s="256"/>
      <c r="BD641" s="256"/>
      <c r="BE641" s="256"/>
      <c r="BF641" s="256"/>
      <c r="BG641" s="256"/>
      <c r="BH641" s="256"/>
      <c r="BI641" s="256"/>
      <c r="BK641" s="256"/>
      <c r="BL641" s="256"/>
      <c r="BM641" s="256"/>
      <c r="BN641" s="256"/>
      <c r="BO641" s="256"/>
      <c r="BP641" s="256"/>
      <c r="BQ641" s="256"/>
      <c r="BR641" s="256"/>
      <c r="BS641" s="256"/>
      <c r="BT641" s="256"/>
      <c r="BU641" s="256"/>
      <c r="BV641" s="256"/>
      <c r="BX641" s="256"/>
      <c r="BY641" s="256"/>
      <c r="BZ641" s="256"/>
      <c r="CA641" s="256"/>
      <c r="CB641" s="256"/>
      <c r="CC641" s="256"/>
      <c r="CD641" s="256"/>
      <c r="CE641" s="256"/>
      <c r="CF641" s="256"/>
      <c r="CG641" s="256"/>
      <c r="CH641" s="256"/>
      <c r="CI641" s="256"/>
      <c r="CK641" s="256"/>
      <c r="CL641" s="256"/>
      <c r="CM641" s="256"/>
      <c r="CN641" s="256"/>
      <c r="CO641" s="256"/>
      <c r="CP641" s="256"/>
      <c r="CQ641" s="256"/>
      <c r="CR641" s="256"/>
      <c r="CS641" s="256"/>
      <c r="CT641" s="256"/>
      <c r="CU641" s="256"/>
      <c r="CV641" s="256"/>
      <c r="CX641" s="256"/>
      <c r="CY641" s="256"/>
      <c r="CZ641" s="256"/>
      <c r="DA641" s="256"/>
      <c r="DB641" s="256"/>
      <c r="DC641" s="256"/>
      <c r="DD641" s="256"/>
      <c r="DE641" s="256"/>
      <c r="DF641" s="256"/>
      <c r="DG641" s="256"/>
      <c r="DH641" s="256"/>
    </row>
    <row r="642" spans="41:112" ht="19.5" customHeight="1" x14ac:dyDescent="0.5">
      <c r="AO642" s="400"/>
      <c r="AY642" s="256"/>
      <c r="AZ642" s="256"/>
      <c r="BA642" s="256"/>
      <c r="BB642" s="256"/>
      <c r="BC642" s="256"/>
      <c r="BD642" s="256"/>
      <c r="BE642" s="256"/>
      <c r="BF642" s="256"/>
      <c r="BG642" s="256"/>
      <c r="BH642" s="256"/>
      <c r="BI642" s="256"/>
      <c r="BK642" s="256"/>
      <c r="BL642" s="256"/>
      <c r="BM642" s="256"/>
      <c r="BN642" s="256"/>
      <c r="BO642" s="256"/>
      <c r="BP642" s="256"/>
      <c r="BQ642" s="256"/>
      <c r="BR642" s="256"/>
      <c r="BS642" s="256"/>
      <c r="BT642" s="256"/>
      <c r="BU642" s="256"/>
      <c r="BV642" s="256"/>
      <c r="BX642" s="256"/>
      <c r="BY642" s="256"/>
      <c r="BZ642" s="256"/>
      <c r="CA642" s="256"/>
      <c r="CB642" s="256"/>
      <c r="CC642" s="256"/>
      <c r="CD642" s="256"/>
      <c r="CE642" s="256"/>
      <c r="CF642" s="256"/>
      <c r="CG642" s="256"/>
      <c r="CH642" s="256"/>
      <c r="CI642" s="256"/>
      <c r="CK642" s="256"/>
      <c r="CL642" s="256"/>
      <c r="CM642" s="256"/>
      <c r="CN642" s="256"/>
      <c r="CO642" s="256"/>
      <c r="CP642" s="256"/>
      <c r="CQ642" s="256"/>
      <c r="CR642" s="256"/>
      <c r="CS642" s="256"/>
      <c r="CT642" s="256"/>
      <c r="CU642" s="256"/>
      <c r="CV642" s="256"/>
      <c r="CX642" s="256"/>
      <c r="CY642" s="256"/>
      <c r="CZ642" s="256"/>
      <c r="DA642" s="256"/>
      <c r="DB642" s="256"/>
      <c r="DC642" s="256"/>
      <c r="DD642" s="256"/>
      <c r="DE642" s="256"/>
      <c r="DF642" s="256"/>
      <c r="DG642" s="256"/>
      <c r="DH642" s="256"/>
    </row>
    <row r="643" spans="41:112" ht="19.5" customHeight="1" x14ac:dyDescent="0.5">
      <c r="AO643" s="400"/>
      <c r="AY643" s="256"/>
      <c r="AZ643" s="256"/>
      <c r="BA643" s="256"/>
      <c r="BB643" s="256"/>
      <c r="BC643" s="256"/>
      <c r="BD643" s="256"/>
      <c r="BE643" s="256"/>
      <c r="BF643" s="256"/>
      <c r="BG643" s="256"/>
      <c r="BH643" s="256"/>
      <c r="BI643" s="256"/>
      <c r="BK643" s="256"/>
      <c r="BL643" s="256"/>
      <c r="BM643" s="256"/>
      <c r="BN643" s="256"/>
      <c r="BO643" s="256"/>
      <c r="BP643" s="256"/>
      <c r="BQ643" s="256"/>
      <c r="BR643" s="256"/>
      <c r="BS643" s="256"/>
      <c r="BT643" s="256"/>
      <c r="BU643" s="256"/>
      <c r="BV643" s="256"/>
      <c r="BX643" s="256"/>
      <c r="BY643" s="256"/>
      <c r="BZ643" s="256"/>
      <c r="CA643" s="256"/>
      <c r="CB643" s="256"/>
      <c r="CC643" s="256"/>
      <c r="CD643" s="256"/>
      <c r="CE643" s="256"/>
      <c r="CF643" s="256"/>
      <c r="CG643" s="256"/>
      <c r="CH643" s="256"/>
      <c r="CI643" s="256"/>
      <c r="CK643" s="256"/>
      <c r="CL643" s="256"/>
      <c r="CM643" s="256"/>
      <c r="CN643" s="256"/>
      <c r="CO643" s="256"/>
      <c r="CP643" s="256"/>
      <c r="CQ643" s="256"/>
      <c r="CR643" s="256"/>
      <c r="CS643" s="256"/>
      <c r="CT643" s="256"/>
      <c r="CU643" s="256"/>
      <c r="CV643" s="256"/>
      <c r="CX643" s="256"/>
      <c r="CY643" s="256"/>
      <c r="CZ643" s="256"/>
      <c r="DA643" s="256"/>
      <c r="DB643" s="256"/>
      <c r="DC643" s="256"/>
      <c r="DD643" s="256"/>
      <c r="DE643" s="256"/>
      <c r="DF643" s="256"/>
      <c r="DG643" s="256"/>
      <c r="DH643" s="256"/>
    </row>
    <row r="644" spans="41:112" ht="19.5" customHeight="1" x14ac:dyDescent="0.5">
      <c r="AO644" s="400"/>
      <c r="AY644" s="256"/>
      <c r="AZ644" s="256"/>
      <c r="BA644" s="256"/>
      <c r="BB644" s="256"/>
      <c r="BC644" s="256"/>
      <c r="BD644" s="256"/>
      <c r="BE644" s="256"/>
      <c r="BF644" s="256"/>
      <c r="BG644" s="256"/>
      <c r="BH644" s="256"/>
      <c r="BI644" s="256"/>
      <c r="BK644" s="256"/>
      <c r="BL644" s="256"/>
      <c r="BM644" s="256"/>
      <c r="BN644" s="256"/>
      <c r="BO644" s="256"/>
      <c r="BP644" s="256"/>
      <c r="BQ644" s="256"/>
      <c r="BR644" s="256"/>
      <c r="BS644" s="256"/>
      <c r="BT644" s="256"/>
      <c r="BU644" s="256"/>
      <c r="BV644" s="256"/>
      <c r="BX644" s="256"/>
      <c r="BY644" s="256"/>
      <c r="BZ644" s="256"/>
      <c r="CA644" s="256"/>
      <c r="CB644" s="256"/>
      <c r="CC644" s="256"/>
      <c r="CD644" s="256"/>
      <c r="CE644" s="256"/>
      <c r="CF644" s="256"/>
      <c r="CG644" s="256"/>
      <c r="CH644" s="256"/>
      <c r="CI644" s="256"/>
      <c r="CK644" s="256"/>
      <c r="CL644" s="256"/>
      <c r="CM644" s="256"/>
      <c r="CN644" s="256"/>
      <c r="CO644" s="256"/>
      <c r="CP644" s="256"/>
      <c r="CQ644" s="256"/>
      <c r="CR644" s="256"/>
      <c r="CS644" s="256"/>
      <c r="CT644" s="256"/>
      <c r="CU644" s="256"/>
      <c r="CV644" s="256"/>
      <c r="CX644" s="256"/>
      <c r="CY644" s="256"/>
      <c r="CZ644" s="256"/>
      <c r="DA644" s="256"/>
      <c r="DB644" s="256"/>
      <c r="DC644" s="256"/>
      <c r="DD644" s="256"/>
      <c r="DE644" s="256"/>
      <c r="DF644" s="256"/>
      <c r="DG644" s="256"/>
      <c r="DH644" s="256"/>
    </row>
    <row r="645" spans="41:112" ht="19.5" customHeight="1" x14ac:dyDescent="0.5">
      <c r="AO645" s="400"/>
      <c r="AY645" s="256"/>
      <c r="AZ645" s="256"/>
      <c r="BA645" s="256"/>
      <c r="BB645" s="256"/>
      <c r="BC645" s="256"/>
      <c r="BD645" s="256"/>
      <c r="BE645" s="256"/>
      <c r="BF645" s="256"/>
      <c r="BG645" s="256"/>
      <c r="BH645" s="256"/>
      <c r="BI645" s="256"/>
      <c r="BK645" s="256"/>
      <c r="BL645" s="256"/>
      <c r="BM645" s="256"/>
      <c r="BN645" s="256"/>
      <c r="BO645" s="256"/>
      <c r="BP645" s="256"/>
      <c r="BQ645" s="256"/>
      <c r="BR645" s="256"/>
      <c r="BS645" s="256"/>
      <c r="BT645" s="256"/>
      <c r="BU645" s="256"/>
      <c r="BV645" s="256"/>
      <c r="BX645" s="256"/>
      <c r="BY645" s="256"/>
      <c r="BZ645" s="256"/>
      <c r="CA645" s="256"/>
      <c r="CB645" s="256"/>
      <c r="CC645" s="256"/>
      <c r="CD645" s="256"/>
      <c r="CE645" s="256"/>
      <c r="CF645" s="256"/>
      <c r="CG645" s="256"/>
      <c r="CH645" s="256"/>
      <c r="CI645" s="256"/>
      <c r="CK645" s="256"/>
      <c r="CL645" s="256"/>
      <c r="CM645" s="256"/>
      <c r="CN645" s="256"/>
      <c r="CO645" s="256"/>
      <c r="CP645" s="256"/>
      <c r="CQ645" s="256"/>
      <c r="CR645" s="256"/>
      <c r="CS645" s="256"/>
      <c r="CT645" s="256"/>
      <c r="CU645" s="256"/>
      <c r="CV645" s="256"/>
      <c r="CX645" s="256"/>
      <c r="CY645" s="256"/>
      <c r="CZ645" s="256"/>
      <c r="DA645" s="256"/>
      <c r="DB645" s="256"/>
      <c r="DC645" s="256"/>
      <c r="DD645" s="256"/>
      <c r="DE645" s="256"/>
      <c r="DF645" s="256"/>
      <c r="DG645" s="256"/>
      <c r="DH645" s="256"/>
    </row>
    <row r="646" spans="41:112" ht="19.5" customHeight="1" x14ac:dyDescent="0.5">
      <c r="AO646" s="400"/>
      <c r="AY646" s="256"/>
      <c r="AZ646" s="256"/>
      <c r="BA646" s="256"/>
      <c r="BB646" s="256"/>
      <c r="BC646" s="256"/>
      <c r="BD646" s="256"/>
      <c r="BE646" s="256"/>
      <c r="BF646" s="256"/>
      <c r="BG646" s="256"/>
      <c r="BH646" s="256"/>
      <c r="BI646" s="256"/>
      <c r="BK646" s="256"/>
      <c r="BL646" s="256"/>
      <c r="BM646" s="256"/>
      <c r="BN646" s="256"/>
      <c r="BO646" s="256"/>
      <c r="BP646" s="256"/>
      <c r="BQ646" s="256"/>
      <c r="BR646" s="256"/>
      <c r="BS646" s="256"/>
      <c r="BT646" s="256"/>
      <c r="BU646" s="256"/>
      <c r="BV646" s="256"/>
      <c r="BX646" s="256"/>
      <c r="BY646" s="256"/>
      <c r="BZ646" s="256"/>
      <c r="CA646" s="256"/>
      <c r="CB646" s="256"/>
      <c r="CC646" s="256"/>
      <c r="CD646" s="256"/>
      <c r="CE646" s="256"/>
      <c r="CF646" s="256"/>
      <c r="CG646" s="256"/>
      <c r="CH646" s="256"/>
      <c r="CI646" s="256"/>
      <c r="CK646" s="256"/>
      <c r="CL646" s="256"/>
      <c r="CM646" s="256"/>
      <c r="CN646" s="256"/>
      <c r="CO646" s="256"/>
      <c r="CP646" s="256"/>
      <c r="CQ646" s="256"/>
      <c r="CR646" s="256"/>
      <c r="CS646" s="256"/>
      <c r="CT646" s="256"/>
      <c r="CU646" s="256"/>
      <c r="CV646" s="256"/>
      <c r="CX646" s="256"/>
      <c r="CY646" s="256"/>
      <c r="CZ646" s="256"/>
      <c r="DA646" s="256"/>
      <c r="DB646" s="256"/>
      <c r="DC646" s="256"/>
      <c r="DD646" s="256"/>
      <c r="DE646" s="256"/>
      <c r="DF646" s="256"/>
      <c r="DG646" s="256"/>
      <c r="DH646" s="256"/>
    </row>
    <row r="647" spans="41:112" ht="19.5" customHeight="1" x14ac:dyDescent="0.5">
      <c r="AO647" s="400"/>
      <c r="AY647" s="256"/>
      <c r="AZ647" s="256"/>
      <c r="BA647" s="256"/>
      <c r="BB647" s="256"/>
      <c r="BC647" s="256"/>
      <c r="BD647" s="256"/>
      <c r="BE647" s="256"/>
      <c r="BF647" s="256"/>
      <c r="BG647" s="256"/>
      <c r="BH647" s="256"/>
      <c r="BI647" s="256"/>
      <c r="BK647" s="256"/>
      <c r="BL647" s="256"/>
      <c r="BM647" s="256"/>
      <c r="BN647" s="256"/>
      <c r="BO647" s="256"/>
      <c r="BP647" s="256"/>
      <c r="BQ647" s="256"/>
      <c r="BR647" s="256"/>
      <c r="BS647" s="256"/>
      <c r="BT647" s="256"/>
      <c r="BU647" s="256"/>
      <c r="BV647" s="256"/>
      <c r="BX647" s="256"/>
      <c r="BY647" s="256"/>
      <c r="BZ647" s="256"/>
      <c r="CA647" s="256"/>
      <c r="CB647" s="256"/>
      <c r="CC647" s="256"/>
      <c r="CD647" s="256"/>
      <c r="CE647" s="256"/>
      <c r="CF647" s="256"/>
      <c r="CG647" s="256"/>
      <c r="CH647" s="256"/>
      <c r="CI647" s="256"/>
      <c r="CK647" s="256"/>
      <c r="CL647" s="256"/>
      <c r="CM647" s="256"/>
      <c r="CN647" s="256"/>
      <c r="CO647" s="256"/>
      <c r="CP647" s="256"/>
      <c r="CQ647" s="256"/>
      <c r="CR647" s="256"/>
      <c r="CS647" s="256"/>
      <c r="CT647" s="256"/>
      <c r="CU647" s="256"/>
      <c r="CV647" s="256"/>
      <c r="CX647" s="256"/>
      <c r="CY647" s="256"/>
      <c r="CZ647" s="256"/>
      <c r="DA647" s="256"/>
      <c r="DB647" s="256"/>
      <c r="DC647" s="256"/>
      <c r="DD647" s="256"/>
      <c r="DE647" s="256"/>
      <c r="DF647" s="256"/>
      <c r="DG647" s="256"/>
      <c r="DH647" s="256"/>
    </row>
    <row r="648" spans="41:112" ht="19.5" customHeight="1" x14ac:dyDescent="0.5">
      <c r="AO648" s="400"/>
      <c r="AY648" s="256"/>
      <c r="AZ648" s="256"/>
      <c r="BA648" s="256"/>
      <c r="BB648" s="256"/>
      <c r="BC648" s="256"/>
      <c r="BD648" s="256"/>
      <c r="BE648" s="256"/>
      <c r="BF648" s="256"/>
      <c r="BG648" s="256"/>
      <c r="BH648" s="256"/>
      <c r="BI648" s="256"/>
      <c r="BK648" s="256"/>
      <c r="BL648" s="256"/>
      <c r="BM648" s="256"/>
      <c r="BN648" s="256"/>
      <c r="BO648" s="256"/>
      <c r="BP648" s="256"/>
      <c r="BQ648" s="256"/>
      <c r="BR648" s="256"/>
      <c r="BS648" s="256"/>
      <c r="BT648" s="256"/>
      <c r="BU648" s="256"/>
      <c r="BV648" s="256"/>
      <c r="BX648" s="256"/>
      <c r="BY648" s="256"/>
      <c r="BZ648" s="256"/>
      <c r="CA648" s="256"/>
      <c r="CB648" s="256"/>
      <c r="CC648" s="256"/>
      <c r="CD648" s="256"/>
      <c r="CE648" s="256"/>
      <c r="CF648" s="256"/>
      <c r="CG648" s="256"/>
      <c r="CH648" s="256"/>
      <c r="CI648" s="256"/>
      <c r="CK648" s="256"/>
      <c r="CL648" s="256"/>
      <c r="CM648" s="256"/>
      <c r="CN648" s="256"/>
      <c r="CO648" s="256"/>
      <c r="CP648" s="256"/>
      <c r="CQ648" s="256"/>
      <c r="CR648" s="256"/>
      <c r="CS648" s="256"/>
      <c r="CT648" s="256"/>
      <c r="CU648" s="256"/>
      <c r="CV648" s="256"/>
      <c r="CX648" s="256"/>
      <c r="CY648" s="256"/>
      <c r="CZ648" s="256"/>
      <c r="DA648" s="256"/>
      <c r="DB648" s="256"/>
      <c r="DC648" s="256"/>
      <c r="DD648" s="256"/>
      <c r="DE648" s="256"/>
      <c r="DF648" s="256"/>
      <c r="DG648" s="256"/>
      <c r="DH648" s="256"/>
    </row>
    <row r="649" spans="41:112" ht="19.5" customHeight="1" x14ac:dyDescent="0.5">
      <c r="AO649" s="400"/>
      <c r="AY649" s="256"/>
      <c r="AZ649" s="256"/>
      <c r="BA649" s="256"/>
      <c r="BB649" s="256"/>
      <c r="BC649" s="256"/>
      <c r="BD649" s="256"/>
      <c r="BE649" s="256"/>
      <c r="BF649" s="256"/>
      <c r="BG649" s="256"/>
      <c r="BH649" s="256"/>
      <c r="BI649" s="256"/>
      <c r="BK649" s="256"/>
      <c r="BL649" s="256"/>
      <c r="BM649" s="256"/>
      <c r="BN649" s="256"/>
      <c r="BO649" s="256"/>
      <c r="BP649" s="256"/>
      <c r="BQ649" s="256"/>
      <c r="BR649" s="256"/>
      <c r="BS649" s="256"/>
      <c r="BT649" s="256"/>
      <c r="BU649" s="256"/>
      <c r="BV649" s="256"/>
      <c r="BX649" s="256"/>
      <c r="BY649" s="256"/>
      <c r="BZ649" s="256"/>
      <c r="CA649" s="256"/>
      <c r="CB649" s="256"/>
      <c r="CC649" s="256"/>
      <c r="CD649" s="256"/>
      <c r="CE649" s="256"/>
      <c r="CF649" s="256"/>
      <c r="CG649" s="256"/>
      <c r="CH649" s="256"/>
      <c r="CI649" s="256"/>
      <c r="CK649" s="256"/>
      <c r="CL649" s="256"/>
      <c r="CM649" s="256"/>
      <c r="CN649" s="256"/>
      <c r="CO649" s="256"/>
      <c r="CP649" s="256"/>
      <c r="CQ649" s="256"/>
      <c r="CR649" s="256"/>
      <c r="CS649" s="256"/>
      <c r="CT649" s="256"/>
      <c r="CU649" s="256"/>
      <c r="CV649" s="256"/>
      <c r="CX649" s="256"/>
      <c r="CY649" s="256"/>
      <c r="CZ649" s="256"/>
      <c r="DA649" s="256"/>
      <c r="DB649" s="256"/>
      <c r="DC649" s="256"/>
      <c r="DD649" s="256"/>
      <c r="DE649" s="256"/>
      <c r="DF649" s="256"/>
      <c r="DG649" s="256"/>
      <c r="DH649" s="256"/>
    </row>
    <row r="650" spans="41:112" ht="19.5" customHeight="1" x14ac:dyDescent="0.5">
      <c r="AO650" s="400"/>
      <c r="AY650" s="256"/>
      <c r="AZ650" s="256"/>
      <c r="BA650" s="256"/>
      <c r="BB650" s="256"/>
      <c r="BC650" s="256"/>
      <c r="BD650" s="256"/>
      <c r="BE650" s="256"/>
      <c r="BF650" s="256"/>
      <c r="BG650" s="256"/>
      <c r="BH650" s="256"/>
      <c r="BI650" s="256"/>
      <c r="BK650" s="256"/>
      <c r="BL650" s="256"/>
      <c r="BM650" s="256"/>
      <c r="BN650" s="256"/>
      <c r="BO650" s="256"/>
      <c r="BP650" s="256"/>
      <c r="BQ650" s="256"/>
      <c r="BR650" s="256"/>
      <c r="BS650" s="256"/>
      <c r="BT650" s="256"/>
      <c r="BU650" s="256"/>
      <c r="BV650" s="256"/>
      <c r="BX650" s="256"/>
      <c r="BY650" s="256"/>
      <c r="BZ650" s="256"/>
      <c r="CA650" s="256"/>
      <c r="CB650" s="256"/>
      <c r="CC650" s="256"/>
      <c r="CD650" s="256"/>
      <c r="CE650" s="256"/>
      <c r="CF650" s="256"/>
      <c r="CG650" s="256"/>
      <c r="CH650" s="256"/>
      <c r="CI650" s="256"/>
      <c r="CK650" s="256"/>
      <c r="CL650" s="256"/>
      <c r="CM650" s="256"/>
      <c r="CN650" s="256"/>
      <c r="CO650" s="256"/>
      <c r="CP650" s="256"/>
      <c r="CQ650" s="256"/>
      <c r="CR650" s="256"/>
      <c r="CS650" s="256"/>
      <c r="CT650" s="256"/>
      <c r="CU650" s="256"/>
      <c r="CV650" s="256"/>
      <c r="CX650" s="256"/>
      <c r="CY650" s="256"/>
      <c r="CZ650" s="256"/>
      <c r="DA650" s="256"/>
      <c r="DB650" s="256"/>
      <c r="DC650" s="256"/>
      <c r="DD650" s="256"/>
      <c r="DE650" s="256"/>
      <c r="DF650" s="256"/>
      <c r="DG650" s="256"/>
      <c r="DH650" s="256"/>
    </row>
    <row r="651" spans="41:112" ht="19.5" customHeight="1" x14ac:dyDescent="0.5">
      <c r="AO651" s="400"/>
      <c r="AY651" s="256"/>
      <c r="AZ651" s="256"/>
      <c r="BA651" s="256"/>
      <c r="BB651" s="256"/>
      <c r="BC651" s="256"/>
      <c r="BD651" s="256"/>
      <c r="BE651" s="256"/>
      <c r="BF651" s="256"/>
      <c r="BG651" s="256"/>
      <c r="BH651" s="256"/>
      <c r="BI651" s="256"/>
      <c r="BK651" s="256"/>
      <c r="BL651" s="256"/>
      <c r="BM651" s="256"/>
      <c r="BN651" s="256"/>
      <c r="BO651" s="256"/>
      <c r="BP651" s="256"/>
      <c r="BQ651" s="256"/>
      <c r="BR651" s="256"/>
      <c r="BS651" s="256"/>
      <c r="BT651" s="256"/>
      <c r="BU651" s="256"/>
      <c r="BV651" s="256"/>
      <c r="BX651" s="256"/>
      <c r="BY651" s="256"/>
      <c r="BZ651" s="256"/>
      <c r="CA651" s="256"/>
      <c r="CB651" s="256"/>
      <c r="CC651" s="256"/>
      <c r="CD651" s="256"/>
      <c r="CE651" s="256"/>
      <c r="CF651" s="256"/>
      <c r="CG651" s="256"/>
      <c r="CH651" s="256"/>
      <c r="CI651" s="256"/>
      <c r="CK651" s="256"/>
      <c r="CL651" s="256"/>
      <c r="CM651" s="256"/>
      <c r="CN651" s="256"/>
      <c r="CO651" s="256"/>
      <c r="CP651" s="256"/>
      <c r="CQ651" s="256"/>
      <c r="CR651" s="256"/>
      <c r="CS651" s="256"/>
      <c r="CT651" s="256"/>
      <c r="CU651" s="256"/>
      <c r="CV651" s="256"/>
      <c r="CX651" s="256"/>
      <c r="CY651" s="256"/>
      <c r="CZ651" s="256"/>
      <c r="DA651" s="256"/>
      <c r="DB651" s="256"/>
      <c r="DC651" s="256"/>
      <c r="DD651" s="256"/>
      <c r="DE651" s="256"/>
      <c r="DF651" s="256"/>
      <c r="DG651" s="256"/>
      <c r="DH651" s="256"/>
    </row>
    <row r="652" spans="41:112" ht="19.5" customHeight="1" x14ac:dyDescent="0.5">
      <c r="AO652" s="400"/>
      <c r="AY652" s="256"/>
      <c r="AZ652" s="256"/>
      <c r="BA652" s="256"/>
      <c r="BB652" s="256"/>
      <c r="BC652" s="256"/>
      <c r="BD652" s="256"/>
      <c r="BE652" s="256"/>
      <c r="BF652" s="256"/>
      <c r="BG652" s="256"/>
      <c r="BH652" s="256"/>
      <c r="BI652" s="256"/>
      <c r="BK652" s="256"/>
      <c r="BL652" s="256"/>
      <c r="BM652" s="256"/>
      <c r="BN652" s="256"/>
      <c r="BO652" s="256"/>
      <c r="BP652" s="256"/>
      <c r="BQ652" s="256"/>
      <c r="BR652" s="256"/>
      <c r="BS652" s="256"/>
      <c r="BT652" s="256"/>
      <c r="BU652" s="256"/>
      <c r="BV652" s="256"/>
      <c r="BX652" s="256"/>
      <c r="BY652" s="256"/>
      <c r="BZ652" s="256"/>
      <c r="CA652" s="256"/>
      <c r="CB652" s="256"/>
      <c r="CC652" s="256"/>
      <c r="CD652" s="256"/>
      <c r="CE652" s="256"/>
      <c r="CF652" s="256"/>
      <c r="CG652" s="256"/>
      <c r="CH652" s="256"/>
      <c r="CI652" s="256"/>
      <c r="CK652" s="256"/>
      <c r="CL652" s="256"/>
      <c r="CM652" s="256"/>
      <c r="CN652" s="256"/>
      <c r="CO652" s="256"/>
      <c r="CP652" s="256"/>
      <c r="CQ652" s="256"/>
      <c r="CR652" s="256"/>
      <c r="CS652" s="256"/>
      <c r="CT652" s="256"/>
      <c r="CU652" s="256"/>
      <c r="CV652" s="256"/>
      <c r="CX652" s="256"/>
      <c r="CY652" s="256"/>
      <c r="CZ652" s="256"/>
      <c r="DA652" s="256"/>
      <c r="DB652" s="256"/>
      <c r="DC652" s="256"/>
      <c r="DD652" s="256"/>
      <c r="DE652" s="256"/>
      <c r="DF652" s="256"/>
      <c r="DG652" s="256"/>
      <c r="DH652" s="256"/>
    </row>
    <row r="653" spans="41:112" ht="19.5" customHeight="1" x14ac:dyDescent="0.5">
      <c r="AO653" s="400"/>
      <c r="AY653" s="256"/>
      <c r="AZ653" s="256"/>
      <c r="BA653" s="256"/>
      <c r="BB653" s="256"/>
      <c r="BC653" s="256"/>
      <c r="BD653" s="256"/>
      <c r="BE653" s="256"/>
      <c r="BF653" s="256"/>
      <c r="BG653" s="256"/>
      <c r="BH653" s="256"/>
      <c r="BI653" s="256"/>
      <c r="BK653" s="256"/>
      <c r="BL653" s="256"/>
      <c r="BM653" s="256"/>
      <c r="BN653" s="256"/>
      <c r="BO653" s="256"/>
      <c r="BP653" s="256"/>
      <c r="BQ653" s="256"/>
      <c r="BR653" s="256"/>
      <c r="BS653" s="256"/>
      <c r="BT653" s="256"/>
      <c r="BU653" s="256"/>
      <c r="BV653" s="256"/>
      <c r="BX653" s="256"/>
      <c r="BY653" s="256"/>
      <c r="BZ653" s="256"/>
      <c r="CA653" s="256"/>
      <c r="CB653" s="256"/>
      <c r="CC653" s="256"/>
      <c r="CD653" s="256"/>
      <c r="CE653" s="256"/>
      <c r="CF653" s="256"/>
      <c r="CG653" s="256"/>
      <c r="CH653" s="256"/>
      <c r="CI653" s="256"/>
      <c r="CK653" s="256"/>
      <c r="CL653" s="256"/>
      <c r="CM653" s="256"/>
      <c r="CN653" s="256"/>
      <c r="CO653" s="256"/>
      <c r="CP653" s="256"/>
      <c r="CQ653" s="256"/>
      <c r="CR653" s="256"/>
      <c r="CS653" s="256"/>
      <c r="CT653" s="256"/>
      <c r="CU653" s="256"/>
      <c r="CV653" s="256"/>
      <c r="CX653" s="256"/>
      <c r="CY653" s="256"/>
      <c r="CZ653" s="256"/>
      <c r="DA653" s="256"/>
      <c r="DB653" s="256"/>
      <c r="DC653" s="256"/>
      <c r="DD653" s="256"/>
      <c r="DE653" s="256"/>
      <c r="DF653" s="256"/>
      <c r="DG653" s="256"/>
      <c r="DH653" s="256"/>
    </row>
    <row r="654" spans="41:112" ht="19.5" customHeight="1" x14ac:dyDescent="0.5">
      <c r="AO654" s="400"/>
      <c r="AY654" s="256"/>
      <c r="AZ654" s="256"/>
      <c r="BA654" s="256"/>
      <c r="BB654" s="256"/>
      <c r="BC654" s="256"/>
      <c r="BD654" s="256"/>
      <c r="BE654" s="256"/>
      <c r="BF654" s="256"/>
      <c r="BG654" s="256"/>
      <c r="BH654" s="256"/>
      <c r="BI654" s="256"/>
      <c r="BK654" s="256"/>
      <c r="BL654" s="256"/>
      <c r="BM654" s="256"/>
      <c r="BN654" s="256"/>
      <c r="BO654" s="256"/>
      <c r="BP654" s="256"/>
      <c r="BQ654" s="256"/>
      <c r="BR654" s="256"/>
      <c r="BS654" s="256"/>
      <c r="BT654" s="256"/>
      <c r="BU654" s="256"/>
      <c r="BV654" s="256"/>
      <c r="BX654" s="256"/>
      <c r="BY654" s="256"/>
      <c r="BZ654" s="256"/>
      <c r="CA654" s="256"/>
      <c r="CB654" s="256"/>
      <c r="CC654" s="256"/>
      <c r="CD654" s="256"/>
      <c r="CE654" s="256"/>
      <c r="CF654" s="256"/>
      <c r="CG654" s="256"/>
      <c r="CH654" s="256"/>
      <c r="CI654" s="256"/>
      <c r="CK654" s="256"/>
      <c r="CL654" s="256"/>
      <c r="CM654" s="256"/>
      <c r="CN654" s="256"/>
      <c r="CO654" s="256"/>
      <c r="CP654" s="256"/>
      <c r="CQ654" s="256"/>
      <c r="CR654" s="256"/>
      <c r="CS654" s="256"/>
      <c r="CT654" s="256"/>
      <c r="CU654" s="256"/>
      <c r="CV654" s="256"/>
      <c r="CX654" s="256"/>
      <c r="CY654" s="256"/>
      <c r="CZ654" s="256"/>
      <c r="DA654" s="256"/>
      <c r="DB654" s="256"/>
      <c r="DC654" s="256"/>
      <c r="DD654" s="256"/>
      <c r="DE654" s="256"/>
      <c r="DF654" s="256"/>
      <c r="DG654" s="256"/>
      <c r="DH654" s="256"/>
    </row>
    <row r="655" spans="41:112" ht="19.5" customHeight="1" x14ac:dyDescent="0.5">
      <c r="AO655" s="400"/>
      <c r="AY655" s="256"/>
      <c r="AZ655" s="256"/>
      <c r="BA655" s="256"/>
      <c r="BB655" s="256"/>
      <c r="BC655" s="256"/>
      <c r="BD655" s="256"/>
      <c r="BE655" s="256"/>
      <c r="BF655" s="256"/>
      <c r="BG655" s="256"/>
      <c r="BH655" s="256"/>
      <c r="BI655" s="256"/>
      <c r="BK655" s="256"/>
      <c r="BL655" s="256"/>
      <c r="BM655" s="256"/>
      <c r="BN655" s="256"/>
      <c r="BO655" s="256"/>
      <c r="BP655" s="256"/>
      <c r="BQ655" s="256"/>
      <c r="BR655" s="256"/>
      <c r="BS655" s="256"/>
      <c r="BT655" s="256"/>
      <c r="BU655" s="256"/>
      <c r="BV655" s="256"/>
      <c r="BX655" s="256"/>
      <c r="BY655" s="256"/>
      <c r="BZ655" s="256"/>
      <c r="CA655" s="256"/>
      <c r="CB655" s="256"/>
      <c r="CC655" s="256"/>
      <c r="CD655" s="256"/>
      <c r="CE655" s="256"/>
      <c r="CF655" s="256"/>
      <c r="CG655" s="256"/>
      <c r="CH655" s="256"/>
      <c r="CI655" s="256"/>
      <c r="CK655" s="256"/>
      <c r="CL655" s="256"/>
      <c r="CM655" s="256"/>
      <c r="CN655" s="256"/>
      <c r="CO655" s="256"/>
      <c r="CP655" s="256"/>
      <c r="CQ655" s="256"/>
      <c r="CR655" s="256"/>
      <c r="CS655" s="256"/>
      <c r="CT655" s="256"/>
      <c r="CU655" s="256"/>
      <c r="CV655" s="256"/>
      <c r="CX655" s="256"/>
      <c r="CY655" s="256"/>
      <c r="CZ655" s="256"/>
      <c r="DA655" s="256"/>
      <c r="DB655" s="256"/>
      <c r="DC655" s="256"/>
      <c r="DD655" s="256"/>
      <c r="DE655" s="256"/>
      <c r="DF655" s="256"/>
      <c r="DG655" s="256"/>
      <c r="DH655" s="256"/>
    </row>
    <row r="656" spans="41:112" ht="19.5" customHeight="1" x14ac:dyDescent="0.5">
      <c r="AO656" s="400"/>
      <c r="AY656" s="256"/>
      <c r="AZ656" s="256"/>
      <c r="BA656" s="256"/>
      <c r="BB656" s="256"/>
      <c r="BC656" s="256"/>
      <c r="BD656" s="256"/>
      <c r="BE656" s="256"/>
      <c r="BF656" s="256"/>
      <c r="BG656" s="256"/>
      <c r="BH656" s="256"/>
      <c r="BI656" s="256"/>
      <c r="BK656" s="256"/>
      <c r="BL656" s="256"/>
      <c r="BM656" s="256"/>
      <c r="BN656" s="256"/>
      <c r="BO656" s="256"/>
      <c r="BP656" s="256"/>
      <c r="BQ656" s="256"/>
      <c r="BR656" s="256"/>
      <c r="BS656" s="256"/>
      <c r="BT656" s="256"/>
      <c r="BU656" s="256"/>
      <c r="BV656" s="256"/>
      <c r="BX656" s="256"/>
      <c r="BY656" s="256"/>
      <c r="BZ656" s="256"/>
      <c r="CA656" s="256"/>
      <c r="CB656" s="256"/>
      <c r="CC656" s="256"/>
      <c r="CD656" s="256"/>
      <c r="CE656" s="256"/>
      <c r="CF656" s="256"/>
      <c r="CG656" s="256"/>
      <c r="CH656" s="256"/>
      <c r="CI656" s="256"/>
      <c r="CK656" s="256"/>
      <c r="CL656" s="256"/>
      <c r="CM656" s="256"/>
      <c r="CN656" s="256"/>
      <c r="CO656" s="256"/>
      <c r="CP656" s="256"/>
      <c r="CQ656" s="256"/>
      <c r="CR656" s="256"/>
      <c r="CS656" s="256"/>
      <c r="CT656" s="256"/>
      <c r="CU656" s="256"/>
      <c r="CV656" s="256"/>
      <c r="CX656" s="256"/>
      <c r="CY656" s="256"/>
      <c r="CZ656" s="256"/>
      <c r="DA656" s="256"/>
      <c r="DB656" s="256"/>
      <c r="DC656" s="256"/>
      <c r="DD656" s="256"/>
      <c r="DE656" s="256"/>
      <c r="DF656" s="256"/>
      <c r="DG656" s="256"/>
      <c r="DH656" s="256"/>
    </row>
    <row r="657" spans="41:112" ht="19.5" customHeight="1" x14ac:dyDescent="0.5">
      <c r="AO657" s="400"/>
      <c r="AY657" s="256"/>
      <c r="AZ657" s="256"/>
      <c r="BA657" s="256"/>
      <c r="BB657" s="256"/>
      <c r="BC657" s="256"/>
      <c r="BD657" s="256"/>
      <c r="BE657" s="256"/>
      <c r="BF657" s="256"/>
      <c r="BG657" s="256"/>
      <c r="BH657" s="256"/>
      <c r="BI657" s="256"/>
      <c r="BK657" s="256"/>
      <c r="BL657" s="256"/>
      <c r="BM657" s="256"/>
      <c r="BN657" s="256"/>
      <c r="BO657" s="256"/>
      <c r="BP657" s="256"/>
      <c r="BQ657" s="256"/>
      <c r="BR657" s="256"/>
      <c r="BS657" s="256"/>
      <c r="BT657" s="256"/>
      <c r="BU657" s="256"/>
      <c r="BV657" s="256"/>
      <c r="BX657" s="256"/>
      <c r="BY657" s="256"/>
      <c r="BZ657" s="256"/>
      <c r="CA657" s="256"/>
      <c r="CB657" s="256"/>
      <c r="CC657" s="256"/>
      <c r="CD657" s="256"/>
      <c r="CE657" s="256"/>
      <c r="CF657" s="256"/>
      <c r="CG657" s="256"/>
      <c r="CH657" s="256"/>
      <c r="CI657" s="256"/>
      <c r="CK657" s="256"/>
      <c r="CL657" s="256"/>
      <c r="CM657" s="256"/>
      <c r="CN657" s="256"/>
      <c r="CO657" s="256"/>
      <c r="CP657" s="256"/>
      <c r="CQ657" s="256"/>
      <c r="CR657" s="256"/>
      <c r="CS657" s="256"/>
      <c r="CT657" s="256"/>
      <c r="CU657" s="256"/>
      <c r="CV657" s="256"/>
      <c r="CX657" s="256"/>
      <c r="CY657" s="256"/>
      <c r="CZ657" s="256"/>
      <c r="DA657" s="256"/>
      <c r="DB657" s="256"/>
      <c r="DC657" s="256"/>
      <c r="DD657" s="256"/>
      <c r="DE657" s="256"/>
      <c r="DF657" s="256"/>
      <c r="DG657" s="256"/>
      <c r="DH657" s="256"/>
    </row>
    <row r="658" spans="41:112" ht="19.5" customHeight="1" x14ac:dyDescent="0.5">
      <c r="AO658" s="400"/>
      <c r="AY658" s="256"/>
      <c r="AZ658" s="256"/>
      <c r="BA658" s="256"/>
      <c r="BB658" s="256"/>
      <c r="BC658" s="256"/>
      <c r="BD658" s="256"/>
      <c r="BE658" s="256"/>
      <c r="BF658" s="256"/>
      <c r="BG658" s="256"/>
      <c r="BH658" s="256"/>
      <c r="BI658" s="256"/>
      <c r="BK658" s="256"/>
      <c r="BL658" s="256"/>
      <c r="BM658" s="256"/>
      <c r="BN658" s="256"/>
      <c r="BO658" s="256"/>
      <c r="BP658" s="256"/>
      <c r="BQ658" s="256"/>
      <c r="BR658" s="256"/>
      <c r="BS658" s="256"/>
      <c r="BT658" s="256"/>
      <c r="BU658" s="256"/>
      <c r="BV658" s="256"/>
      <c r="BX658" s="256"/>
      <c r="BY658" s="256"/>
      <c r="BZ658" s="256"/>
      <c r="CA658" s="256"/>
      <c r="CB658" s="256"/>
      <c r="CC658" s="256"/>
      <c r="CD658" s="256"/>
      <c r="CE658" s="256"/>
      <c r="CF658" s="256"/>
      <c r="CG658" s="256"/>
      <c r="CH658" s="256"/>
      <c r="CI658" s="256"/>
      <c r="CK658" s="256"/>
      <c r="CL658" s="256"/>
      <c r="CM658" s="256"/>
      <c r="CN658" s="256"/>
      <c r="CO658" s="256"/>
      <c r="CP658" s="256"/>
      <c r="CQ658" s="256"/>
      <c r="CR658" s="256"/>
      <c r="CS658" s="256"/>
      <c r="CT658" s="256"/>
      <c r="CU658" s="256"/>
      <c r="CV658" s="256"/>
      <c r="CX658" s="256"/>
      <c r="CY658" s="256"/>
      <c r="CZ658" s="256"/>
      <c r="DA658" s="256"/>
      <c r="DB658" s="256"/>
      <c r="DC658" s="256"/>
      <c r="DD658" s="256"/>
      <c r="DE658" s="256"/>
      <c r="DF658" s="256"/>
      <c r="DG658" s="256"/>
      <c r="DH658" s="256"/>
    </row>
    <row r="659" spans="41:112" ht="19.5" customHeight="1" x14ac:dyDescent="0.5">
      <c r="AO659" s="400"/>
      <c r="AY659" s="256"/>
      <c r="AZ659" s="256"/>
      <c r="BA659" s="256"/>
      <c r="BB659" s="256"/>
      <c r="BC659" s="256"/>
      <c r="BD659" s="256"/>
      <c r="BE659" s="256"/>
      <c r="BF659" s="256"/>
      <c r="BG659" s="256"/>
      <c r="BH659" s="256"/>
      <c r="BI659" s="256"/>
      <c r="BK659" s="256"/>
      <c r="BL659" s="256"/>
      <c r="BM659" s="256"/>
      <c r="BN659" s="256"/>
      <c r="BO659" s="256"/>
      <c r="BP659" s="256"/>
      <c r="BQ659" s="256"/>
      <c r="BR659" s="256"/>
      <c r="BS659" s="256"/>
      <c r="BT659" s="256"/>
      <c r="BU659" s="256"/>
      <c r="BV659" s="256"/>
      <c r="BX659" s="256"/>
      <c r="BY659" s="256"/>
      <c r="BZ659" s="256"/>
      <c r="CA659" s="256"/>
      <c r="CB659" s="256"/>
      <c r="CC659" s="256"/>
      <c r="CD659" s="256"/>
      <c r="CE659" s="256"/>
      <c r="CF659" s="256"/>
      <c r="CG659" s="256"/>
      <c r="CH659" s="256"/>
      <c r="CI659" s="256"/>
      <c r="CK659" s="256"/>
      <c r="CL659" s="256"/>
      <c r="CM659" s="256"/>
      <c r="CN659" s="256"/>
      <c r="CO659" s="256"/>
      <c r="CP659" s="256"/>
      <c r="CQ659" s="256"/>
      <c r="CR659" s="256"/>
      <c r="CS659" s="256"/>
      <c r="CT659" s="256"/>
      <c r="CU659" s="256"/>
      <c r="CV659" s="256"/>
      <c r="CX659" s="256"/>
      <c r="CY659" s="256"/>
      <c r="CZ659" s="256"/>
      <c r="DA659" s="256"/>
      <c r="DB659" s="256"/>
      <c r="DC659" s="256"/>
      <c r="DD659" s="256"/>
      <c r="DE659" s="256"/>
      <c r="DF659" s="256"/>
      <c r="DG659" s="256"/>
      <c r="DH659" s="256"/>
    </row>
    <row r="660" spans="41:112" ht="19.5" customHeight="1" x14ac:dyDescent="0.5">
      <c r="AO660" s="400"/>
      <c r="AY660" s="256"/>
      <c r="AZ660" s="256"/>
      <c r="BA660" s="256"/>
      <c r="BB660" s="256"/>
      <c r="BC660" s="256"/>
      <c r="BD660" s="256"/>
      <c r="BE660" s="256"/>
      <c r="BF660" s="256"/>
      <c r="BG660" s="256"/>
      <c r="BH660" s="256"/>
      <c r="BI660" s="256"/>
      <c r="BK660" s="256"/>
      <c r="BL660" s="256"/>
      <c r="BM660" s="256"/>
      <c r="BN660" s="256"/>
      <c r="BO660" s="256"/>
      <c r="BP660" s="256"/>
      <c r="BQ660" s="256"/>
      <c r="BR660" s="256"/>
      <c r="BS660" s="256"/>
      <c r="BT660" s="256"/>
      <c r="BU660" s="256"/>
      <c r="BV660" s="256"/>
      <c r="BX660" s="256"/>
      <c r="BY660" s="256"/>
      <c r="BZ660" s="256"/>
      <c r="CA660" s="256"/>
      <c r="CB660" s="256"/>
      <c r="CC660" s="256"/>
      <c r="CD660" s="256"/>
      <c r="CE660" s="256"/>
      <c r="CF660" s="256"/>
      <c r="CG660" s="256"/>
      <c r="CH660" s="256"/>
      <c r="CI660" s="256"/>
      <c r="CK660" s="256"/>
      <c r="CL660" s="256"/>
      <c r="CM660" s="256"/>
      <c r="CN660" s="256"/>
      <c r="CO660" s="256"/>
      <c r="CP660" s="256"/>
      <c r="CQ660" s="256"/>
      <c r="CR660" s="256"/>
      <c r="CS660" s="256"/>
      <c r="CT660" s="256"/>
      <c r="CU660" s="256"/>
      <c r="CV660" s="256"/>
      <c r="CX660" s="256"/>
      <c r="CY660" s="256"/>
      <c r="CZ660" s="256"/>
      <c r="DA660" s="256"/>
      <c r="DB660" s="256"/>
      <c r="DC660" s="256"/>
      <c r="DD660" s="256"/>
      <c r="DE660" s="256"/>
      <c r="DF660" s="256"/>
      <c r="DG660" s="256"/>
      <c r="DH660" s="256"/>
    </row>
    <row r="661" spans="41:112" ht="19.5" customHeight="1" x14ac:dyDescent="0.5">
      <c r="AO661" s="400"/>
      <c r="AY661" s="256"/>
      <c r="AZ661" s="256"/>
      <c r="BA661" s="256"/>
      <c r="BB661" s="256"/>
      <c r="BC661" s="256"/>
      <c r="BD661" s="256"/>
      <c r="BE661" s="256"/>
      <c r="BF661" s="256"/>
      <c r="BG661" s="256"/>
      <c r="BH661" s="256"/>
      <c r="BI661" s="256"/>
      <c r="BK661" s="256"/>
      <c r="BL661" s="256"/>
      <c r="BM661" s="256"/>
      <c r="BN661" s="256"/>
      <c r="BO661" s="256"/>
      <c r="BP661" s="256"/>
      <c r="BQ661" s="256"/>
      <c r="BR661" s="256"/>
      <c r="BS661" s="256"/>
      <c r="BT661" s="256"/>
      <c r="BU661" s="256"/>
      <c r="BV661" s="256"/>
      <c r="BX661" s="256"/>
      <c r="BY661" s="256"/>
      <c r="BZ661" s="256"/>
      <c r="CA661" s="256"/>
      <c r="CB661" s="256"/>
      <c r="CC661" s="256"/>
      <c r="CD661" s="256"/>
      <c r="CE661" s="256"/>
      <c r="CF661" s="256"/>
      <c r="CG661" s="256"/>
      <c r="CH661" s="256"/>
      <c r="CI661" s="256"/>
      <c r="CK661" s="256"/>
      <c r="CL661" s="256"/>
      <c r="CM661" s="256"/>
      <c r="CN661" s="256"/>
      <c r="CO661" s="256"/>
      <c r="CP661" s="256"/>
      <c r="CQ661" s="256"/>
      <c r="CR661" s="256"/>
      <c r="CS661" s="256"/>
      <c r="CT661" s="256"/>
      <c r="CU661" s="256"/>
      <c r="CV661" s="256"/>
      <c r="CX661" s="256"/>
      <c r="CY661" s="256"/>
      <c r="CZ661" s="256"/>
      <c r="DA661" s="256"/>
      <c r="DB661" s="256"/>
      <c r="DC661" s="256"/>
      <c r="DD661" s="256"/>
      <c r="DE661" s="256"/>
      <c r="DF661" s="256"/>
      <c r="DG661" s="256"/>
      <c r="DH661" s="256"/>
    </row>
    <row r="662" spans="41:112" ht="19.5" customHeight="1" x14ac:dyDescent="0.5">
      <c r="AO662" s="400"/>
      <c r="AY662" s="256"/>
      <c r="AZ662" s="256"/>
      <c r="BA662" s="256"/>
      <c r="BB662" s="256"/>
      <c r="BC662" s="256"/>
      <c r="BD662" s="256"/>
      <c r="BE662" s="256"/>
      <c r="BF662" s="256"/>
      <c r="BG662" s="256"/>
      <c r="BH662" s="256"/>
      <c r="BI662" s="256"/>
      <c r="BK662" s="256"/>
      <c r="BL662" s="256"/>
      <c r="BM662" s="256"/>
      <c r="BN662" s="256"/>
      <c r="BO662" s="256"/>
      <c r="BP662" s="256"/>
      <c r="BQ662" s="256"/>
      <c r="BR662" s="256"/>
      <c r="BS662" s="256"/>
      <c r="BT662" s="256"/>
      <c r="BU662" s="256"/>
      <c r="BV662" s="256"/>
      <c r="BX662" s="256"/>
      <c r="BY662" s="256"/>
      <c r="BZ662" s="256"/>
      <c r="CA662" s="256"/>
      <c r="CB662" s="256"/>
      <c r="CC662" s="256"/>
      <c r="CD662" s="256"/>
      <c r="CE662" s="256"/>
      <c r="CF662" s="256"/>
      <c r="CG662" s="256"/>
      <c r="CH662" s="256"/>
      <c r="CI662" s="256"/>
      <c r="CK662" s="256"/>
      <c r="CL662" s="256"/>
      <c r="CM662" s="256"/>
      <c r="CN662" s="256"/>
      <c r="CO662" s="256"/>
      <c r="CP662" s="256"/>
      <c r="CQ662" s="256"/>
      <c r="CR662" s="256"/>
      <c r="CS662" s="256"/>
      <c r="CT662" s="256"/>
      <c r="CU662" s="256"/>
      <c r="CV662" s="256"/>
      <c r="CX662" s="256"/>
      <c r="CY662" s="256"/>
      <c r="CZ662" s="256"/>
      <c r="DA662" s="256"/>
      <c r="DB662" s="256"/>
      <c r="DC662" s="256"/>
      <c r="DD662" s="256"/>
      <c r="DE662" s="256"/>
      <c r="DF662" s="256"/>
      <c r="DG662" s="256"/>
      <c r="DH662" s="256"/>
    </row>
    <row r="663" spans="41:112" ht="19.5" customHeight="1" x14ac:dyDescent="0.5">
      <c r="AO663" s="400"/>
      <c r="AY663" s="256"/>
      <c r="AZ663" s="256"/>
      <c r="BA663" s="256"/>
      <c r="BB663" s="256"/>
      <c r="BC663" s="256"/>
      <c r="BD663" s="256"/>
      <c r="BE663" s="256"/>
      <c r="BF663" s="256"/>
      <c r="BG663" s="256"/>
      <c r="BH663" s="256"/>
      <c r="BI663" s="256"/>
      <c r="BK663" s="256"/>
      <c r="BL663" s="256"/>
      <c r="BM663" s="256"/>
      <c r="BN663" s="256"/>
      <c r="BO663" s="256"/>
      <c r="BP663" s="256"/>
      <c r="BQ663" s="256"/>
      <c r="BR663" s="256"/>
      <c r="BS663" s="256"/>
      <c r="BT663" s="256"/>
      <c r="BU663" s="256"/>
      <c r="BV663" s="256"/>
      <c r="BX663" s="256"/>
      <c r="BY663" s="256"/>
      <c r="BZ663" s="256"/>
      <c r="CA663" s="256"/>
      <c r="CB663" s="256"/>
      <c r="CC663" s="256"/>
      <c r="CD663" s="256"/>
      <c r="CE663" s="256"/>
      <c r="CF663" s="256"/>
      <c r="CG663" s="256"/>
      <c r="CH663" s="256"/>
      <c r="CI663" s="256"/>
      <c r="CK663" s="256"/>
      <c r="CL663" s="256"/>
      <c r="CM663" s="256"/>
      <c r="CN663" s="256"/>
      <c r="CO663" s="256"/>
      <c r="CP663" s="256"/>
      <c r="CQ663" s="256"/>
      <c r="CR663" s="256"/>
      <c r="CS663" s="256"/>
      <c r="CT663" s="256"/>
      <c r="CU663" s="256"/>
      <c r="CV663" s="256"/>
      <c r="CX663" s="256"/>
      <c r="CY663" s="256"/>
      <c r="CZ663" s="256"/>
      <c r="DA663" s="256"/>
      <c r="DB663" s="256"/>
      <c r="DC663" s="256"/>
      <c r="DD663" s="256"/>
      <c r="DE663" s="256"/>
      <c r="DF663" s="256"/>
      <c r="DG663" s="256"/>
      <c r="DH663" s="256"/>
    </row>
    <row r="664" spans="41:112" ht="19.5" customHeight="1" x14ac:dyDescent="0.5">
      <c r="AO664" s="400"/>
      <c r="AY664" s="256"/>
      <c r="AZ664" s="256"/>
      <c r="BA664" s="256"/>
      <c r="BB664" s="256"/>
      <c r="BC664" s="256"/>
      <c r="BD664" s="256"/>
      <c r="BE664" s="256"/>
      <c r="BF664" s="256"/>
      <c r="BG664" s="256"/>
      <c r="BH664" s="256"/>
      <c r="BI664" s="256"/>
      <c r="BK664" s="256"/>
      <c r="BL664" s="256"/>
      <c r="BM664" s="256"/>
      <c r="BN664" s="256"/>
      <c r="BO664" s="256"/>
      <c r="BP664" s="256"/>
      <c r="BQ664" s="256"/>
      <c r="BR664" s="256"/>
      <c r="BS664" s="256"/>
      <c r="BT664" s="256"/>
      <c r="BU664" s="256"/>
      <c r="BV664" s="256"/>
      <c r="BX664" s="256"/>
      <c r="BY664" s="256"/>
      <c r="BZ664" s="256"/>
      <c r="CA664" s="256"/>
      <c r="CB664" s="256"/>
      <c r="CC664" s="256"/>
      <c r="CD664" s="256"/>
      <c r="CE664" s="256"/>
      <c r="CF664" s="256"/>
      <c r="CG664" s="256"/>
      <c r="CH664" s="256"/>
      <c r="CI664" s="256"/>
      <c r="CK664" s="256"/>
      <c r="CL664" s="256"/>
      <c r="CM664" s="256"/>
      <c r="CN664" s="256"/>
      <c r="CO664" s="256"/>
      <c r="CP664" s="256"/>
      <c r="CQ664" s="256"/>
      <c r="CR664" s="256"/>
      <c r="CS664" s="256"/>
      <c r="CT664" s="256"/>
      <c r="CU664" s="256"/>
      <c r="CV664" s="256"/>
      <c r="CX664" s="256"/>
      <c r="CY664" s="256"/>
      <c r="CZ664" s="256"/>
      <c r="DA664" s="256"/>
      <c r="DB664" s="256"/>
      <c r="DC664" s="256"/>
      <c r="DD664" s="256"/>
      <c r="DE664" s="256"/>
      <c r="DF664" s="256"/>
      <c r="DG664" s="256"/>
      <c r="DH664" s="256"/>
    </row>
    <row r="665" spans="41:112" ht="19.5" customHeight="1" x14ac:dyDescent="0.5">
      <c r="AO665" s="400"/>
      <c r="AY665" s="256"/>
      <c r="AZ665" s="256"/>
      <c r="BA665" s="256"/>
      <c r="BB665" s="256"/>
      <c r="BC665" s="256"/>
      <c r="BD665" s="256"/>
      <c r="BE665" s="256"/>
      <c r="BF665" s="256"/>
      <c r="BG665" s="256"/>
      <c r="BH665" s="256"/>
      <c r="BI665" s="256"/>
      <c r="BK665" s="256"/>
      <c r="BL665" s="256"/>
      <c r="BM665" s="256"/>
      <c r="BN665" s="256"/>
      <c r="BO665" s="256"/>
      <c r="BP665" s="256"/>
      <c r="BQ665" s="256"/>
      <c r="BR665" s="256"/>
      <c r="BS665" s="256"/>
      <c r="BT665" s="256"/>
      <c r="BU665" s="256"/>
      <c r="BV665" s="256"/>
      <c r="BX665" s="256"/>
      <c r="BY665" s="256"/>
      <c r="BZ665" s="256"/>
      <c r="CA665" s="256"/>
      <c r="CB665" s="256"/>
      <c r="CC665" s="256"/>
      <c r="CD665" s="256"/>
      <c r="CE665" s="256"/>
      <c r="CF665" s="256"/>
      <c r="CG665" s="256"/>
      <c r="CH665" s="256"/>
      <c r="CI665" s="256"/>
      <c r="CK665" s="256"/>
      <c r="CL665" s="256"/>
      <c r="CM665" s="256"/>
      <c r="CN665" s="256"/>
      <c r="CO665" s="256"/>
      <c r="CP665" s="256"/>
      <c r="CQ665" s="256"/>
      <c r="CR665" s="256"/>
      <c r="CS665" s="256"/>
      <c r="CT665" s="256"/>
      <c r="CU665" s="256"/>
      <c r="CV665" s="256"/>
      <c r="CX665" s="256"/>
      <c r="CY665" s="256"/>
      <c r="CZ665" s="256"/>
      <c r="DA665" s="256"/>
      <c r="DB665" s="256"/>
      <c r="DC665" s="256"/>
      <c r="DD665" s="256"/>
      <c r="DE665" s="256"/>
      <c r="DF665" s="256"/>
      <c r="DG665" s="256"/>
      <c r="DH665" s="256"/>
    </row>
    <row r="666" spans="41:112" ht="19.5" customHeight="1" x14ac:dyDescent="0.5">
      <c r="AO666" s="400"/>
      <c r="AY666" s="256"/>
      <c r="AZ666" s="256"/>
      <c r="BA666" s="256"/>
      <c r="BB666" s="256"/>
      <c r="BC666" s="256"/>
      <c r="BD666" s="256"/>
      <c r="BE666" s="256"/>
      <c r="BF666" s="256"/>
      <c r="BG666" s="256"/>
      <c r="BH666" s="256"/>
      <c r="BI666" s="256"/>
      <c r="BK666" s="256"/>
      <c r="BL666" s="256"/>
      <c r="BM666" s="256"/>
      <c r="BN666" s="256"/>
      <c r="BO666" s="256"/>
      <c r="BP666" s="256"/>
      <c r="BQ666" s="256"/>
      <c r="BR666" s="256"/>
      <c r="BS666" s="256"/>
      <c r="BT666" s="256"/>
      <c r="BU666" s="256"/>
      <c r="BV666" s="256"/>
      <c r="BX666" s="256"/>
      <c r="BY666" s="256"/>
      <c r="BZ666" s="256"/>
      <c r="CA666" s="256"/>
      <c r="CB666" s="256"/>
      <c r="CC666" s="256"/>
      <c r="CD666" s="256"/>
      <c r="CE666" s="256"/>
      <c r="CF666" s="256"/>
      <c r="CG666" s="256"/>
      <c r="CH666" s="256"/>
      <c r="CI666" s="256"/>
      <c r="CK666" s="256"/>
      <c r="CL666" s="256"/>
      <c r="CM666" s="256"/>
      <c r="CN666" s="256"/>
      <c r="CO666" s="256"/>
      <c r="CP666" s="256"/>
      <c r="CQ666" s="256"/>
      <c r="CR666" s="256"/>
      <c r="CS666" s="256"/>
      <c r="CT666" s="256"/>
      <c r="CU666" s="256"/>
      <c r="CV666" s="256"/>
      <c r="CX666" s="256"/>
      <c r="CY666" s="256"/>
      <c r="CZ666" s="256"/>
      <c r="DA666" s="256"/>
      <c r="DB666" s="256"/>
      <c r="DC666" s="256"/>
      <c r="DD666" s="256"/>
      <c r="DE666" s="256"/>
      <c r="DF666" s="256"/>
      <c r="DG666" s="256"/>
      <c r="DH666" s="256"/>
    </row>
    <row r="667" spans="41:112" ht="19.5" customHeight="1" x14ac:dyDescent="0.5">
      <c r="AO667" s="400"/>
      <c r="AY667" s="256"/>
      <c r="AZ667" s="256"/>
      <c r="BA667" s="256"/>
      <c r="BB667" s="256"/>
      <c r="BC667" s="256"/>
      <c r="BD667" s="256"/>
      <c r="BE667" s="256"/>
      <c r="BF667" s="256"/>
      <c r="BG667" s="256"/>
      <c r="BH667" s="256"/>
      <c r="BI667" s="256"/>
      <c r="BK667" s="256"/>
      <c r="BL667" s="256"/>
      <c r="BM667" s="256"/>
      <c r="BN667" s="256"/>
      <c r="BO667" s="256"/>
      <c r="BP667" s="256"/>
      <c r="BQ667" s="256"/>
      <c r="BR667" s="256"/>
      <c r="BS667" s="256"/>
      <c r="BT667" s="256"/>
      <c r="BU667" s="256"/>
      <c r="BV667" s="256"/>
      <c r="BX667" s="256"/>
      <c r="BY667" s="256"/>
      <c r="BZ667" s="256"/>
      <c r="CA667" s="256"/>
      <c r="CB667" s="256"/>
      <c r="CC667" s="256"/>
      <c r="CD667" s="256"/>
      <c r="CE667" s="256"/>
      <c r="CF667" s="256"/>
      <c r="CG667" s="256"/>
      <c r="CH667" s="256"/>
      <c r="CI667" s="256"/>
      <c r="CK667" s="256"/>
      <c r="CL667" s="256"/>
      <c r="CM667" s="256"/>
      <c r="CN667" s="256"/>
      <c r="CO667" s="256"/>
      <c r="CP667" s="256"/>
      <c r="CQ667" s="256"/>
      <c r="CR667" s="256"/>
      <c r="CS667" s="256"/>
      <c r="CT667" s="256"/>
      <c r="CU667" s="256"/>
      <c r="CV667" s="256"/>
      <c r="CX667" s="256"/>
      <c r="CY667" s="256"/>
      <c r="CZ667" s="256"/>
      <c r="DA667" s="256"/>
      <c r="DB667" s="256"/>
      <c r="DC667" s="256"/>
      <c r="DD667" s="256"/>
      <c r="DE667" s="256"/>
      <c r="DF667" s="256"/>
      <c r="DG667" s="256"/>
      <c r="DH667" s="256"/>
    </row>
    <row r="668" spans="41:112" ht="19.5" customHeight="1" x14ac:dyDescent="0.5">
      <c r="AO668" s="400"/>
      <c r="AY668" s="256"/>
      <c r="AZ668" s="256"/>
      <c r="BA668" s="256"/>
      <c r="BB668" s="256"/>
      <c r="BC668" s="256"/>
      <c r="BD668" s="256"/>
      <c r="BE668" s="256"/>
      <c r="BF668" s="256"/>
      <c r="BG668" s="256"/>
      <c r="BH668" s="256"/>
      <c r="BI668" s="256"/>
      <c r="BK668" s="256"/>
      <c r="BL668" s="256"/>
      <c r="BM668" s="256"/>
      <c r="BN668" s="256"/>
      <c r="BO668" s="256"/>
      <c r="BP668" s="256"/>
      <c r="BQ668" s="256"/>
      <c r="BR668" s="256"/>
      <c r="BS668" s="256"/>
      <c r="BT668" s="256"/>
      <c r="BU668" s="256"/>
      <c r="BV668" s="256"/>
      <c r="BX668" s="256"/>
      <c r="BY668" s="256"/>
      <c r="BZ668" s="256"/>
      <c r="CA668" s="256"/>
      <c r="CB668" s="256"/>
      <c r="CC668" s="256"/>
      <c r="CD668" s="256"/>
      <c r="CE668" s="256"/>
      <c r="CF668" s="256"/>
      <c r="CG668" s="256"/>
      <c r="CH668" s="256"/>
      <c r="CI668" s="256"/>
      <c r="CK668" s="256"/>
      <c r="CL668" s="256"/>
      <c r="CM668" s="256"/>
      <c r="CN668" s="256"/>
      <c r="CO668" s="256"/>
      <c r="CP668" s="256"/>
      <c r="CQ668" s="256"/>
      <c r="CR668" s="256"/>
      <c r="CS668" s="256"/>
      <c r="CT668" s="256"/>
      <c r="CU668" s="256"/>
      <c r="CV668" s="256"/>
      <c r="CX668" s="256"/>
      <c r="CY668" s="256"/>
      <c r="CZ668" s="256"/>
      <c r="DA668" s="256"/>
      <c r="DB668" s="256"/>
      <c r="DC668" s="256"/>
      <c r="DD668" s="256"/>
      <c r="DE668" s="256"/>
      <c r="DF668" s="256"/>
      <c r="DG668" s="256"/>
      <c r="DH668" s="256"/>
    </row>
    <row r="669" spans="41:112" ht="19.5" customHeight="1" x14ac:dyDescent="0.5">
      <c r="AO669" s="400"/>
      <c r="AY669" s="256"/>
      <c r="AZ669" s="256"/>
      <c r="BA669" s="256"/>
      <c r="BB669" s="256"/>
      <c r="BC669" s="256"/>
      <c r="BD669" s="256"/>
      <c r="BE669" s="256"/>
      <c r="BF669" s="256"/>
      <c r="BG669" s="256"/>
      <c r="BH669" s="256"/>
      <c r="BI669" s="256"/>
      <c r="BK669" s="256"/>
      <c r="BL669" s="256"/>
      <c r="BM669" s="256"/>
      <c r="BN669" s="256"/>
      <c r="BO669" s="256"/>
      <c r="BP669" s="256"/>
      <c r="BQ669" s="256"/>
      <c r="BR669" s="256"/>
      <c r="BS669" s="256"/>
      <c r="BT669" s="256"/>
      <c r="BU669" s="256"/>
      <c r="BV669" s="256"/>
      <c r="BX669" s="256"/>
      <c r="BY669" s="256"/>
      <c r="BZ669" s="256"/>
      <c r="CA669" s="256"/>
      <c r="CB669" s="256"/>
      <c r="CC669" s="256"/>
      <c r="CD669" s="256"/>
      <c r="CE669" s="256"/>
      <c r="CF669" s="256"/>
      <c r="CG669" s="256"/>
      <c r="CH669" s="256"/>
      <c r="CI669" s="256"/>
      <c r="CK669" s="256"/>
      <c r="CL669" s="256"/>
      <c r="CM669" s="256"/>
      <c r="CN669" s="256"/>
      <c r="CO669" s="256"/>
      <c r="CP669" s="256"/>
      <c r="CQ669" s="256"/>
      <c r="CR669" s="256"/>
      <c r="CS669" s="256"/>
      <c r="CT669" s="256"/>
      <c r="CU669" s="256"/>
      <c r="CV669" s="256"/>
      <c r="CX669" s="256"/>
      <c r="CY669" s="256"/>
      <c r="CZ669" s="256"/>
      <c r="DA669" s="256"/>
      <c r="DB669" s="256"/>
      <c r="DC669" s="256"/>
      <c r="DD669" s="256"/>
      <c r="DE669" s="256"/>
      <c r="DF669" s="256"/>
      <c r="DG669" s="256"/>
      <c r="DH669" s="256"/>
    </row>
    <row r="670" spans="41:112" ht="19.5" customHeight="1" x14ac:dyDescent="0.5">
      <c r="AO670" s="400"/>
      <c r="AY670" s="256"/>
      <c r="AZ670" s="256"/>
      <c r="BA670" s="256"/>
      <c r="BB670" s="256"/>
      <c r="BC670" s="256"/>
      <c r="BD670" s="256"/>
      <c r="BE670" s="256"/>
      <c r="BF670" s="256"/>
      <c r="BG670" s="256"/>
      <c r="BH670" s="256"/>
      <c r="BI670" s="256"/>
      <c r="BK670" s="256"/>
      <c r="BL670" s="256"/>
      <c r="BM670" s="256"/>
      <c r="BN670" s="256"/>
      <c r="BO670" s="256"/>
      <c r="BP670" s="256"/>
      <c r="BQ670" s="256"/>
      <c r="BR670" s="256"/>
      <c r="BS670" s="256"/>
      <c r="BT670" s="256"/>
      <c r="BU670" s="256"/>
      <c r="BV670" s="256"/>
      <c r="BX670" s="256"/>
      <c r="BY670" s="256"/>
      <c r="BZ670" s="256"/>
      <c r="CA670" s="256"/>
      <c r="CB670" s="256"/>
      <c r="CC670" s="256"/>
      <c r="CD670" s="256"/>
      <c r="CE670" s="256"/>
      <c r="CF670" s="256"/>
      <c r="CG670" s="256"/>
      <c r="CH670" s="256"/>
      <c r="CI670" s="256"/>
      <c r="CK670" s="256"/>
      <c r="CL670" s="256"/>
      <c r="CM670" s="256"/>
      <c r="CN670" s="256"/>
      <c r="CO670" s="256"/>
      <c r="CP670" s="256"/>
      <c r="CQ670" s="256"/>
      <c r="CR670" s="256"/>
      <c r="CS670" s="256"/>
      <c r="CT670" s="256"/>
      <c r="CU670" s="256"/>
      <c r="CV670" s="256"/>
      <c r="CX670" s="256"/>
      <c r="CY670" s="256"/>
      <c r="CZ670" s="256"/>
      <c r="DA670" s="256"/>
      <c r="DB670" s="256"/>
      <c r="DC670" s="256"/>
      <c r="DD670" s="256"/>
      <c r="DE670" s="256"/>
      <c r="DF670" s="256"/>
      <c r="DG670" s="256"/>
      <c r="DH670" s="256"/>
    </row>
    <row r="671" spans="41:112" ht="19.5" customHeight="1" x14ac:dyDescent="0.5">
      <c r="AO671" s="400"/>
      <c r="AY671" s="256"/>
      <c r="AZ671" s="256"/>
      <c r="BA671" s="256"/>
      <c r="BB671" s="256"/>
      <c r="BC671" s="256"/>
      <c r="BD671" s="256"/>
      <c r="BE671" s="256"/>
      <c r="BF671" s="256"/>
      <c r="BG671" s="256"/>
      <c r="BH671" s="256"/>
      <c r="BI671" s="256"/>
      <c r="BK671" s="256"/>
      <c r="BL671" s="256"/>
      <c r="BM671" s="256"/>
      <c r="BN671" s="256"/>
      <c r="BO671" s="256"/>
      <c r="BP671" s="256"/>
      <c r="BQ671" s="256"/>
      <c r="BR671" s="256"/>
      <c r="BS671" s="256"/>
      <c r="BT671" s="256"/>
      <c r="BU671" s="256"/>
      <c r="BV671" s="256"/>
      <c r="BX671" s="256"/>
      <c r="BY671" s="256"/>
      <c r="BZ671" s="256"/>
      <c r="CA671" s="256"/>
      <c r="CB671" s="256"/>
      <c r="CC671" s="256"/>
      <c r="CD671" s="256"/>
      <c r="CE671" s="256"/>
      <c r="CF671" s="256"/>
      <c r="CG671" s="256"/>
      <c r="CH671" s="256"/>
      <c r="CI671" s="256"/>
      <c r="CK671" s="256"/>
      <c r="CL671" s="256"/>
      <c r="CM671" s="256"/>
      <c r="CN671" s="256"/>
      <c r="CO671" s="256"/>
      <c r="CP671" s="256"/>
      <c r="CQ671" s="256"/>
      <c r="CR671" s="256"/>
      <c r="CS671" s="256"/>
      <c r="CT671" s="256"/>
      <c r="CU671" s="256"/>
      <c r="CV671" s="256"/>
      <c r="CX671" s="256"/>
      <c r="CY671" s="256"/>
      <c r="CZ671" s="256"/>
      <c r="DA671" s="256"/>
      <c r="DB671" s="256"/>
      <c r="DC671" s="256"/>
      <c r="DD671" s="256"/>
      <c r="DE671" s="256"/>
      <c r="DF671" s="256"/>
      <c r="DG671" s="256"/>
      <c r="DH671" s="256"/>
    </row>
    <row r="672" spans="41:112" ht="19.5" customHeight="1" x14ac:dyDescent="0.5">
      <c r="AO672" s="400"/>
      <c r="AY672" s="256"/>
      <c r="AZ672" s="256"/>
      <c r="BA672" s="256"/>
      <c r="BB672" s="256"/>
      <c r="BC672" s="256"/>
      <c r="BD672" s="256"/>
      <c r="BE672" s="256"/>
      <c r="BF672" s="256"/>
      <c r="BG672" s="256"/>
      <c r="BH672" s="256"/>
      <c r="BI672" s="256"/>
      <c r="BK672" s="256"/>
      <c r="BL672" s="256"/>
      <c r="BM672" s="256"/>
      <c r="BN672" s="256"/>
      <c r="BO672" s="256"/>
      <c r="BP672" s="256"/>
      <c r="BQ672" s="256"/>
      <c r="BR672" s="256"/>
      <c r="BS672" s="256"/>
      <c r="BT672" s="256"/>
      <c r="BU672" s="256"/>
      <c r="BV672" s="256"/>
      <c r="BX672" s="256"/>
      <c r="BY672" s="256"/>
      <c r="BZ672" s="256"/>
      <c r="CA672" s="256"/>
      <c r="CB672" s="256"/>
      <c r="CC672" s="256"/>
      <c r="CD672" s="256"/>
      <c r="CE672" s="256"/>
      <c r="CF672" s="256"/>
      <c r="CG672" s="256"/>
      <c r="CH672" s="256"/>
      <c r="CI672" s="256"/>
      <c r="CK672" s="256"/>
      <c r="CL672" s="256"/>
      <c r="CM672" s="256"/>
      <c r="CN672" s="256"/>
      <c r="CO672" s="256"/>
      <c r="CP672" s="256"/>
      <c r="CQ672" s="256"/>
      <c r="CR672" s="256"/>
      <c r="CS672" s="256"/>
      <c r="CT672" s="256"/>
      <c r="CU672" s="256"/>
      <c r="CV672" s="256"/>
      <c r="CX672" s="256"/>
      <c r="CY672" s="256"/>
      <c r="CZ672" s="256"/>
      <c r="DA672" s="256"/>
      <c r="DB672" s="256"/>
      <c r="DC672" s="256"/>
      <c r="DD672" s="256"/>
      <c r="DE672" s="256"/>
      <c r="DF672" s="256"/>
      <c r="DG672" s="256"/>
      <c r="DH672" s="256"/>
    </row>
    <row r="673" spans="41:112" ht="19.5" customHeight="1" x14ac:dyDescent="0.5">
      <c r="AO673" s="400"/>
      <c r="AY673" s="256"/>
      <c r="AZ673" s="256"/>
      <c r="BA673" s="256"/>
      <c r="BB673" s="256"/>
      <c r="BC673" s="256"/>
      <c r="BD673" s="256"/>
      <c r="BE673" s="256"/>
      <c r="BF673" s="256"/>
      <c r="BG673" s="256"/>
      <c r="BH673" s="256"/>
      <c r="BI673" s="256"/>
      <c r="BK673" s="256"/>
      <c r="BL673" s="256"/>
      <c r="BM673" s="256"/>
      <c r="BN673" s="256"/>
      <c r="BO673" s="256"/>
      <c r="BP673" s="256"/>
      <c r="BQ673" s="256"/>
      <c r="BR673" s="256"/>
      <c r="BS673" s="256"/>
      <c r="BT673" s="256"/>
      <c r="BU673" s="256"/>
      <c r="BV673" s="256"/>
      <c r="BX673" s="256"/>
      <c r="BY673" s="256"/>
      <c r="BZ673" s="256"/>
      <c r="CA673" s="256"/>
      <c r="CB673" s="256"/>
      <c r="CC673" s="256"/>
      <c r="CD673" s="256"/>
      <c r="CE673" s="256"/>
      <c r="CF673" s="256"/>
      <c r="CG673" s="256"/>
      <c r="CH673" s="256"/>
      <c r="CI673" s="256"/>
      <c r="CK673" s="256"/>
      <c r="CL673" s="256"/>
      <c r="CM673" s="256"/>
      <c r="CN673" s="256"/>
      <c r="CO673" s="256"/>
      <c r="CP673" s="256"/>
      <c r="CQ673" s="256"/>
      <c r="CR673" s="256"/>
      <c r="CS673" s="256"/>
      <c r="CT673" s="256"/>
      <c r="CU673" s="256"/>
      <c r="CV673" s="256"/>
      <c r="CX673" s="256"/>
      <c r="CY673" s="256"/>
      <c r="CZ673" s="256"/>
      <c r="DA673" s="256"/>
      <c r="DB673" s="256"/>
      <c r="DC673" s="256"/>
      <c r="DD673" s="256"/>
      <c r="DE673" s="256"/>
      <c r="DF673" s="256"/>
      <c r="DG673" s="256"/>
      <c r="DH673" s="256"/>
    </row>
    <row r="674" spans="41:112" ht="19.5" customHeight="1" x14ac:dyDescent="0.5">
      <c r="AO674" s="400"/>
      <c r="AY674" s="256"/>
      <c r="AZ674" s="256"/>
      <c r="BA674" s="256"/>
      <c r="BB674" s="256"/>
      <c r="BC674" s="256"/>
      <c r="BD674" s="256"/>
      <c r="BE674" s="256"/>
      <c r="BF674" s="256"/>
      <c r="BG674" s="256"/>
      <c r="BH674" s="256"/>
      <c r="BI674" s="256"/>
      <c r="BK674" s="256"/>
      <c r="BL674" s="256"/>
      <c r="BM674" s="256"/>
      <c r="BN674" s="256"/>
      <c r="BO674" s="256"/>
      <c r="BP674" s="256"/>
      <c r="BQ674" s="256"/>
      <c r="BR674" s="256"/>
      <c r="BS674" s="256"/>
      <c r="BT674" s="256"/>
      <c r="BU674" s="256"/>
      <c r="BV674" s="256"/>
      <c r="BX674" s="256"/>
      <c r="BY674" s="256"/>
      <c r="BZ674" s="256"/>
      <c r="CA674" s="256"/>
      <c r="CB674" s="256"/>
      <c r="CC674" s="256"/>
      <c r="CD674" s="256"/>
      <c r="CE674" s="256"/>
      <c r="CF674" s="256"/>
      <c r="CG674" s="256"/>
      <c r="CH674" s="256"/>
      <c r="CI674" s="256"/>
      <c r="CK674" s="256"/>
      <c r="CL674" s="256"/>
      <c r="CM674" s="256"/>
      <c r="CN674" s="256"/>
      <c r="CO674" s="256"/>
      <c r="CP674" s="256"/>
      <c r="CQ674" s="256"/>
      <c r="CR674" s="256"/>
      <c r="CS674" s="256"/>
      <c r="CT674" s="256"/>
      <c r="CU674" s="256"/>
      <c r="CV674" s="256"/>
      <c r="CX674" s="256"/>
      <c r="CY674" s="256"/>
      <c r="CZ674" s="256"/>
      <c r="DA674" s="256"/>
      <c r="DB674" s="256"/>
      <c r="DC674" s="256"/>
      <c r="DD674" s="256"/>
      <c r="DE674" s="256"/>
      <c r="DF674" s="256"/>
      <c r="DG674" s="256"/>
      <c r="DH674" s="256"/>
    </row>
    <row r="675" spans="41:112" ht="19.5" customHeight="1" x14ac:dyDescent="0.5">
      <c r="AO675" s="400"/>
      <c r="AY675" s="256"/>
      <c r="AZ675" s="256"/>
      <c r="BA675" s="256"/>
      <c r="BB675" s="256"/>
      <c r="BC675" s="256"/>
      <c r="BD675" s="256"/>
      <c r="BE675" s="256"/>
      <c r="BF675" s="256"/>
      <c r="BG675" s="256"/>
      <c r="BH675" s="256"/>
      <c r="BI675" s="256"/>
      <c r="BK675" s="256"/>
      <c r="BL675" s="256"/>
      <c r="BM675" s="256"/>
      <c r="BN675" s="256"/>
      <c r="BO675" s="256"/>
      <c r="BP675" s="256"/>
      <c r="BQ675" s="256"/>
      <c r="BR675" s="256"/>
      <c r="BS675" s="256"/>
      <c r="BT675" s="256"/>
      <c r="BU675" s="256"/>
      <c r="BV675" s="256"/>
      <c r="BX675" s="256"/>
      <c r="BY675" s="256"/>
      <c r="BZ675" s="256"/>
      <c r="CA675" s="256"/>
      <c r="CB675" s="256"/>
      <c r="CC675" s="256"/>
      <c r="CD675" s="256"/>
      <c r="CE675" s="256"/>
      <c r="CF675" s="256"/>
      <c r="CG675" s="256"/>
      <c r="CH675" s="256"/>
      <c r="CI675" s="256"/>
      <c r="CK675" s="256"/>
      <c r="CL675" s="256"/>
      <c r="CM675" s="256"/>
      <c r="CN675" s="256"/>
      <c r="CO675" s="256"/>
      <c r="CP675" s="256"/>
      <c r="CQ675" s="256"/>
      <c r="CR675" s="256"/>
      <c r="CS675" s="256"/>
      <c r="CT675" s="256"/>
      <c r="CU675" s="256"/>
      <c r="CV675" s="256"/>
      <c r="CX675" s="256"/>
      <c r="CY675" s="256"/>
      <c r="CZ675" s="256"/>
      <c r="DA675" s="256"/>
      <c r="DB675" s="256"/>
      <c r="DC675" s="256"/>
      <c r="DD675" s="256"/>
      <c r="DE675" s="256"/>
      <c r="DF675" s="256"/>
      <c r="DG675" s="256"/>
      <c r="DH675" s="256"/>
    </row>
    <row r="676" spans="41:112" ht="19.5" customHeight="1" x14ac:dyDescent="0.5">
      <c r="AO676" s="400"/>
      <c r="AY676" s="256"/>
      <c r="AZ676" s="256"/>
      <c r="BA676" s="256"/>
      <c r="BB676" s="256"/>
      <c r="BC676" s="256"/>
      <c r="BD676" s="256"/>
      <c r="BE676" s="256"/>
      <c r="BF676" s="256"/>
      <c r="BG676" s="256"/>
      <c r="BH676" s="256"/>
      <c r="BI676" s="256"/>
      <c r="BK676" s="256"/>
      <c r="BL676" s="256"/>
      <c r="BM676" s="256"/>
      <c r="BN676" s="256"/>
      <c r="BO676" s="256"/>
      <c r="BP676" s="256"/>
      <c r="BQ676" s="256"/>
      <c r="BR676" s="256"/>
      <c r="BS676" s="256"/>
      <c r="BT676" s="256"/>
      <c r="BU676" s="256"/>
      <c r="BV676" s="256"/>
      <c r="BX676" s="256"/>
      <c r="BY676" s="256"/>
      <c r="BZ676" s="256"/>
      <c r="CA676" s="256"/>
      <c r="CB676" s="256"/>
      <c r="CC676" s="256"/>
      <c r="CD676" s="256"/>
      <c r="CE676" s="256"/>
      <c r="CF676" s="256"/>
      <c r="CG676" s="256"/>
      <c r="CH676" s="256"/>
      <c r="CI676" s="256"/>
      <c r="CK676" s="256"/>
      <c r="CL676" s="256"/>
      <c r="CM676" s="256"/>
      <c r="CN676" s="256"/>
      <c r="CO676" s="256"/>
      <c r="CP676" s="256"/>
      <c r="CQ676" s="256"/>
      <c r="CR676" s="256"/>
      <c r="CS676" s="256"/>
      <c r="CT676" s="256"/>
      <c r="CU676" s="256"/>
      <c r="CV676" s="256"/>
      <c r="CX676" s="256"/>
      <c r="CY676" s="256"/>
      <c r="CZ676" s="256"/>
      <c r="DA676" s="256"/>
      <c r="DB676" s="256"/>
      <c r="DC676" s="256"/>
      <c r="DD676" s="256"/>
      <c r="DE676" s="256"/>
      <c r="DF676" s="256"/>
      <c r="DG676" s="256"/>
      <c r="DH676" s="256"/>
    </row>
    <row r="677" spans="41:112" ht="19.5" customHeight="1" x14ac:dyDescent="0.5">
      <c r="AO677" s="400"/>
      <c r="AY677" s="256"/>
      <c r="AZ677" s="256"/>
      <c r="BA677" s="256"/>
      <c r="BB677" s="256"/>
      <c r="BC677" s="256"/>
      <c r="BD677" s="256"/>
      <c r="BE677" s="256"/>
      <c r="BF677" s="256"/>
      <c r="BG677" s="256"/>
      <c r="BH677" s="256"/>
      <c r="BI677" s="256"/>
      <c r="BK677" s="256"/>
      <c r="BL677" s="256"/>
      <c r="BM677" s="256"/>
      <c r="BN677" s="256"/>
      <c r="BO677" s="256"/>
      <c r="BP677" s="256"/>
      <c r="BQ677" s="256"/>
      <c r="BR677" s="256"/>
      <c r="BS677" s="256"/>
      <c r="BT677" s="256"/>
      <c r="BU677" s="256"/>
      <c r="BV677" s="256"/>
      <c r="BX677" s="256"/>
      <c r="BY677" s="256"/>
      <c r="BZ677" s="256"/>
      <c r="CA677" s="256"/>
      <c r="CB677" s="256"/>
      <c r="CC677" s="256"/>
      <c r="CD677" s="256"/>
      <c r="CE677" s="256"/>
      <c r="CF677" s="256"/>
      <c r="CG677" s="256"/>
      <c r="CH677" s="256"/>
      <c r="CI677" s="256"/>
      <c r="CK677" s="256"/>
      <c r="CL677" s="256"/>
      <c r="CM677" s="256"/>
      <c r="CN677" s="256"/>
      <c r="CO677" s="256"/>
      <c r="CP677" s="256"/>
      <c r="CQ677" s="256"/>
      <c r="CR677" s="256"/>
      <c r="CS677" s="256"/>
      <c r="CT677" s="256"/>
      <c r="CU677" s="256"/>
      <c r="CV677" s="256"/>
      <c r="CX677" s="256"/>
      <c r="CY677" s="256"/>
      <c r="CZ677" s="256"/>
      <c r="DA677" s="256"/>
      <c r="DB677" s="256"/>
      <c r="DC677" s="256"/>
      <c r="DD677" s="256"/>
      <c r="DE677" s="256"/>
      <c r="DF677" s="256"/>
      <c r="DG677" s="256"/>
      <c r="DH677" s="256"/>
    </row>
    <row r="678" spans="41:112" ht="19.5" customHeight="1" x14ac:dyDescent="0.5">
      <c r="AO678" s="400"/>
      <c r="AY678" s="256"/>
      <c r="AZ678" s="256"/>
      <c r="BA678" s="256"/>
      <c r="BB678" s="256"/>
      <c r="BC678" s="256"/>
      <c r="BD678" s="256"/>
      <c r="BE678" s="256"/>
      <c r="BF678" s="256"/>
      <c r="BG678" s="256"/>
      <c r="BH678" s="256"/>
      <c r="BI678" s="256"/>
      <c r="BK678" s="256"/>
      <c r="BL678" s="256"/>
      <c r="BM678" s="256"/>
      <c r="BN678" s="256"/>
      <c r="BO678" s="256"/>
      <c r="BP678" s="256"/>
      <c r="BQ678" s="256"/>
      <c r="BR678" s="256"/>
      <c r="BS678" s="256"/>
      <c r="BT678" s="256"/>
      <c r="BU678" s="256"/>
      <c r="BV678" s="256"/>
      <c r="BX678" s="256"/>
      <c r="BY678" s="256"/>
      <c r="BZ678" s="256"/>
      <c r="CA678" s="256"/>
      <c r="CB678" s="256"/>
      <c r="CC678" s="256"/>
      <c r="CD678" s="256"/>
      <c r="CE678" s="256"/>
      <c r="CF678" s="256"/>
      <c r="CG678" s="256"/>
      <c r="CH678" s="256"/>
      <c r="CI678" s="256"/>
      <c r="CK678" s="256"/>
      <c r="CL678" s="256"/>
      <c r="CM678" s="256"/>
      <c r="CN678" s="256"/>
      <c r="CO678" s="256"/>
      <c r="CP678" s="256"/>
      <c r="CQ678" s="256"/>
      <c r="CR678" s="256"/>
      <c r="CS678" s="256"/>
      <c r="CT678" s="256"/>
      <c r="CU678" s="256"/>
      <c r="CV678" s="256"/>
      <c r="CX678" s="256"/>
      <c r="CY678" s="256"/>
      <c r="CZ678" s="256"/>
      <c r="DA678" s="256"/>
      <c r="DB678" s="256"/>
      <c r="DC678" s="256"/>
      <c r="DD678" s="256"/>
      <c r="DE678" s="256"/>
      <c r="DF678" s="256"/>
      <c r="DG678" s="256"/>
      <c r="DH678" s="256"/>
    </row>
    <row r="679" spans="41:112" ht="19.5" customHeight="1" x14ac:dyDescent="0.5">
      <c r="AO679" s="400"/>
      <c r="AY679" s="256"/>
      <c r="AZ679" s="256"/>
      <c r="BA679" s="256"/>
      <c r="BB679" s="256"/>
      <c r="BC679" s="256"/>
      <c r="BD679" s="256"/>
      <c r="BE679" s="256"/>
      <c r="BF679" s="256"/>
      <c r="BG679" s="256"/>
      <c r="BH679" s="256"/>
      <c r="BI679" s="256"/>
      <c r="BK679" s="256"/>
      <c r="BL679" s="256"/>
      <c r="BM679" s="256"/>
      <c r="BN679" s="256"/>
      <c r="BO679" s="256"/>
      <c r="BP679" s="256"/>
      <c r="BQ679" s="256"/>
      <c r="BR679" s="256"/>
      <c r="BS679" s="256"/>
      <c r="BT679" s="256"/>
      <c r="BU679" s="256"/>
      <c r="BV679" s="256"/>
      <c r="BX679" s="256"/>
      <c r="BY679" s="256"/>
      <c r="BZ679" s="256"/>
      <c r="CA679" s="256"/>
      <c r="CB679" s="256"/>
      <c r="CC679" s="256"/>
      <c r="CD679" s="256"/>
      <c r="CE679" s="256"/>
      <c r="CF679" s="256"/>
      <c r="CG679" s="256"/>
      <c r="CH679" s="256"/>
      <c r="CI679" s="256"/>
      <c r="CK679" s="256"/>
      <c r="CL679" s="256"/>
      <c r="CM679" s="256"/>
      <c r="CN679" s="256"/>
      <c r="CO679" s="256"/>
      <c r="CP679" s="256"/>
      <c r="CQ679" s="256"/>
      <c r="CR679" s="256"/>
      <c r="CS679" s="256"/>
      <c r="CT679" s="256"/>
      <c r="CU679" s="256"/>
      <c r="CV679" s="256"/>
      <c r="CX679" s="256"/>
      <c r="CY679" s="256"/>
      <c r="CZ679" s="256"/>
      <c r="DA679" s="256"/>
      <c r="DB679" s="256"/>
      <c r="DC679" s="256"/>
      <c r="DD679" s="256"/>
      <c r="DE679" s="256"/>
      <c r="DF679" s="256"/>
      <c r="DG679" s="256"/>
      <c r="DH679" s="256"/>
    </row>
    <row r="680" spans="41:112" ht="19.5" customHeight="1" x14ac:dyDescent="0.5">
      <c r="AO680" s="400"/>
      <c r="AY680" s="256"/>
      <c r="AZ680" s="256"/>
      <c r="BA680" s="256"/>
      <c r="BB680" s="256"/>
      <c r="BC680" s="256"/>
      <c r="BD680" s="256"/>
      <c r="BE680" s="256"/>
      <c r="BF680" s="256"/>
      <c r="BG680" s="256"/>
      <c r="BH680" s="256"/>
      <c r="BI680" s="256"/>
      <c r="BK680" s="256"/>
      <c r="BL680" s="256"/>
      <c r="BM680" s="256"/>
      <c r="BN680" s="256"/>
      <c r="BO680" s="256"/>
      <c r="BP680" s="256"/>
      <c r="BQ680" s="256"/>
      <c r="BR680" s="256"/>
      <c r="BS680" s="256"/>
      <c r="BT680" s="256"/>
      <c r="BU680" s="256"/>
      <c r="BV680" s="256"/>
      <c r="BX680" s="256"/>
      <c r="BY680" s="256"/>
      <c r="BZ680" s="256"/>
      <c r="CA680" s="256"/>
      <c r="CB680" s="256"/>
      <c r="CC680" s="256"/>
      <c r="CD680" s="256"/>
      <c r="CE680" s="256"/>
      <c r="CF680" s="256"/>
      <c r="CG680" s="256"/>
      <c r="CH680" s="256"/>
      <c r="CI680" s="256"/>
      <c r="CK680" s="256"/>
      <c r="CL680" s="256"/>
      <c r="CM680" s="256"/>
      <c r="CN680" s="256"/>
      <c r="CO680" s="256"/>
      <c r="CP680" s="256"/>
      <c r="CQ680" s="256"/>
      <c r="CR680" s="256"/>
      <c r="CS680" s="256"/>
      <c r="CT680" s="256"/>
      <c r="CU680" s="256"/>
      <c r="CV680" s="256"/>
      <c r="CX680" s="256"/>
      <c r="CY680" s="256"/>
      <c r="CZ680" s="256"/>
      <c r="DA680" s="256"/>
      <c r="DB680" s="256"/>
      <c r="DC680" s="256"/>
      <c r="DD680" s="256"/>
      <c r="DE680" s="256"/>
      <c r="DF680" s="256"/>
      <c r="DG680" s="256"/>
      <c r="DH680" s="256"/>
    </row>
    <row r="681" spans="41:112" ht="19.5" customHeight="1" x14ac:dyDescent="0.5">
      <c r="AO681" s="400"/>
      <c r="AY681" s="256"/>
      <c r="AZ681" s="256"/>
      <c r="BA681" s="256"/>
      <c r="BB681" s="256"/>
      <c r="BC681" s="256"/>
      <c r="BD681" s="256"/>
      <c r="BE681" s="256"/>
      <c r="BF681" s="256"/>
      <c r="BG681" s="256"/>
      <c r="BH681" s="256"/>
      <c r="BI681" s="256"/>
      <c r="BK681" s="256"/>
      <c r="BL681" s="256"/>
      <c r="BM681" s="256"/>
      <c r="BN681" s="256"/>
      <c r="BO681" s="256"/>
      <c r="BP681" s="256"/>
      <c r="BQ681" s="256"/>
      <c r="BR681" s="256"/>
      <c r="BS681" s="256"/>
      <c r="BT681" s="256"/>
      <c r="BU681" s="256"/>
      <c r="BV681" s="256"/>
      <c r="BX681" s="256"/>
      <c r="BY681" s="256"/>
      <c r="BZ681" s="256"/>
      <c r="CA681" s="256"/>
      <c r="CB681" s="256"/>
      <c r="CC681" s="256"/>
      <c r="CD681" s="256"/>
      <c r="CE681" s="256"/>
      <c r="CF681" s="256"/>
      <c r="CG681" s="256"/>
      <c r="CH681" s="256"/>
      <c r="CI681" s="256"/>
      <c r="CK681" s="256"/>
      <c r="CL681" s="256"/>
      <c r="CM681" s="256"/>
      <c r="CN681" s="256"/>
      <c r="CO681" s="256"/>
      <c r="CP681" s="256"/>
      <c r="CQ681" s="256"/>
      <c r="CR681" s="256"/>
      <c r="CS681" s="256"/>
      <c r="CT681" s="256"/>
      <c r="CU681" s="256"/>
      <c r="CV681" s="256"/>
      <c r="CX681" s="256"/>
      <c r="CY681" s="256"/>
      <c r="CZ681" s="256"/>
      <c r="DA681" s="256"/>
      <c r="DB681" s="256"/>
      <c r="DC681" s="256"/>
      <c r="DD681" s="256"/>
      <c r="DE681" s="256"/>
      <c r="DF681" s="256"/>
      <c r="DG681" s="256"/>
      <c r="DH681" s="256"/>
    </row>
    <row r="682" spans="41:112" ht="19.5" customHeight="1" x14ac:dyDescent="0.5">
      <c r="AO682" s="400"/>
      <c r="AY682" s="256"/>
      <c r="AZ682" s="256"/>
      <c r="BA682" s="256"/>
      <c r="BB682" s="256"/>
      <c r="BC682" s="256"/>
      <c r="BD682" s="256"/>
      <c r="BE682" s="256"/>
      <c r="BF682" s="256"/>
      <c r="BG682" s="256"/>
      <c r="BH682" s="256"/>
      <c r="BI682" s="256"/>
      <c r="BK682" s="256"/>
      <c r="BL682" s="256"/>
      <c r="BM682" s="256"/>
      <c r="BN682" s="256"/>
      <c r="BO682" s="256"/>
      <c r="BP682" s="256"/>
      <c r="BQ682" s="256"/>
      <c r="BR682" s="256"/>
      <c r="BS682" s="256"/>
      <c r="BT682" s="256"/>
      <c r="BU682" s="256"/>
      <c r="BV682" s="256"/>
      <c r="BX682" s="256"/>
      <c r="BY682" s="256"/>
      <c r="BZ682" s="256"/>
      <c r="CA682" s="256"/>
      <c r="CB682" s="256"/>
      <c r="CC682" s="256"/>
      <c r="CD682" s="256"/>
      <c r="CE682" s="256"/>
      <c r="CF682" s="256"/>
      <c r="CG682" s="256"/>
      <c r="CH682" s="256"/>
      <c r="CI682" s="256"/>
      <c r="CK682" s="256"/>
      <c r="CL682" s="256"/>
      <c r="CM682" s="256"/>
      <c r="CN682" s="256"/>
      <c r="CO682" s="256"/>
      <c r="CP682" s="256"/>
      <c r="CQ682" s="256"/>
      <c r="CR682" s="256"/>
      <c r="CS682" s="256"/>
      <c r="CT682" s="256"/>
      <c r="CU682" s="256"/>
      <c r="CV682" s="256"/>
      <c r="CX682" s="256"/>
      <c r="CY682" s="256"/>
      <c r="CZ682" s="256"/>
      <c r="DA682" s="256"/>
      <c r="DB682" s="256"/>
      <c r="DC682" s="256"/>
      <c r="DD682" s="256"/>
      <c r="DE682" s="256"/>
      <c r="DF682" s="256"/>
      <c r="DG682" s="256"/>
      <c r="DH682" s="256"/>
    </row>
    <row r="683" spans="41:112" ht="19.5" customHeight="1" x14ac:dyDescent="0.5">
      <c r="AO683" s="400"/>
      <c r="AY683" s="256"/>
      <c r="AZ683" s="256"/>
      <c r="BA683" s="256"/>
      <c r="BB683" s="256"/>
      <c r="BC683" s="256"/>
      <c r="BD683" s="256"/>
      <c r="BE683" s="256"/>
      <c r="BF683" s="256"/>
      <c r="BG683" s="256"/>
      <c r="BH683" s="256"/>
      <c r="BI683" s="256"/>
      <c r="BK683" s="256"/>
      <c r="BL683" s="256"/>
      <c r="BM683" s="256"/>
      <c r="BN683" s="256"/>
      <c r="BO683" s="256"/>
      <c r="BP683" s="256"/>
      <c r="BQ683" s="256"/>
      <c r="BR683" s="256"/>
      <c r="BS683" s="256"/>
      <c r="BT683" s="256"/>
      <c r="BU683" s="256"/>
      <c r="BV683" s="256"/>
      <c r="BX683" s="256"/>
      <c r="BY683" s="256"/>
      <c r="BZ683" s="256"/>
      <c r="CA683" s="256"/>
      <c r="CB683" s="256"/>
      <c r="CC683" s="256"/>
      <c r="CD683" s="256"/>
      <c r="CE683" s="256"/>
      <c r="CF683" s="256"/>
      <c r="CG683" s="256"/>
      <c r="CH683" s="256"/>
      <c r="CI683" s="256"/>
      <c r="CK683" s="256"/>
      <c r="CL683" s="256"/>
      <c r="CM683" s="256"/>
      <c r="CN683" s="256"/>
      <c r="CO683" s="256"/>
      <c r="CP683" s="256"/>
      <c r="CQ683" s="256"/>
      <c r="CR683" s="256"/>
      <c r="CS683" s="256"/>
      <c r="CT683" s="256"/>
      <c r="CU683" s="256"/>
      <c r="CV683" s="256"/>
      <c r="CX683" s="256"/>
      <c r="CY683" s="256"/>
      <c r="CZ683" s="256"/>
      <c r="DA683" s="256"/>
      <c r="DB683" s="256"/>
      <c r="DC683" s="256"/>
      <c r="DD683" s="256"/>
      <c r="DE683" s="256"/>
      <c r="DF683" s="256"/>
      <c r="DG683" s="256"/>
      <c r="DH683" s="256"/>
    </row>
    <row r="684" spans="41:112" ht="19.5" customHeight="1" x14ac:dyDescent="0.5">
      <c r="AO684" s="400"/>
      <c r="AY684" s="256"/>
      <c r="AZ684" s="256"/>
      <c r="BA684" s="256"/>
      <c r="BB684" s="256"/>
      <c r="BC684" s="256"/>
      <c r="BD684" s="256"/>
      <c r="BE684" s="256"/>
      <c r="BF684" s="256"/>
      <c r="BG684" s="256"/>
      <c r="BH684" s="256"/>
      <c r="BI684" s="256"/>
      <c r="BK684" s="256"/>
      <c r="BL684" s="256"/>
      <c r="BM684" s="256"/>
      <c r="BN684" s="256"/>
      <c r="BO684" s="256"/>
      <c r="BP684" s="256"/>
      <c r="BQ684" s="256"/>
      <c r="BR684" s="256"/>
      <c r="BS684" s="256"/>
      <c r="BT684" s="256"/>
      <c r="BU684" s="256"/>
      <c r="BV684" s="256"/>
      <c r="BX684" s="256"/>
      <c r="BY684" s="256"/>
      <c r="BZ684" s="256"/>
      <c r="CA684" s="256"/>
      <c r="CB684" s="256"/>
      <c r="CC684" s="256"/>
      <c r="CD684" s="256"/>
      <c r="CE684" s="256"/>
      <c r="CF684" s="256"/>
      <c r="CG684" s="256"/>
      <c r="CH684" s="256"/>
      <c r="CI684" s="256"/>
      <c r="CK684" s="256"/>
      <c r="CL684" s="256"/>
      <c r="CM684" s="256"/>
      <c r="CN684" s="256"/>
      <c r="CO684" s="256"/>
      <c r="CP684" s="256"/>
      <c r="CQ684" s="256"/>
      <c r="CR684" s="256"/>
      <c r="CS684" s="256"/>
      <c r="CT684" s="256"/>
      <c r="CU684" s="256"/>
      <c r="CV684" s="256"/>
      <c r="CX684" s="256"/>
      <c r="CY684" s="256"/>
      <c r="CZ684" s="256"/>
      <c r="DA684" s="256"/>
      <c r="DB684" s="256"/>
      <c r="DC684" s="256"/>
      <c r="DD684" s="256"/>
      <c r="DE684" s="256"/>
      <c r="DF684" s="256"/>
      <c r="DG684" s="256"/>
      <c r="DH684" s="256"/>
    </row>
    <row r="685" spans="41:112" ht="19.5" customHeight="1" x14ac:dyDescent="0.5">
      <c r="AO685" s="400"/>
      <c r="AY685" s="256"/>
      <c r="AZ685" s="256"/>
      <c r="BA685" s="256"/>
      <c r="BB685" s="256"/>
      <c r="BC685" s="256"/>
      <c r="BD685" s="256"/>
      <c r="BE685" s="256"/>
      <c r="BF685" s="256"/>
      <c r="BG685" s="256"/>
      <c r="BH685" s="256"/>
      <c r="BI685" s="256"/>
      <c r="BK685" s="256"/>
      <c r="BL685" s="256"/>
      <c r="BM685" s="256"/>
      <c r="BN685" s="256"/>
      <c r="BO685" s="256"/>
      <c r="BP685" s="256"/>
      <c r="BQ685" s="256"/>
      <c r="BR685" s="256"/>
      <c r="BS685" s="256"/>
      <c r="BT685" s="256"/>
      <c r="BU685" s="256"/>
      <c r="BV685" s="256"/>
      <c r="BX685" s="256"/>
      <c r="BY685" s="256"/>
      <c r="BZ685" s="256"/>
      <c r="CA685" s="256"/>
      <c r="CB685" s="256"/>
      <c r="CC685" s="256"/>
      <c r="CD685" s="256"/>
      <c r="CE685" s="256"/>
      <c r="CF685" s="256"/>
      <c r="CG685" s="256"/>
      <c r="CH685" s="256"/>
      <c r="CI685" s="256"/>
      <c r="CK685" s="256"/>
      <c r="CL685" s="256"/>
      <c r="CM685" s="256"/>
      <c r="CN685" s="256"/>
      <c r="CO685" s="256"/>
      <c r="CP685" s="256"/>
      <c r="CQ685" s="256"/>
      <c r="CR685" s="256"/>
      <c r="CS685" s="256"/>
      <c r="CT685" s="256"/>
      <c r="CU685" s="256"/>
      <c r="CV685" s="256"/>
      <c r="CX685" s="256"/>
      <c r="CY685" s="256"/>
      <c r="CZ685" s="256"/>
      <c r="DA685" s="256"/>
      <c r="DB685" s="256"/>
      <c r="DC685" s="256"/>
      <c r="DD685" s="256"/>
      <c r="DE685" s="256"/>
      <c r="DF685" s="256"/>
      <c r="DG685" s="256"/>
      <c r="DH685" s="256"/>
    </row>
    <row r="686" spans="41:112" ht="19.5" customHeight="1" x14ac:dyDescent="0.5">
      <c r="AO686" s="400"/>
      <c r="AY686" s="256"/>
      <c r="AZ686" s="256"/>
      <c r="BA686" s="256"/>
      <c r="BB686" s="256"/>
      <c r="BC686" s="256"/>
      <c r="BD686" s="256"/>
      <c r="BE686" s="256"/>
      <c r="BF686" s="256"/>
      <c r="BG686" s="256"/>
      <c r="BH686" s="256"/>
      <c r="BI686" s="256"/>
      <c r="BK686" s="256"/>
      <c r="BL686" s="256"/>
      <c r="BM686" s="256"/>
      <c r="BN686" s="256"/>
      <c r="BO686" s="256"/>
      <c r="BP686" s="256"/>
      <c r="BQ686" s="256"/>
      <c r="BR686" s="256"/>
      <c r="BS686" s="256"/>
      <c r="BT686" s="256"/>
      <c r="BU686" s="256"/>
      <c r="BV686" s="256"/>
      <c r="BX686" s="256"/>
      <c r="BY686" s="256"/>
      <c r="BZ686" s="256"/>
      <c r="CA686" s="256"/>
      <c r="CB686" s="256"/>
      <c r="CC686" s="256"/>
      <c r="CD686" s="256"/>
      <c r="CE686" s="256"/>
      <c r="CF686" s="256"/>
      <c r="CG686" s="256"/>
      <c r="CH686" s="256"/>
      <c r="CI686" s="256"/>
      <c r="CK686" s="256"/>
      <c r="CL686" s="256"/>
      <c r="CM686" s="256"/>
      <c r="CN686" s="256"/>
      <c r="CO686" s="256"/>
      <c r="CP686" s="256"/>
      <c r="CQ686" s="256"/>
      <c r="CR686" s="256"/>
      <c r="CS686" s="256"/>
      <c r="CT686" s="256"/>
      <c r="CU686" s="256"/>
      <c r="CV686" s="256"/>
      <c r="CX686" s="256"/>
      <c r="CY686" s="256"/>
      <c r="CZ686" s="256"/>
      <c r="DA686" s="256"/>
      <c r="DB686" s="256"/>
      <c r="DC686" s="256"/>
      <c r="DD686" s="256"/>
      <c r="DE686" s="256"/>
      <c r="DF686" s="256"/>
      <c r="DG686" s="256"/>
      <c r="DH686" s="256"/>
    </row>
    <row r="687" spans="41:112" ht="19.5" customHeight="1" x14ac:dyDescent="0.5">
      <c r="AO687" s="400"/>
      <c r="AY687" s="256"/>
      <c r="AZ687" s="256"/>
      <c r="BA687" s="256"/>
      <c r="BB687" s="256"/>
      <c r="BC687" s="256"/>
      <c r="BD687" s="256"/>
      <c r="BE687" s="256"/>
      <c r="BF687" s="256"/>
      <c r="BG687" s="256"/>
      <c r="BH687" s="256"/>
      <c r="BI687" s="256"/>
      <c r="BK687" s="256"/>
      <c r="BL687" s="256"/>
      <c r="BM687" s="256"/>
      <c r="BN687" s="256"/>
      <c r="BO687" s="256"/>
      <c r="BP687" s="256"/>
      <c r="BQ687" s="256"/>
      <c r="BR687" s="256"/>
      <c r="BS687" s="256"/>
      <c r="BT687" s="256"/>
      <c r="BU687" s="256"/>
      <c r="BV687" s="256"/>
      <c r="BX687" s="256"/>
      <c r="BY687" s="256"/>
      <c r="BZ687" s="256"/>
      <c r="CA687" s="256"/>
      <c r="CB687" s="256"/>
      <c r="CC687" s="256"/>
      <c r="CD687" s="256"/>
      <c r="CE687" s="256"/>
      <c r="CF687" s="256"/>
      <c r="CG687" s="256"/>
      <c r="CH687" s="256"/>
      <c r="CI687" s="256"/>
      <c r="CK687" s="256"/>
      <c r="CL687" s="256"/>
      <c r="CM687" s="256"/>
      <c r="CN687" s="256"/>
      <c r="CO687" s="256"/>
      <c r="CP687" s="256"/>
      <c r="CQ687" s="256"/>
      <c r="CR687" s="256"/>
      <c r="CS687" s="256"/>
      <c r="CT687" s="256"/>
      <c r="CU687" s="256"/>
      <c r="CV687" s="256"/>
      <c r="CX687" s="256"/>
      <c r="CY687" s="256"/>
      <c r="CZ687" s="256"/>
      <c r="DA687" s="256"/>
      <c r="DB687" s="256"/>
      <c r="DC687" s="256"/>
      <c r="DD687" s="256"/>
      <c r="DE687" s="256"/>
      <c r="DF687" s="256"/>
      <c r="DG687" s="256"/>
      <c r="DH687" s="256"/>
    </row>
    <row r="688" spans="41:112" ht="19.5" customHeight="1" x14ac:dyDescent="0.5">
      <c r="AO688" s="400"/>
      <c r="AY688" s="256"/>
      <c r="AZ688" s="256"/>
      <c r="BA688" s="256"/>
      <c r="BB688" s="256"/>
      <c r="BC688" s="256"/>
      <c r="BD688" s="256"/>
      <c r="BE688" s="256"/>
      <c r="BF688" s="256"/>
      <c r="BG688" s="256"/>
      <c r="BH688" s="256"/>
      <c r="BI688" s="256"/>
      <c r="BK688" s="256"/>
      <c r="BL688" s="256"/>
      <c r="BM688" s="256"/>
      <c r="BN688" s="256"/>
      <c r="BO688" s="256"/>
      <c r="BP688" s="256"/>
      <c r="BQ688" s="256"/>
      <c r="BR688" s="256"/>
      <c r="BS688" s="256"/>
      <c r="BT688" s="256"/>
      <c r="BU688" s="256"/>
      <c r="BV688" s="256"/>
      <c r="BX688" s="256"/>
      <c r="BY688" s="256"/>
      <c r="BZ688" s="256"/>
      <c r="CA688" s="256"/>
      <c r="CB688" s="256"/>
      <c r="CC688" s="256"/>
      <c r="CD688" s="256"/>
      <c r="CE688" s="256"/>
      <c r="CF688" s="256"/>
      <c r="CG688" s="256"/>
      <c r="CH688" s="256"/>
      <c r="CI688" s="256"/>
      <c r="CK688" s="256"/>
      <c r="CL688" s="256"/>
      <c r="CM688" s="256"/>
      <c r="CN688" s="256"/>
      <c r="CO688" s="256"/>
      <c r="CP688" s="256"/>
      <c r="CQ688" s="256"/>
      <c r="CR688" s="256"/>
      <c r="CS688" s="256"/>
      <c r="CT688" s="256"/>
      <c r="CU688" s="256"/>
      <c r="CV688" s="256"/>
      <c r="CX688" s="256"/>
      <c r="CY688" s="256"/>
      <c r="CZ688" s="256"/>
      <c r="DA688" s="256"/>
      <c r="DB688" s="256"/>
      <c r="DC688" s="256"/>
      <c r="DD688" s="256"/>
      <c r="DE688" s="256"/>
      <c r="DF688" s="256"/>
      <c r="DG688" s="256"/>
      <c r="DH688" s="256"/>
    </row>
    <row r="689" spans="41:112" ht="19.5" customHeight="1" x14ac:dyDescent="0.5">
      <c r="AO689" s="400"/>
      <c r="AY689" s="256"/>
      <c r="AZ689" s="256"/>
      <c r="BA689" s="256"/>
      <c r="BB689" s="256"/>
      <c r="BC689" s="256"/>
      <c r="BD689" s="256"/>
      <c r="BE689" s="256"/>
      <c r="BF689" s="256"/>
      <c r="BG689" s="256"/>
      <c r="BH689" s="256"/>
      <c r="BI689" s="256"/>
      <c r="BK689" s="256"/>
      <c r="BL689" s="256"/>
      <c r="BM689" s="256"/>
      <c r="BN689" s="256"/>
      <c r="BO689" s="256"/>
      <c r="BP689" s="256"/>
      <c r="BQ689" s="256"/>
      <c r="BR689" s="256"/>
      <c r="BS689" s="256"/>
      <c r="BT689" s="256"/>
      <c r="BU689" s="256"/>
      <c r="BV689" s="256"/>
      <c r="BX689" s="256"/>
      <c r="BY689" s="256"/>
      <c r="BZ689" s="256"/>
      <c r="CA689" s="256"/>
      <c r="CB689" s="256"/>
      <c r="CC689" s="256"/>
      <c r="CD689" s="256"/>
      <c r="CE689" s="256"/>
      <c r="CF689" s="256"/>
      <c r="CG689" s="256"/>
      <c r="CH689" s="256"/>
      <c r="CI689" s="256"/>
      <c r="CK689" s="256"/>
      <c r="CL689" s="256"/>
      <c r="CM689" s="256"/>
      <c r="CN689" s="256"/>
      <c r="CO689" s="256"/>
      <c r="CP689" s="256"/>
      <c r="CQ689" s="256"/>
      <c r="CR689" s="256"/>
      <c r="CS689" s="256"/>
      <c r="CT689" s="256"/>
      <c r="CU689" s="256"/>
      <c r="CV689" s="256"/>
      <c r="CX689" s="256"/>
      <c r="CY689" s="256"/>
      <c r="CZ689" s="256"/>
      <c r="DA689" s="256"/>
      <c r="DB689" s="256"/>
      <c r="DC689" s="256"/>
      <c r="DD689" s="256"/>
      <c r="DE689" s="256"/>
      <c r="DF689" s="256"/>
      <c r="DG689" s="256"/>
      <c r="DH689" s="256"/>
    </row>
    <row r="690" spans="41:112" ht="19.5" customHeight="1" x14ac:dyDescent="0.5">
      <c r="AO690" s="400"/>
      <c r="AY690" s="256"/>
      <c r="AZ690" s="256"/>
      <c r="BA690" s="256"/>
      <c r="BB690" s="256"/>
      <c r="BC690" s="256"/>
      <c r="BD690" s="256"/>
      <c r="BE690" s="256"/>
      <c r="BF690" s="256"/>
      <c r="BG690" s="256"/>
      <c r="BH690" s="256"/>
      <c r="BI690" s="256"/>
      <c r="BK690" s="256"/>
      <c r="BL690" s="256"/>
      <c r="BM690" s="256"/>
      <c r="BN690" s="256"/>
      <c r="BO690" s="256"/>
      <c r="BP690" s="256"/>
      <c r="BQ690" s="256"/>
      <c r="BR690" s="256"/>
      <c r="BS690" s="256"/>
      <c r="BT690" s="256"/>
      <c r="BU690" s="256"/>
      <c r="BV690" s="256"/>
      <c r="BX690" s="256"/>
      <c r="BY690" s="256"/>
      <c r="BZ690" s="256"/>
      <c r="CA690" s="256"/>
      <c r="CB690" s="256"/>
      <c r="CC690" s="256"/>
      <c r="CD690" s="256"/>
      <c r="CE690" s="256"/>
      <c r="CF690" s="256"/>
      <c r="CG690" s="256"/>
      <c r="CH690" s="256"/>
      <c r="CI690" s="256"/>
      <c r="CK690" s="256"/>
      <c r="CL690" s="256"/>
      <c r="CM690" s="256"/>
      <c r="CN690" s="256"/>
      <c r="CO690" s="256"/>
      <c r="CP690" s="256"/>
      <c r="CQ690" s="256"/>
      <c r="CR690" s="256"/>
      <c r="CS690" s="256"/>
      <c r="CT690" s="256"/>
      <c r="CU690" s="256"/>
      <c r="CV690" s="256"/>
      <c r="CX690" s="256"/>
      <c r="CY690" s="256"/>
      <c r="CZ690" s="256"/>
      <c r="DA690" s="256"/>
      <c r="DB690" s="256"/>
      <c r="DC690" s="256"/>
      <c r="DD690" s="256"/>
      <c r="DE690" s="256"/>
      <c r="DF690" s="256"/>
      <c r="DG690" s="256"/>
      <c r="DH690" s="256"/>
    </row>
    <row r="691" spans="41:112" ht="19.5" customHeight="1" x14ac:dyDescent="0.5">
      <c r="AO691" s="400"/>
      <c r="AY691" s="256"/>
      <c r="AZ691" s="256"/>
      <c r="BA691" s="256"/>
      <c r="BB691" s="256"/>
      <c r="BC691" s="256"/>
      <c r="BD691" s="256"/>
      <c r="BE691" s="256"/>
      <c r="BF691" s="256"/>
      <c r="BG691" s="256"/>
      <c r="BH691" s="256"/>
      <c r="BI691" s="256"/>
      <c r="BK691" s="256"/>
      <c r="BL691" s="256"/>
      <c r="BM691" s="256"/>
      <c r="BN691" s="256"/>
      <c r="BO691" s="256"/>
      <c r="BP691" s="256"/>
      <c r="BQ691" s="256"/>
      <c r="BR691" s="256"/>
      <c r="BS691" s="256"/>
      <c r="BT691" s="256"/>
      <c r="BU691" s="256"/>
      <c r="BV691" s="256"/>
      <c r="BX691" s="256"/>
      <c r="BY691" s="256"/>
      <c r="BZ691" s="256"/>
      <c r="CA691" s="256"/>
      <c r="CB691" s="256"/>
      <c r="CC691" s="256"/>
      <c r="CD691" s="256"/>
      <c r="CE691" s="256"/>
      <c r="CF691" s="256"/>
      <c r="CG691" s="256"/>
      <c r="CH691" s="256"/>
      <c r="CI691" s="256"/>
      <c r="CK691" s="256"/>
      <c r="CL691" s="256"/>
      <c r="CM691" s="256"/>
      <c r="CN691" s="256"/>
      <c r="CO691" s="256"/>
      <c r="CP691" s="256"/>
      <c r="CQ691" s="256"/>
      <c r="CR691" s="256"/>
      <c r="CS691" s="256"/>
      <c r="CT691" s="256"/>
      <c r="CU691" s="256"/>
      <c r="CV691" s="256"/>
      <c r="CX691" s="256"/>
      <c r="CY691" s="256"/>
      <c r="CZ691" s="256"/>
      <c r="DA691" s="256"/>
      <c r="DB691" s="256"/>
      <c r="DC691" s="256"/>
      <c r="DD691" s="256"/>
      <c r="DE691" s="256"/>
      <c r="DF691" s="256"/>
      <c r="DG691" s="256"/>
      <c r="DH691" s="256"/>
    </row>
    <row r="692" spans="41:112" ht="19.5" customHeight="1" x14ac:dyDescent="0.5">
      <c r="AO692" s="400"/>
      <c r="AY692" s="256"/>
      <c r="AZ692" s="256"/>
      <c r="BA692" s="256"/>
      <c r="BB692" s="256"/>
      <c r="BC692" s="256"/>
      <c r="BD692" s="256"/>
      <c r="BE692" s="256"/>
      <c r="BF692" s="256"/>
      <c r="BG692" s="256"/>
      <c r="BH692" s="256"/>
      <c r="BI692" s="256"/>
      <c r="BK692" s="256"/>
      <c r="BL692" s="256"/>
      <c r="BM692" s="256"/>
      <c r="BN692" s="256"/>
      <c r="BO692" s="256"/>
      <c r="BP692" s="256"/>
      <c r="BQ692" s="256"/>
      <c r="BR692" s="256"/>
      <c r="BS692" s="256"/>
      <c r="BT692" s="256"/>
      <c r="BU692" s="256"/>
      <c r="BV692" s="256"/>
      <c r="BX692" s="256"/>
      <c r="BY692" s="256"/>
      <c r="BZ692" s="256"/>
      <c r="CA692" s="256"/>
      <c r="CB692" s="256"/>
      <c r="CC692" s="256"/>
      <c r="CD692" s="256"/>
      <c r="CE692" s="256"/>
      <c r="CF692" s="256"/>
      <c r="CG692" s="256"/>
      <c r="CH692" s="256"/>
      <c r="CI692" s="256"/>
      <c r="CK692" s="256"/>
      <c r="CL692" s="256"/>
      <c r="CM692" s="256"/>
      <c r="CN692" s="256"/>
      <c r="CO692" s="256"/>
      <c r="CP692" s="256"/>
      <c r="CQ692" s="256"/>
      <c r="CR692" s="256"/>
      <c r="CS692" s="256"/>
      <c r="CT692" s="256"/>
      <c r="CU692" s="256"/>
      <c r="CV692" s="256"/>
      <c r="CX692" s="256"/>
      <c r="CY692" s="256"/>
      <c r="CZ692" s="256"/>
      <c r="DA692" s="256"/>
      <c r="DB692" s="256"/>
      <c r="DC692" s="256"/>
      <c r="DD692" s="256"/>
      <c r="DE692" s="256"/>
      <c r="DF692" s="256"/>
      <c r="DG692" s="256"/>
      <c r="DH692" s="256"/>
    </row>
    <row r="693" spans="41:112" ht="19.5" customHeight="1" x14ac:dyDescent="0.5">
      <c r="AO693" s="400"/>
      <c r="AY693" s="256"/>
      <c r="AZ693" s="256"/>
      <c r="BA693" s="256"/>
      <c r="BB693" s="256"/>
      <c r="BC693" s="256"/>
      <c r="BD693" s="256"/>
      <c r="BE693" s="256"/>
      <c r="BF693" s="256"/>
      <c r="BG693" s="256"/>
      <c r="BH693" s="256"/>
      <c r="BI693" s="256"/>
      <c r="BK693" s="256"/>
      <c r="BL693" s="256"/>
      <c r="BM693" s="256"/>
      <c r="BN693" s="256"/>
      <c r="BO693" s="256"/>
      <c r="BP693" s="256"/>
      <c r="BQ693" s="256"/>
      <c r="BR693" s="256"/>
      <c r="BS693" s="256"/>
      <c r="BT693" s="256"/>
      <c r="BU693" s="256"/>
      <c r="BV693" s="256"/>
      <c r="BX693" s="256"/>
      <c r="BY693" s="256"/>
      <c r="BZ693" s="256"/>
      <c r="CA693" s="256"/>
      <c r="CB693" s="256"/>
      <c r="CC693" s="256"/>
      <c r="CD693" s="256"/>
      <c r="CE693" s="256"/>
      <c r="CF693" s="256"/>
      <c r="CG693" s="256"/>
      <c r="CH693" s="256"/>
      <c r="CI693" s="256"/>
      <c r="CK693" s="256"/>
      <c r="CL693" s="256"/>
      <c r="CM693" s="256"/>
      <c r="CN693" s="256"/>
      <c r="CO693" s="256"/>
      <c r="CP693" s="256"/>
      <c r="CQ693" s="256"/>
      <c r="CR693" s="256"/>
      <c r="CS693" s="256"/>
      <c r="CT693" s="256"/>
      <c r="CU693" s="256"/>
      <c r="CV693" s="256"/>
      <c r="CX693" s="256"/>
      <c r="CY693" s="256"/>
      <c r="CZ693" s="256"/>
      <c r="DA693" s="256"/>
      <c r="DB693" s="256"/>
      <c r="DC693" s="256"/>
      <c r="DD693" s="256"/>
      <c r="DE693" s="256"/>
      <c r="DF693" s="256"/>
      <c r="DG693" s="256"/>
      <c r="DH693" s="256"/>
    </row>
    <row r="694" spans="41:112" ht="19.5" customHeight="1" x14ac:dyDescent="0.5">
      <c r="AO694" s="400"/>
      <c r="AY694" s="256"/>
      <c r="AZ694" s="256"/>
      <c r="BA694" s="256"/>
      <c r="BB694" s="256"/>
      <c r="BC694" s="256"/>
      <c r="BD694" s="256"/>
      <c r="BE694" s="256"/>
      <c r="BF694" s="256"/>
      <c r="BG694" s="256"/>
      <c r="BH694" s="256"/>
      <c r="BI694" s="256"/>
      <c r="BK694" s="256"/>
      <c r="BL694" s="256"/>
      <c r="BM694" s="256"/>
      <c r="BN694" s="256"/>
      <c r="BO694" s="256"/>
      <c r="BP694" s="256"/>
      <c r="BQ694" s="256"/>
      <c r="BR694" s="256"/>
      <c r="BS694" s="256"/>
      <c r="BT694" s="256"/>
      <c r="BU694" s="256"/>
      <c r="BV694" s="256"/>
      <c r="BX694" s="256"/>
      <c r="BY694" s="256"/>
      <c r="BZ694" s="256"/>
      <c r="CA694" s="256"/>
      <c r="CB694" s="256"/>
      <c r="CC694" s="256"/>
      <c r="CD694" s="256"/>
      <c r="CE694" s="256"/>
      <c r="CF694" s="256"/>
      <c r="CG694" s="256"/>
      <c r="CH694" s="256"/>
      <c r="CI694" s="256"/>
      <c r="CK694" s="256"/>
      <c r="CL694" s="256"/>
      <c r="CM694" s="256"/>
      <c r="CN694" s="256"/>
      <c r="CO694" s="256"/>
      <c r="CP694" s="256"/>
      <c r="CQ694" s="256"/>
      <c r="CR694" s="256"/>
      <c r="CS694" s="256"/>
      <c r="CT694" s="256"/>
      <c r="CU694" s="256"/>
      <c r="CV694" s="256"/>
      <c r="CX694" s="256"/>
      <c r="CY694" s="256"/>
      <c r="CZ694" s="256"/>
      <c r="DA694" s="256"/>
      <c r="DB694" s="256"/>
      <c r="DC694" s="256"/>
      <c r="DD694" s="256"/>
      <c r="DE694" s="256"/>
      <c r="DF694" s="256"/>
      <c r="DG694" s="256"/>
      <c r="DH694" s="256"/>
    </row>
    <row r="695" spans="41:112" ht="19.5" customHeight="1" x14ac:dyDescent="0.5">
      <c r="AO695" s="400"/>
      <c r="AY695" s="256"/>
      <c r="AZ695" s="256"/>
      <c r="BA695" s="256"/>
      <c r="BB695" s="256"/>
      <c r="BC695" s="256"/>
      <c r="BD695" s="256"/>
      <c r="BE695" s="256"/>
      <c r="BF695" s="256"/>
      <c r="BG695" s="256"/>
      <c r="BH695" s="256"/>
      <c r="BI695" s="256"/>
      <c r="BK695" s="256"/>
      <c r="BL695" s="256"/>
      <c r="BM695" s="256"/>
      <c r="BN695" s="256"/>
      <c r="BO695" s="256"/>
      <c r="BP695" s="256"/>
      <c r="BQ695" s="256"/>
      <c r="BR695" s="256"/>
      <c r="BS695" s="256"/>
      <c r="BT695" s="256"/>
      <c r="BU695" s="256"/>
      <c r="BV695" s="256"/>
      <c r="BX695" s="256"/>
      <c r="BY695" s="256"/>
      <c r="BZ695" s="256"/>
      <c r="CA695" s="256"/>
      <c r="CB695" s="256"/>
      <c r="CC695" s="256"/>
      <c r="CD695" s="256"/>
      <c r="CE695" s="256"/>
      <c r="CF695" s="256"/>
      <c r="CG695" s="256"/>
      <c r="CH695" s="256"/>
      <c r="CI695" s="256"/>
      <c r="CK695" s="256"/>
      <c r="CL695" s="256"/>
      <c r="CM695" s="256"/>
      <c r="CN695" s="256"/>
      <c r="CO695" s="256"/>
      <c r="CP695" s="256"/>
      <c r="CQ695" s="256"/>
      <c r="CR695" s="256"/>
      <c r="CS695" s="256"/>
      <c r="CT695" s="256"/>
      <c r="CU695" s="256"/>
      <c r="CV695" s="256"/>
      <c r="CX695" s="256"/>
      <c r="CY695" s="256"/>
      <c r="CZ695" s="256"/>
      <c r="DA695" s="256"/>
      <c r="DB695" s="256"/>
      <c r="DC695" s="256"/>
      <c r="DD695" s="256"/>
      <c r="DE695" s="256"/>
      <c r="DF695" s="256"/>
      <c r="DG695" s="256"/>
      <c r="DH695" s="256"/>
    </row>
    <row r="696" spans="41:112" ht="19.5" customHeight="1" x14ac:dyDescent="0.5">
      <c r="AO696" s="400"/>
      <c r="AY696" s="256"/>
      <c r="AZ696" s="256"/>
      <c r="BA696" s="256"/>
      <c r="BB696" s="256"/>
      <c r="BC696" s="256"/>
      <c r="BD696" s="256"/>
      <c r="BE696" s="256"/>
      <c r="BF696" s="256"/>
      <c r="BG696" s="256"/>
      <c r="BH696" s="256"/>
      <c r="BI696" s="256"/>
      <c r="BK696" s="256"/>
      <c r="BL696" s="256"/>
      <c r="BM696" s="256"/>
      <c r="BN696" s="256"/>
      <c r="BO696" s="256"/>
      <c r="BP696" s="256"/>
      <c r="BQ696" s="256"/>
      <c r="BR696" s="256"/>
      <c r="BS696" s="256"/>
      <c r="BT696" s="256"/>
      <c r="BU696" s="256"/>
      <c r="BV696" s="256"/>
      <c r="BX696" s="256"/>
      <c r="BY696" s="256"/>
      <c r="BZ696" s="256"/>
      <c r="CA696" s="256"/>
      <c r="CB696" s="256"/>
      <c r="CC696" s="256"/>
      <c r="CD696" s="256"/>
      <c r="CE696" s="256"/>
      <c r="CF696" s="256"/>
      <c r="CG696" s="256"/>
      <c r="CH696" s="256"/>
      <c r="CI696" s="256"/>
      <c r="CK696" s="256"/>
      <c r="CL696" s="256"/>
      <c r="CM696" s="256"/>
      <c r="CN696" s="256"/>
      <c r="CO696" s="256"/>
      <c r="CP696" s="256"/>
      <c r="CQ696" s="256"/>
      <c r="CR696" s="256"/>
      <c r="CS696" s="256"/>
      <c r="CT696" s="256"/>
      <c r="CU696" s="256"/>
      <c r="CV696" s="256"/>
      <c r="CX696" s="256"/>
      <c r="CY696" s="256"/>
      <c r="CZ696" s="256"/>
      <c r="DA696" s="256"/>
      <c r="DB696" s="256"/>
      <c r="DC696" s="256"/>
      <c r="DD696" s="256"/>
      <c r="DE696" s="256"/>
      <c r="DF696" s="256"/>
      <c r="DG696" s="256"/>
      <c r="DH696" s="256"/>
    </row>
    <row r="697" spans="41:112" ht="19.5" customHeight="1" x14ac:dyDescent="0.5">
      <c r="AO697" s="400"/>
      <c r="AY697" s="256"/>
      <c r="AZ697" s="256"/>
      <c r="BA697" s="256"/>
      <c r="BB697" s="256"/>
      <c r="BC697" s="256"/>
      <c r="BD697" s="256"/>
      <c r="BE697" s="256"/>
      <c r="BF697" s="256"/>
      <c r="BG697" s="256"/>
      <c r="BH697" s="256"/>
      <c r="BI697" s="256"/>
      <c r="BK697" s="256"/>
      <c r="BL697" s="256"/>
      <c r="BM697" s="256"/>
      <c r="BN697" s="256"/>
      <c r="BO697" s="256"/>
      <c r="BP697" s="256"/>
      <c r="BQ697" s="256"/>
      <c r="BR697" s="256"/>
      <c r="BS697" s="256"/>
      <c r="BT697" s="256"/>
      <c r="BU697" s="256"/>
      <c r="BV697" s="256"/>
      <c r="BX697" s="256"/>
      <c r="BY697" s="256"/>
      <c r="BZ697" s="256"/>
      <c r="CA697" s="256"/>
      <c r="CB697" s="256"/>
      <c r="CC697" s="256"/>
      <c r="CD697" s="256"/>
      <c r="CE697" s="256"/>
      <c r="CF697" s="256"/>
      <c r="CG697" s="256"/>
      <c r="CH697" s="256"/>
      <c r="CI697" s="256"/>
      <c r="CK697" s="256"/>
      <c r="CL697" s="256"/>
      <c r="CM697" s="256"/>
      <c r="CN697" s="256"/>
      <c r="CO697" s="256"/>
      <c r="CP697" s="256"/>
      <c r="CQ697" s="256"/>
      <c r="CR697" s="256"/>
      <c r="CS697" s="256"/>
      <c r="CT697" s="256"/>
      <c r="CU697" s="256"/>
      <c r="CV697" s="256"/>
      <c r="CX697" s="256"/>
      <c r="CY697" s="256"/>
      <c r="CZ697" s="256"/>
      <c r="DA697" s="256"/>
      <c r="DB697" s="256"/>
      <c r="DC697" s="256"/>
      <c r="DD697" s="256"/>
      <c r="DE697" s="256"/>
      <c r="DF697" s="256"/>
      <c r="DG697" s="256"/>
      <c r="DH697" s="256"/>
    </row>
    <row r="698" spans="41:112" ht="19.5" customHeight="1" x14ac:dyDescent="0.5">
      <c r="AO698" s="400"/>
      <c r="AY698" s="256"/>
      <c r="AZ698" s="256"/>
      <c r="BA698" s="256"/>
      <c r="BB698" s="256"/>
      <c r="BC698" s="256"/>
      <c r="BD698" s="256"/>
      <c r="BE698" s="256"/>
      <c r="BF698" s="256"/>
      <c r="BG698" s="256"/>
      <c r="BH698" s="256"/>
      <c r="BI698" s="256"/>
      <c r="BK698" s="256"/>
      <c r="BL698" s="256"/>
      <c r="BM698" s="256"/>
      <c r="BN698" s="256"/>
      <c r="BO698" s="256"/>
      <c r="BP698" s="256"/>
      <c r="BQ698" s="256"/>
      <c r="BR698" s="256"/>
      <c r="BS698" s="256"/>
      <c r="BT698" s="256"/>
      <c r="BU698" s="256"/>
      <c r="BV698" s="256"/>
      <c r="BX698" s="256"/>
      <c r="BY698" s="256"/>
      <c r="BZ698" s="256"/>
      <c r="CA698" s="256"/>
      <c r="CB698" s="256"/>
      <c r="CC698" s="256"/>
      <c r="CD698" s="256"/>
      <c r="CE698" s="256"/>
      <c r="CF698" s="256"/>
      <c r="CG698" s="256"/>
      <c r="CH698" s="256"/>
      <c r="CI698" s="256"/>
      <c r="CK698" s="256"/>
      <c r="CL698" s="256"/>
      <c r="CM698" s="256"/>
      <c r="CN698" s="256"/>
      <c r="CO698" s="256"/>
      <c r="CP698" s="256"/>
      <c r="CQ698" s="256"/>
      <c r="CR698" s="256"/>
      <c r="CS698" s="256"/>
      <c r="CT698" s="256"/>
      <c r="CU698" s="256"/>
      <c r="CV698" s="256"/>
      <c r="CX698" s="256"/>
      <c r="CY698" s="256"/>
      <c r="CZ698" s="256"/>
      <c r="DA698" s="256"/>
      <c r="DB698" s="256"/>
      <c r="DC698" s="256"/>
      <c r="DD698" s="256"/>
      <c r="DE698" s="256"/>
      <c r="DF698" s="256"/>
      <c r="DG698" s="256"/>
      <c r="DH698" s="256"/>
    </row>
    <row r="699" spans="41:112" ht="19.5" customHeight="1" x14ac:dyDescent="0.5">
      <c r="AO699" s="400"/>
      <c r="AY699" s="256"/>
      <c r="AZ699" s="256"/>
      <c r="BA699" s="256"/>
      <c r="BB699" s="256"/>
      <c r="BC699" s="256"/>
      <c r="BD699" s="256"/>
      <c r="BE699" s="256"/>
      <c r="BF699" s="256"/>
      <c r="BG699" s="256"/>
      <c r="BH699" s="256"/>
      <c r="BI699" s="256"/>
      <c r="BK699" s="256"/>
      <c r="BL699" s="256"/>
      <c r="BM699" s="256"/>
      <c r="BN699" s="256"/>
      <c r="BO699" s="256"/>
      <c r="BP699" s="256"/>
      <c r="BQ699" s="256"/>
      <c r="BR699" s="256"/>
      <c r="BS699" s="256"/>
      <c r="BT699" s="256"/>
      <c r="BU699" s="256"/>
      <c r="BV699" s="256"/>
      <c r="BX699" s="256"/>
      <c r="BY699" s="256"/>
      <c r="BZ699" s="256"/>
      <c r="CA699" s="256"/>
      <c r="CB699" s="256"/>
      <c r="CC699" s="256"/>
      <c r="CD699" s="256"/>
      <c r="CE699" s="256"/>
      <c r="CF699" s="256"/>
      <c r="CG699" s="256"/>
      <c r="CH699" s="256"/>
      <c r="CI699" s="256"/>
      <c r="CK699" s="256"/>
      <c r="CL699" s="256"/>
      <c r="CM699" s="256"/>
      <c r="CN699" s="256"/>
      <c r="CO699" s="256"/>
      <c r="CP699" s="256"/>
      <c r="CQ699" s="256"/>
      <c r="CR699" s="256"/>
      <c r="CS699" s="256"/>
      <c r="CT699" s="256"/>
      <c r="CU699" s="256"/>
      <c r="CV699" s="256"/>
      <c r="CX699" s="256"/>
      <c r="CY699" s="256"/>
      <c r="CZ699" s="256"/>
      <c r="DA699" s="256"/>
      <c r="DB699" s="256"/>
      <c r="DC699" s="256"/>
      <c r="DD699" s="256"/>
      <c r="DE699" s="256"/>
      <c r="DF699" s="256"/>
      <c r="DG699" s="256"/>
      <c r="DH699" s="256"/>
    </row>
    <row r="700" spans="41:112" ht="19.5" customHeight="1" x14ac:dyDescent="0.5">
      <c r="AO700" s="400"/>
      <c r="AY700" s="256"/>
      <c r="AZ700" s="256"/>
      <c r="BA700" s="256"/>
      <c r="BB700" s="256"/>
      <c r="BC700" s="256"/>
      <c r="BD700" s="256"/>
      <c r="BE700" s="256"/>
      <c r="BF700" s="256"/>
      <c r="BG700" s="256"/>
      <c r="BH700" s="256"/>
      <c r="BI700" s="256"/>
      <c r="BK700" s="256"/>
      <c r="BL700" s="256"/>
      <c r="BM700" s="256"/>
      <c r="BN700" s="256"/>
      <c r="BO700" s="256"/>
      <c r="BP700" s="256"/>
      <c r="BQ700" s="256"/>
      <c r="BR700" s="256"/>
      <c r="BS700" s="256"/>
      <c r="BT700" s="256"/>
      <c r="BU700" s="256"/>
      <c r="BV700" s="256"/>
      <c r="BX700" s="256"/>
      <c r="BY700" s="256"/>
      <c r="BZ700" s="256"/>
      <c r="CA700" s="256"/>
      <c r="CB700" s="256"/>
      <c r="CC700" s="256"/>
      <c r="CD700" s="256"/>
      <c r="CE700" s="256"/>
      <c r="CF700" s="256"/>
      <c r="CG700" s="256"/>
      <c r="CH700" s="256"/>
      <c r="CI700" s="256"/>
      <c r="CK700" s="256"/>
      <c r="CL700" s="256"/>
      <c r="CM700" s="256"/>
      <c r="CN700" s="256"/>
      <c r="CO700" s="256"/>
      <c r="CP700" s="256"/>
      <c r="CQ700" s="256"/>
      <c r="CR700" s="256"/>
      <c r="CS700" s="256"/>
      <c r="CT700" s="256"/>
      <c r="CU700" s="256"/>
      <c r="CV700" s="256"/>
      <c r="CX700" s="256"/>
      <c r="CY700" s="256"/>
      <c r="CZ700" s="256"/>
      <c r="DA700" s="256"/>
      <c r="DB700" s="256"/>
      <c r="DC700" s="256"/>
      <c r="DD700" s="256"/>
      <c r="DE700" s="256"/>
      <c r="DF700" s="256"/>
      <c r="DG700" s="256"/>
      <c r="DH700" s="256"/>
    </row>
    <row r="701" spans="41:112" ht="19.5" customHeight="1" x14ac:dyDescent="0.5">
      <c r="AO701" s="400"/>
      <c r="AY701" s="256"/>
      <c r="AZ701" s="256"/>
      <c r="BA701" s="256"/>
      <c r="BB701" s="256"/>
      <c r="BC701" s="256"/>
      <c r="BD701" s="256"/>
      <c r="BE701" s="256"/>
      <c r="BF701" s="256"/>
      <c r="BG701" s="256"/>
      <c r="BH701" s="256"/>
      <c r="BI701" s="256"/>
      <c r="BK701" s="256"/>
      <c r="BL701" s="256"/>
      <c r="BM701" s="256"/>
      <c r="BN701" s="256"/>
      <c r="BO701" s="256"/>
      <c r="BP701" s="256"/>
      <c r="BQ701" s="256"/>
      <c r="BR701" s="256"/>
      <c r="BS701" s="256"/>
      <c r="BT701" s="256"/>
      <c r="BU701" s="256"/>
      <c r="BV701" s="256"/>
      <c r="BX701" s="256"/>
      <c r="BY701" s="256"/>
      <c r="BZ701" s="256"/>
      <c r="CA701" s="256"/>
      <c r="CB701" s="256"/>
      <c r="CC701" s="256"/>
      <c r="CD701" s="256"/>
      <c r="CE701" s="256"/>
      <c r="CF701" s="256"/>
      <c r="CG701" s="256"/>
      <c r="CH701" s="256"/>
      <c r="CI701" s="256"/>
      <c r="CK701" s="256"/>
      <c r="CL701" s="256"/>
      <c r="CM701" s="256"/>
      <c r="CN701" s="256"/>
      <c r="CO701" s="256"/>
      <c r="CP701" s="256"/>
      <c r="CQ701" s="256"/>
      <c r="CR701" s="256"/>
      <c r="CS701" s="256"/>
      <c r="CT701" s="256"/>
      <c r="CU701" s="256"/>
      <c r="CV701" s="256"/>
      <c r="CX701" s="256"/>
      <c r="CY701" s="256"/>
      <c r="CZ701" s="256"/>
      <c r="DA701" s="256"/>
      <c r="DB701" s="256"/>
      <c r="DC701" s="256"/>
      <c r="DD701" s="256"/>
      <c r="DE701" s="256"/>
      <c r="DF701" s="256"/>
      <c r="DG701" s="256"/>
      <c r="DH701" s="256"/>
    </row>
    <row r="702" spans="41:112" ht="19.5" customHeight="1" x14ac:dyDescent="0.5">
      <c r="AO702" s="400"/>
      <c r="AY702" s="256"/>
      <c r="AZ702" s="256"/>
      <c r="BA702" s="256"/>
      <c r="BB702" s="256"/>
      <c r="BC702" s="256"/>
      <c r="BD702" s="256"/>
      <c r="BE702" s="256"/>
      <c r="BF702" s="256"/>
      <c r="BG702" s="256"/>
      <c r="BH702" s="256"/>
      <c r="BI702" s="256"/>
      <c r="BK702" s="256"/>
      <c r="BL702" s="256"/>
      <c r="BM702" s="256"/>
      <c r="BN702" s="256"/>
      <c r="BO702" s="256"/>
      <c r="BP702" s="256"/>
      <c r="BQ702" s="256"/>
      <c r="BR702" s="256"/>
      <c r="BS702" s="256"/>
      <c r="BT702" s="256"/>
      <c r="BU702" s="256"/>
      <c r="BV702" s="256"/>
      <c r="BX702" s="256"/>
      <c r="BY702" s="256"/>
      <c r="BZ702" s="256"/>
      <c r="CA702" s="256"/>
      <c r="CB702" s="256"/>
      <c r="CC702" s="256"/>
      <c r="CD702" s="256"/>
      <c r="CE702" s="256"/>
      <c r="CF702" s="256"/>
      <c r="CG702" s="256"/>
      <c r="CH702" s="256"/>
      <c r="CI702" s="256"/>
      <c r="CK702" s="256"/>
      <c r="CL702" s="256"/>
      <c r="CM702" s="256"/>
      <c r="CN702" s="256"/>
      <c r="CO702" s="256"/>
      <c r="CP702" s="256"/>
      <c r="CQ702" s="256"/>
      <c r="CR702" s="256"/>
      <c r="CS702" s="256"/>
      <c r="CT702" s="256"/>
      <c r="CU702" s="256"/>
      <c r="CV702" s="256"/>
      <c r="CX702" s="256"/>
      <c r="CY702" s="256"/>
      <c r="CZ702" s="256"/>
      <c r="DA702" s="256"/>
      <c r="DB702" s="256"/>
      <c r="DC702" s="256"/>
      <c r="DD702" s="256"/>
      <c r="DE702" s="256"/>
      <c r="DF702" s="256"/>
      <c r="DG702" s="256"/>
      <c r="DH702" s="256"/>
    </row>
    <row r="703" spans="41:112" ht="19.5" customHeight="1" x14ac:dyDescent="0.5">
      <c r="AO703" s="400"/>
      <c r="AY703" s="256"/>
      <c r="AZ703" s="256"/>
      <c r="BA703" s="256"/>
      <c r="BB703" s="256"/>
      <c r="BC703" s="256"/>
      <c r="BD703" s="256"/>
      <c r="BE703" s="256"/>
      <c r="BF703" s="256"/>
      <c r="BG703" s="256"/>
      <c r="BH703" s="256"/>
      <c r="BI703" s="256"/>
      <c r="BK703" s="256"/>
      <c r="BL703" s="256"/>
      <c r="BM703" s="256"/>
      <c r="BN703" s="256"/>
      <c r="BO703" s="256"/>
      <c r="BP703" s="256"/>
      <c r="BQ703" s="256"/>
      <c r="BR703" s="256"/>
      <c r="BS703" s="256"/>
      <c r="BT703" s="256"/>
      <c r="BU703" s="256"/>
      <c r="BV703" s="256"/>
      <c r="BX703" s="256"/>
      <c r="BY703" s="256"/>
      <c r="BZ703" s="256"/>
      <c r="CA703" s="256"/>
      <c r="CB703" s="256"/>
      <c r="CC703" s="256"/>
      <c r="CD703" s="256"/>
      <c r="CE703" s="256"/>
      <c r="CF703" s="256"/>
      <c r="CG703" s="256"/>
      <c r="CH703" s="256"/>
      <c r="CI703" s="256"/>
      <c r="CK703" s="256"/>
      <c r="CL703" s="256"/>
      <c r="CM703" s="256"/>
      <c r="CN703" s="256"/>
      <c r="CO703" s="256"/>
      <c r="CP703" s="256"/>
      <c r="CQ703" s="256"/>
      <c r="CR703" s="256"/>
      <c r="CS703" s="256"/>
      <c r="CT703" s="256"/>
      <c r="CU703" s="256"/>
      <c r="CV703" s="256"/>
      <c r="CX703" s="256"/>
      <c r="CY703" s="256"/>
      <c r="CZ703" s="256"/>
      <c r="DA703" s="256"/>
      <c r="DB703" s="256"/>
      <c r="DC703" s="256"/>
      <c r="DD703" s="256"/>
      <c r="DE703" s="256"/>
      <c r="DF703" s="256"/>
      <c r="DG703" s="256"/>
      <c r="DH703" s="256"/>
    </row>
    <row r="704" spans="41:112" ht="19.5" customHeight="1" x14ac:dyDescent="0.5">
      <c r="AO704" s="400"/>
      <c r="AY704" s="256"/>
      <c r="AZ704" s="256"/>
      <c r="BA704" s="256"/>
      <c r="BB704" s="256"/>
      <c r="BC704" s="256"/>
      <c r="BD704" s="256"/>
      <c r="BE704" s="256"/>
      <c r="BF704" s="256"/>
      <c r="BG704" s="256"/>
      <c r="BH704" s="256"/>
      <c r="BI704" s="256"/>
      <c r="BK704" s="256"/>
      <c r="BL704" s="256"/>
      <c r="BM704" s="256"/>
      <c r="BN704" s="256"/>
      <c r="BO704" s="256"/>
      <c r="BP704" s="256"/>
      <c r="BQ704" s="256"/>
      <c r="BR704" s="256"/>
      <c r="BS704" s="256"/>
      <c r="BT704" s="256"/>
      <c r="BU704" s="256"/>
      <c r="BV704" s="256"/>
      <c r="BX704" s="256"/>
      <c r="BY704" s="256"/>
      <c r="BZ704" s="256"/>
      <c r="CA704" s="256"/>
      <c r="CB704" s="256"/>
      <c r="CC704" s="256"/>
      <c r="CD704" s="256"/>
      <c r="CE704" s="256"/>
      <c r="CF704" s="256"/>
      <c r="CG704" s="256"/>
      <c r="CH704" s="256"/>
      <c r="CI704" s="256"/>
      <c r="CK704" s="256"/>
      <c r="CL704" s="256"/>
      <c r="CM704" s="256"/>
      <c r="CN704" s="256"/>
      <c r="CO704" s="256"/>
      <c r="CP704" s="256"/>
      <c r="CQ704" s="256"/>
      <c r="CR704" s="256"/>
      <c r="CS704" s="256"/>
      <c r="CT704" s="256"/>
      <c r="CU704" s="256"/>
      <c r="CV704" s="256"/>
      <c r="CX704" s="256"/>
      <c r="CY704" s="256"/>
      <c r="CZ704" s="256"/>
      <c r="DA704" s="256"/>
      <c r="DB704" s="256"/>
      <c r="DC704" s="256"/>
      <c r="DD704" s="256"/>
      <c r="DE704" s="256"/>
      <c r="DF704" s="256"/>
      <c r="DG704" s="256"/>
      <c r="DH704" s="256"/>
    </row>
    <row r="705" spans="41:112" ht="19.5" customHeight="1" x14ac:dyDescent="0.5">
      <c r="AO705" s="400"/>
      <c r="AY705" s="256"/>
      <c r="AZ705" s="256"/>
      <c r="BA705" s="256"/>
      <c r="BB705" s="256"/>
      <c r="BC705" s="256"/>
      <c r="BD705" s="256"/>
      <c r="BE705" s="256"/>
      <c r="BF705" s="256"/>
      <c r="BG705" s="256"/>
      <c r="BH705" s="256"/>
      <c r="BI705" s="256"/>
      <c r="BK705" s="256"/>
      <c r="BL705" s="256"/>
      <c r="BM705" s="256"/>
      <c r="BN705" s="256"/>
      <c r="BO705" s="256"/>
      <c r="BP705" s="256"/>
      <c r="BQ705" s="256"/>
      <c r="BR705" s="256"/>
      <c r="BS705" s="256"/>
      <c r="BT705" s="256"/>
      <c r="BU705" s="256"/>
      <c r="BV705" s="256"/>
      <c r="BX705" s="256"/>
      <c r="BY705" s="256"/>
      <c r="BZ705" s="256"/>
      <c r="CA705" s="256"/>
      <c r="CB705" s="256"/>
      <c r="CC705" s="256"/>
      <c r="CD705" s="256"/>
      <c r="CE705" s="256"/>
      <c r="CF705" s="256"/>
      <c r="CG705" s="256"/>
      <c r="CH705" s="256"/>
      <c r="CI705" s="256"/>
      <c r="CK705" s="256"/>
      <c r="CL705" s="256"/>
      <c r="CM705" s="256"/>
      <c r="CN705" s="256"/>
      <c r="CO705" s="256"/>
      <c r="CP705" s="256"/>
      <c r="CQ705" s="256"/>
      <c r="CR705" s="256"/>
      <c r="CS705" s="256"/>
      <c r="CT705" s="256"/>
      <c r="CU705" s="256"/>
      <c r="CV705" s="256"/>
      <c r="CX705" s="256"/>
      <c r="CY705" s="256"/>
      <c r="CZ705" s="256"/>
      <c r="DA705" s="256"/>
      <c r="DB705" s="256"/>
      <c r="DC705" s="256"/>
      <c r="DD705" s="256"/>
      <c r="DE705" s="256"/>
      <c r="DF705" s="256"/>
      <c r="DG705" s="256"/>
      <c r="DH705" s="256"/>
    </row>
    <row r="706" spans="41:112" ht="19.5" customHeight="1" x14ac:dyDescent="0.5">
      <c r="AO706" s="400"/>
      <c r="AY706" s="256"/>
      <c r="AZ706" s="256"/>
      <c r="BA706" s="256"/>
      <c r="BB706" s="256"/>
      <c r="BC706" s="256"/>
      <c r="BD706" s="256"/>
      <c r="BE706" s="256"/>
      <c r="BF706" s="256"/>
      <c r="BG706" s="256"/>
      <c r="BH706" s="256"/>
      <c r="BI706" s="256"/>
      <c r="BK706" s="256"/>
      <c r="BL706" s="256"/>
      <c r="BM706" s="256"/>
      <c r="BN706" s="256"/>
      <c r="BO706" s="256"/>
      <c r="BP706" s="256"/>
      <c r="BQ706" s="256"/>
      <c r="BR706" s="256"/>
      <c r="BS706" s="256"/>
      <c r="BT706" s="256"/>
      <c r="BU706" s="256"/>
      <c r="BV706" s="256"/>
      <c r="BX706" s="256"/>
      <c r="BY706" s="256"/>
      <c r="BZ706" s="256"/>
      <c r="CA706" s="256"/>
      <c r="CB706" s="256"/>
      <c r="CC706" s="256"/>
      <c r="CD706" s="256"/>
      <c r="CE706" s="256"/>
      <c r="CF706" s="256"/>
      <c r="CG706" s="256"/>
      <c r="CH706" s="256"/>
      <c r="CI706" s="256"/>
      <c r="CK706" s="256"/>
      <c r="CL706" s="256"/>
      <c r="CM706" s="256"/>
      <c r="CN706" s="256"/>
      <c r="CO706" s="256"/>
      <c r="CP706" s="256"/>
      <c r="CQ706" s="256"/>
      <c r="CR706" s="256"/>
      <c r="CS706" s="256"/>
      <c r="CT706" s="256"/>
      <c r="CU706" s="256"/>
      <c r="CV706" s="256"/>
      <c r="CX706" s="256"/>
      <c r="CY706" s="256"/>
      <c r="CZ706" s="256"/>
      <c r="DA706" s="256"/>
      <c r="DB706" s="256"/>
      <c r="DC706" s="256"/>
      <c r="DD706" s="256"/>
      <c r="DE706" s="256"/>
      <c r="DF706" s="256"/>
      <c r="DG706" s="256"/>
      <c r="DH706" s="256"/>
    </row>
    <row r="707" spans="41:112" ht="19.5" customHeight="1" x14ac:dyDescent="0.5">
      <c r="AO707" s="400"/>
      <c r="AY707" s="256"/>
      <c r="AZ707" s="256"/>
      <c r="BA707" s="256"/>
      <c r="BB707" s="256"/>
      <c r="BC707" s="256"/>
      <c r="BD707" s="256"/>
      <c r="BE707" s="256"/>
      <c r="BF707" s="256"/>
      <c r="BG707" s="256"/>
      <c r="BH707" s="256"/>
      <c r="BI707" s="256"/>
      <c r="BK707" s="256"/>
      <c r="BL707" s="256"/>
      <c r="BM707" s="256"/>
      <c r="BN707" s="256"/>
      <c r="BO707" s="256"/>
      <c r="BP707" s="256"/>
      <c r="BQ707" s="256"/>
      <c r="BR707" s="256"/>
      <c r="BS707" s="256"/>
      <c r="BT707" s="256"/>
      <c r="BU707" s="256"/>
      <c r="BV707" s="256"/>
      <c r="BX707" s="256"/>
      <c r="BY707" s="256"/>
      <c r="BZ707" s="256"/>
      <c r="CA707" s="256"/>
      <c r="CB707" s="256"/>
      <c r="CC707" s="256"/>
      <c r="CD707" s="256"/>
      <c r="CE707" s="256"/>
      <c r="CF707" s="256"/>
      <c r="CG707" s="256"/>
      <c r="CH707" s="256"/>
      <c r="CI707" s="256"/>
      <c r="CK707" s="256"/>
      <c r="CL707" s="256"/>
      <c r="CM707" s="256"/>
      <c r="CN707" s="256"/>
      <c r="CO707" s="256"/>
      <c r="CP707" s="256"/>
      <c r="CQ707" s="256"/>
      <c r="CR707" s="256"/>
      <c r="CS707" s="256"/>
      <c r="CT707" s="256"/>
      <c r="CU707" s="256"/>
      <c r="CV707" s="256"/>
      <c r="CX707" s="256"/>
      <c r="CY707" s="256"/>
      <c r="CZ707" s="256"/>
      <c r="DA707" s="256"/>
      <c r="DB707" s="256"/>
      <c r="DC707" s="256"/>
      <c r="DD707" s="256"/>
      <c r="DE707" s="256"/>
      <c r="DF707" s="256"/>
      <c r="DG707" s="256"/>
      <c r="DH707" s="256"/>
    </row>
    <row r="708" spans="41:112" ht="19.5" customHeight="1" x14ac:dyDescent="0.5">
      <c r="AO708" s="400"/>
      <c r="AY708" s="256"/>
      <c r="AZ708" s="256"/>
      <c r="BA708" s="256"/>
      <c r="BB708" s="256"/>
      <c r="BC708" s="256"/>
      <c r="BD708" s="256"/>
      <c r="BE708" s="256"/>
      <c r="BF708" s="256"/>
      <c r="BG708" s="256"/>
      <c r="BH708" s="256"/>
      <c r="BI708" s="256"/>
      <c r="BK708" s="256"/>
      <c r="BL708" s="256"/>
      <c r="BM708" s="256"/>
      <c r="BN708" s="256"/>
      <c r="BO708" s="256"/>
      <c r="BP708" s="256"/>
      <c r="BQ708" s="256"/>
      <c r="BR708" s="256"/>
      <c r="BS708" s="256"/>
      <c r="BT708" s="256"/>
      <c r="BU708" s="256"/>
      <c r="BV708" s="256"/>
      <c r="BX708" s="256"/>
      <c r="BY708" s="256"/>
      <c r="BZ708" s="256"/>
      <c r="CA708" s="256"/>
      <c r="CB708" s="256"/>
      <c r="CC708" s="256"/>
      <c r="CD708" s="256"/>
      <c r="CE708" s="256"/>
      <c r="CF708" s="256"/>
      <c r="CG708" s="256"/>
      <c r="CH708" s="256"/>
      <c r="CI708" s="256"/>
      <c r="CK708" s="256"/>
      <c r="CL708" s="256"/>
      <c r="CM708" s="256"/>
      <c r="CN708" s="256"/>
      <c r="CO708" s="256"/>
      <c r="CP708" s="256"/>
      <c r="CQ708" s="256"/>
      <c r="CR708" s="256"/>
      <c r="CS708" s="256"/>
      <c r="CT708" s="256"/>
      <c r="CU708" s="256"/>
      <c r="CV708" s="256"/>
      <c r="CX708" s="256"/>
      <c r="CY708" s="256"/>
      <c r="CZ708" s="256"/>
      <c r="DA708" s="256"/>
      <c r="DB708" s="256"/>
      <c r="DC708" s="256"/>
      <c r="DD708" s="256"/>
      <c r="DE708" s="256"/>
      <c r="DF708" s="256"/>
      <c r="DG708" s="256"/>
      <c r="DH708" s="256"/>
    </row>
    <row r="709" spans="41:112" ht="19.5" customHeight="1" x14ac:dyDescent="0.5">
      <c r="AO709" s="400"/>
      <c r="AY709" s="256"/>
      <c r="AZ709" s="256"/>
      <c r="BA709" s="256"/>
      <c r="BB709" s="256"/>
      <c r="BC709" s="256"/>
      <c r="BD709" s="256"/>
      <c r="BE709" s="256"/>
      <c r="BF709" s="256"/>
      <c r="BG709" s="256"/>
      <c r="BH709" s="256"/>
      <c r="BI709" s="256"/>
      <c r="BK709" s="256"/>
      <c r="BL709" s="256"/>
      <c r="BM709" s="256"/>
      <c r="BN709" s="256"/>
      <c r="BO709" s="256"/>
      <c r="BP709" s="256"/>
      <c r="BQ709" s="256"/>
      <c r="BR709" s="256"/>
      <c r="BS709" s="256"/>
      <c r="BT709" s="256"/>
      <c r="BU709" s="256"/>
      <c r="BV709" s="256"/>
      <c r="BX709" s="256"/>
      <c r="BY709" s="256"/>
      <c r="BZ709" s="256"/>
      <c r="CA709" s="256"/>
      <c r="CB709" s="256"/>
      <c r="CC709" s="256"/>
      <c r="CD709" s="256"/>
      <c r="CE709" s="256"/>
      <c r="CF709" s="256"/>
      <c r="CG709" s="256"/>
      <c r="CH709" s="256"/>
      <c r="CI709" s="256"/>
      <c r="CK709" s="256"/>
      <c r="CL709" s="256"/>
      <c r="CM709" s="256"/>
      <c r="CN709" s="256"/>
      <c r="CO709" s="256"/>
      <c r="CP709" s="256"/>
      <c r="CQ709" s="256"/>
      <c r="CR709" s="256"/>
      <c r="CS709" s="256"/>
      <c r="CT709" s="256"/>
      <c r="CU709" s="256"/>
      <c r="CV709" s="256"/>
      <c r="CX709" s="256"/>
      <c r="CY709" s="256"/>
      <c r="CZ709" s="256"/>
      <c r="DA709" s="256"/>
      <c r="DB709" s="256"/>
      <c r="DC709" s="256"/>
      <c r="DD709" s="256"/>
      <c r="DE709" s="256"/>
      <c r="DF709" s="256"/>
      <c r="DG709" s="256"/>
      <c r="DH709" s="256"/>
    </row>
    <row r="710" spans="41:112" ht="19.5" customHeight="1" x14ac:dyDescent="0.5">
      <c r="AO710" s="400"/>
      <c r="AY710" s="256"/>
      <c r="AZ710" s="256"/>
      <c r="BA710" s="256"/>
      <c r="BB710" s="256"/>
      <c r="BC710" s="256"/>
      <c r="BD710" s="256"/>
      <c r="BE710" s="256"/>
      <c r="BF710" s="256"/>
      <c r="BG710" s="256"/>
      <c r="BH710" s="256"/>
      <c r="BI710" s="256"/>
      <c r="BK710" s="256"/>
      <c r="BL710" s="256"/>
      <c r="BM710" s="256"/>
      <c r="BN710" s="256"/>
      <c r="BO710" s="256"/>
      <c r="BP710" s="256"/>
      <c r="BQ710" s="256"/>
      <c r="BR710" s="256"/>
      <c r="BS710" s="256"/>
      <c r="BT710" s="256"/>
      <c r="BU710" s="256"/>
      <c r="BV710" s="256"/>
      <c r="BX710" s="256"/>
      <c r="BY710" s="256"/>
      <c r="BZ710" s="256"/>
      <c r="CA710" s="256"/>
      <c r="CB710" s="256"/>
      <c r="CC710" s="256"/>
      <c r="CD710" s="256"/>
      <c r="CE710" s="256"/>
      <c r="CF710" s="256"/>
      <c r="CG710" s="256"/>
      <c r="CH710" s="256"/>
      <c r="CI710" s="256"/>
      <c r="CK710" s="256"/>
      <c r="CL710" s="256"/>
      <c r="CM710" s="256"/>
      <c r="CN710" s="256"/>
      <c r="CO710" s="256"/>
      <c r="CP710" s="256"/>
      <c r="CQ710" s="256"/>
      <c r="CR710" s="256"/>
      <c r="CS710" s="256"/>
      <c r="CT710" s="256"/>
      <c r="CU710" s="256"/>
      <c r="CV710" s="256"/>
      <c r="CX710" s="256"/>
      <c r="CY710" s="256"/>
      <c r="CZ710" s="256"/>
      <c r="DA710" s="256"/>
      <c r="DB710" s="256"/>
      <c r="DC710" s="256"/>
      <c r="DD710" s="256"/>
      <c r="DE710" s="256"/>
      <c r="DF710" s="256"/>
      <c r="DG710" s="256"/>
      <c r="DH710" s="256"/>
    </row>
    <row r="711" spans="41:112" ht="19.5" customHeight="1" x14ac:dyDescent="0.5">
      <c r="AO711" s="400"/>
      <c r="AY711" s="256"/>
      <c r="AZ711" s="256"/>
      <c r="BA711" s="256"/>
      <c r="BB711" s="256"/>
      <c r="BC711" s="256"/>
      <c r="BD711" s="256"/>
      <c r="BE711" s="256"/>
      <c r="BF711" s="256"/>
      <c r="BG711" s="256"/>
      <c r="BH711" s="256"/>
      <c r="BI711" s="256"/>
      <c r="BK711" s="256"/>
      <c r="BL711" s="256"/>
      <c r="BM711" s="256"/>
      <c r="BN711" s="256"/>
      <c r="BO711" s="256"/>
      <c r="BP711" s="256"/>
      <c r="BQ711" s="256"/>
      <c r="BR711" s="256"/>
      <c r="BS711" s="256"/>
      <c r="BT711" s="256"/>
      <c r="BU711" s="256"/>
      <c r="BV711" s="256"/>
      <c r="BX711" s="256"/>
      <c r="BY711" s="256"/>
      <c r="BZ711" s="256"/>
      <c r="CA711" s="256"/>
      <c r="CB711" s="256"/>
      <c r="CC711" s="256"/>
      <c r="CD711" s="256"/>
      <c r="CE711" s="256"/>
      <c r="CF711" s="256"/>
      <c r="CG711" s="256"/>
      <c r="CH711" s="256"/>
      <c r="CI711" s="256"/>
      <c r="CK711" s="256"/>
      <c r="CL711" s="256"/>
      <c r="CM711" s="256"/>
      <c r="CN711" s="256"/>
      <c r="CO711" s="256"/>
      <c r="CP711" s="256"/>
      <c r="CQ711" s="256"/>
      <c r="CR711" s="256"/>
      <c r="CS711" s="256"/>
      <c r="CT711" s="256"/>
      <c r="CU711" s="256"/>
      <c r="CV711" s="256"/>
      <c r="CX711" s="256"/>
      <c r="CY711" s="256"/>
      <c r="CZ711" s="256"/>
      <c r="DA711" s="256"/>
      <c r="DB711" s="256"/>
      <c r="DC711" s="256"/>
      <c r="DD711" s="256"/>
      <c r="DE711" s="256"/>
      <c r="DF711" s="256"/>
      <c r="DG711" s="256"/>
      <c r="DH711" s="256"/>
    </row>
    <row r="712" spans="41:112" ht="19.5" customHeight="1" x14ac:dyDescent="0.5">
      <c r="AO712" s="400"/>
      <c r="AY712" s="256"/>
      <c r="AZ712" s="256"/>
      <c r="BA712" s="256"/>
      <c r="BB712" s="256"/>
      <c r="BC712" s="256"/>
      <c r="BD712" s="256"/>
      <c r="BE712" s="256"/>
      <c r="BF712" s="256"/>
      <c r="BG712" s="256"/>
      <c r="BH712" s="256"/>
      <c r="BI712" s="256"/>
      <c r="BK712" s="256"/>
      <c r="BL712" s="256"/>
      <c r="BM712" s="256"/>
      <c r="BN712" s="256"/>
      <c r="BO712" s="256"/>
      <c r="BP712" s="256"/>
      <c r="BQ712" s="256"/>
      <c r="BR712" s="256"/>
      <c r="BS712" s="256"/>
      <c r="BT712" s="256"/>
      <c r="BU712" s="256"/>
      <c r="BV712" s="256"/>
      <c r="BX712" s="256"/>
      <c r="BY712" s="256"/>
      <c r="BZ712" s="256"/>
      <c r="CA712" s="256"/>
      <c r="CB712" s="256"/>
      <c r="CC712" s="256"/>
      <c r="CD712" s="256"/>
      <c r="CE712" s="256"/>
      <c r="CF712" s="256"/>
      <c r="CG712" s="256"/>
      <c r="CH712" s="256"/>
      <c r="CI712" s="256"/>
      <c r="CK712" s="256"/>
      <c r="CL712" s="256"/>
      <c r="CM712" s="256"/>
      <c r="CN712" s="256"/>
      <c r="CO712" s="256"/>
      <c r="CP712" s="256"/>
      <c r="CQ712" s="256"/>
      <c r="CR712" s="256"/>
      <c r="CS712" s="256"/>
      <c r="CT712" s="256"/>
      <c r="CU712" s="256"/>
      <c r="CV712" s="256"/>
      <c r="CX712" s="256"/>
      <c r="CY712" s="256"/>
      <c r="CZ712" s="256"/>
      <c r="DA712" s="256"/>
      <c r="DB712" s="256"/>
      <c r="DC712" s="256"/>
      <c r="DD712" s="256"/>
      <c r="DE712" s="256"/>
      <c r="DF712" s="256"/>
      <c r="DG712" s="256"/>
      <c r="DH712" s="256"/>
    </row>
    <row r="713" spans="41:112" ht="19.5" customHeight="1" x14ac:dyDescent="0.5">
      <c r="AO713" s="400"/>
      <c r="AY713" s="256"/>
      <c r="AZ713" s="256"/>
      <c r="BA713" s="256"/>
      <c r="BB713" s="256"/>
      <c r="BC713" s="256"/>
      <c r="BD713" s="256"/>
      <c r="BE713" s="256"/>
      <c r="BF713" s="256"/>
      <c r="BG713" s="256"/>
      <c r="BH713" s="256"/>
      <c r="BI713" s="256"/>
      <c r="BK713" s="256"/>
      <c r="BL713" s="256"/>
      <c r="BM713" s="256"/>
      <c r="BN713" s="256"/>
      <c r="BO713" s="256"/>
      <c r="BP713" s="256"/>
      <c r="BQ713" s="256"/>
      <c r="BR713" s="256"/>
      <c r="BS713" s="256"/>
      <c r="BT713" s="256"/>
      <c r="BU713" s="256"/>
      <c r="BV713" s="256"/>
      <c r="BX713" s="256"/>
      <c r="BY713" s="256"/>
      <c r="BZ713" s="256"/>
      <c r="CA713" s="256"/>
      <c r="CB713" s="256"/>
      <c r="CC713" s="256"/>
      <c r="CD713" s="256"/>
      <c r="CE713" s="256"/>
      <c r="CF713" s="256"/>
      <c r="CG713" s="256"/>
      <c r="CH713" s="256"/>
      <c r="CI713" s="256"/>
      <c r="CK713" s="256"/>
      <c r="CL713" s="256"/>
      <c r="CM713" s="256"/>
      <c r="CN713" s="256"/>
      <c r="CO713" s="256"/>
      <c r="CP713" s="256"/>
      <c r="CQ713" s="256"/>
      <c r="CR713" s="256"/>
      <c r="CS713" s="256"/>
      <c r="CT713" s="256"/>
      <c r="CU713" s="256"/>
      <c r="CV713" s="256"/>
      <c r="CX713" s="256"/>
      <c r="CY713" s="256"/>
      <c r="CZ713" s="256"/>
      <c r="DA713" s="256"/>
      <c r="DB713" s="256"/>
      <c r="DC713" s="256"/>
      <c r="DD713" s="256"/>
      <c r="DE713" s="256"/>
      <c r="DF713" s="256"/>
      <c r="DG713" s="256"/>
      <c r="DH713" s="256"/>
    </row>
    <row r="714" spans="41:112" ht="19.5" customHeight="1" x14ac:dyDescent="0.5">
      <c r="AO714" s="400"/>
      <c r="AY714" s="256"/>
      <c r="AZ714" s="256"/>
      <c r="BA714" s="256"/>
      <c r="BB714" s="256"/>
      <c r="BC714" s="256"/>
      <c r="BD714" s="256"/>
      <c r="BE714" s="256"/>
      <c r="BF714" s="256"/>
      <c r="BG714" s="256"/>
      <c r="BH714" s="256"/>
      <c r="BI714" s="256"/>
      <c r="BK714" s="256"/>
      <c r="BL714" s="256"/>
      <c r="BM714" s="256"/>
      <c r="BN714" s="256"/>
      <c r="BO714" s="256"/>
      <c r="BP714" s="256"/>
      <c r="BQ714" s="256"/>
      <c r="BR714" s="256"/>
      <c r="BS714" s="256"/>
      <c r="BT714" s="256"/>
      <c r="BU714" s="256"/>
      <c r="BV714" s="256"/>
      <c r="BX714" s="256"/>
      <c r="BY714" s="256"/>
      <c r="BZ714" s="256"/>
      <c r="CA714" s="256"/>
      <c r="CB714" s="256"/>
      <c r="CC714" s="256"/>
      <c r="CD714" s="256"/>
      <c r="CE714" s="256"/>
      <c r="CF714" s="256"/>
      <c r="CG714" s="256"/>
      <c r="CH714" s="256"/>
      <c r="CI714" s="256"/>
      <c r="CK714" s="256"/>
      <c r="CL714" s="256"/>
      <c r="CM714" s="256"/>
      <c r="CN714" s="256"/>
      <c r="CO714" s="256"/>
      <c r="CP714" s="256"/>
      <c r="CQ714" s="256"/>
      <c r="CR714" s="256"/>
      <c r="CS714" s="256"/>
      <c r="CT714" s="256"/>
      <c r="CU714" s="256"/>
      <c r="CV714" s="256"/>
      <c r="CX714" s="256"/>
      <c r="CY714" s="256"/>
      <c r="CZ714" s="256"/>
      <c r="DA714" s="256"/>
      <c r="DB714" s="256"/>
      <c r="DC714" s="256"/>
      <c r="DD714" s="256"/>
      <c r="DE714" s="256"/>
      <c r="DF714" s="256"/>
      <c r="DG714" s="256"/>
      <c r="DH714" s="256"/>
    </row>
    <row r="715" spans="41:112" ht="19.5" customHeight="1" x14ac:dyDescent="0.5">
      <c r="AO715" s="400"/>
      <c r="AY715" s="256"/>
      <c r="AZ715" s="256"/>
      <c r="BA715" s="256"/>
      <c r="BB715" s="256"/>
      <c r="BC715" s="256"/>
      <c r="BD715" s="256"/>
      <c r="BE715" s="256"/>
      <c r="BF715" s="256"/>
      <c r="BG715" s="256"/>
      <c r="BH715" s="256"/>
      <c r="BI715" s="256"/>
      <c r="BK715" s="256"/>
      <c r="BL715" s="256"/>
      <c r="BM715" s="256"/>
      <c r="BN715" s="256"/>
      <c r="BO715" s="256"/>
      <c r="BP715" s="256"/>
      <c r="BQ715" s="256"/>
      <c r="BR715" s="256"/>
      <c r="BS715" s="256"/>
      <c r="BT715" s="256"/>
      <c r="BU715" s="256"/>
      <c r="BV715" s="256"/>
      <c r="BX715" s="256"/>
      <c r="BY715" s="256"/>
      <c r="BZ715" s="256"/>
      <c r="CA715" s="256"/>
      <c r="CB715" s="256"/>
      <c r="CC715" s="256"/>
      <c r="CD715" s="256"/>
      <c r="CE715" s="256"/>
      <c r="CF715" s="256"/>
      <c r="CG715" s="256"/>
      <c r="CH715" s="256"/>
      <c r="CI715" s="256"/>
      <c r="CK715" s="256"/>
      <c r="CL715" s="256"/>
      <c r="CM715" s="256"/>
      <c r="CN715" s="256"/>
      <c r="CO715" s="256"/>
      <c r="CP715" s="256"/>
      <c r="CQ715" s="256"/>
      <c r="CR715" s="256"/>
      <c r="CS715" s="256"/>
      <c r="CT715" s="256"/>
      <c r="CU715" s="256"/>
      <c r="CV715" s="256"/>
      <c r="CX715" s="256"/>
      <c r="CY715" s="256"/>
      <c r="CZ715" s="256"/>
      <c r="DA715" s="256"/>
      <c r="DB715" s="256"/>
      <c r="DC715" s="256"/>
      <c r="DD715" s="256"/>
      <c r="DE715" s="256"/>
      <c r="DF715" s="256"/>
      <c r="DG715" s="256"/>
      <c r="DH715" s="256"/>
    </row>
    <row r="716" spans="41:112" ht="19.5" customHeight="1" x14ac:dyDescent="0.5">
      <c r="AO716" s="400"/>
      <c r="AY716" s="256"/>
      <c r="AZ716" s="256"/>
      <c r="BA716" s="256"/>
      <c r="BB716" s="256"/>
      <c r="BC716" s="256"/>
      <c r="BD716" s="256"/>
      <c r="BE716" s="256"/>
      <c r="BF716" s="256"/>
      <c r="BG716" s="256"/>
      <c r="BH716" s="256"/>
      <c r="BI716" s="256"/>
      <c r="BK716" s="256"/>
      <c r="BL716" s="256"/>
      <c r="BM716" s="256"/>
      <c r="BN716" s="256"/>
      <c r="BO716" s="256"/>
      <c r="BP716" s="256"/>
      <c r="BQ716" s="256"/>
      <c r="BR716" s="256"/>
      <c r="BS716" s="256"/>
      <c r="BT716" s="256"/>
      <c r="BU716" s="256"/>
      <c r="BV716" s="256"/>
      <c r="BX716" s="256"/>
      <c r="BY716" s="256"/>
      <c r="BZ716" s="256"/>
      <c r="CA716" s="256"/>
      <c r="CB716" s="256"/>
      <c r="CC716" s="256"/>
      <c r="CD716" s="256"/>
      <c r="CE716" s="256"/>
      <c r="CF716" s="256"/>
      <c r="CG716" s="256"/>
      <c r="CH716" s="256"/>
      <c r="CI716" s="256"/>
      <c r="CK716" s="256"/>
      <c r="CL716" s="256"/>
      <c r="CM716" s="256"/>
      <c r="CN716" s="256"/>
      <c r="CO716" s="256"/>
      <c r="CP716" s="256"/>
      <c r="CQ716" s="256"/>
      <c r="CR716" s="256"/>
      <c r="CS716" s="256"/>
      <c r="CT716" s="256"/>
      <c r="CU716" s="256"/>
      <c r="CV716" s="256"/>
      <c r="CX716" s="256"/>
      <c r="CY716" s="256"/>
      <c r="CZ716" s="256"/>
      <c r="DA716" s="256"/>
      <c r="DB716" s="256"/>
      <c r="DC716" s="256"/>
      <c r="DD716" s="256"/>
      <c r="DE716" s="256"/>
      <c r="DF716" s="256"/>
      <c r="DG716" s="256"/>
      <c r="DH716" s="256"/>
    </row>
    <row r="717" spans="41:112" ht="19.5" customHeight="1" x14ac:dyDescent="0.5">
      <c r="AO717" s="400"/>
      <c r="AY717" s="256"/>
      <c r="AZ717" s="256"/>
      <c r="BA717" s="256"/>
      <c r="BB717" s="256"/>
      <c r="BC717" s="256"/>
      <c r="BD717" s="256"/>
      <c r="BE717" s="256"/>
      <c r="BF717" s="256"/>
      <c r="BG717" s="256"/>
      <c r="BH717" s="256"/>
      <c r="BI717" s="256"/>
      <c r="BK717" s="256"/>
      <c r="BL717" s="256"/>
      <c r="BM717" s="256"/>
      <c r="BN717" s="256"/>
      <c r="BO717" s="256"/>
      <c r="BP717" s="256"/>
      <c r="BQ717" s="256"/>
      <c r="BR717" s="256"/>
      <c r="BS717" s="256"/>
      <c r="BT717" s="256"/>
      <c r="BU717" s="256"/>
      <c r="BV717" s="256"/>
      <c r="BX717" s="256"/>
      <c r="BY717" s="256"/>
      <c r="BZ717" s="256"/>
      <c r="CA717" s="256"/>
      <c r="CB717" s="256"/>
      <c r="CC717" s="256"/>
      <c r="CD717" s="256"/>
      <c r="CE717" s="256"/>
      <c r="CF717" s="256"/>
      <c r="CG717" s="256"/>
      <c r="CH717" s="256"/>
      <c r="CI717" s="256"/>
      <c r="CK717" s="256"/>
      <c r="CL717" s="256"/>
      <c r="CM717" s="256"/>
      <c r="CN717" s="256"/>
      <c r="CO717" s="256"/>
      <c r="CP717" s="256"/>
      <c r="CQ717" s="256"/>
      <c r="CR717" s="256"/>
      <c r="CS717" s="256"/>
      <c r="CT717" s="256"/>
      <c r="CU717" s="256"/>
      <c r="CV717" s="256"/>
      <c r="CX717" s="256"/>
      <c r="CY717" s="256"/>
      <c r="CZ717" s="256"/>
      <c r="DA717" s="256"/>
      <c r="DB717" s="256"/>
      <c r="DC717" s="256"/>
      <c r="DD717" s="256"/>
      <c r="DE717" s="256"/>
      <c r="DF717" s="256"/>
      <c r="DG717" s="256"/>
      <c r="DH717" s="256"/>
    </row>
    <row r="718" spans="41:112" ht="19.5" customHeight="1" x14ac:dyDescent="0.5">
      <c r="AO718" s="400"/>
      <c r="AY718" s="256"/>
      <c r="AZ718" s="256"/>
      <c r="BA718" s="256"/>
      <c r="BB718" s="256"/>
      <c r="BC718" s="256"/>
      <c r="BD718" s="256"/>
      <c r="BE718" s="256"/>
      <c r="BF718" s="256"/>
      <c r="BG718" s="256"/>
      <c r="BH718" s="256"/>
      <c r="BI718" s="256"/>
      <c r="BK718" s="256"/>
      <c r="BL718" s="256"/>
      <c r="BM718" s="256"/>
      <c r="BN718" s="256"/>
      <c r="BO718" s="256"/>
      <c r="BP718" s="256"/>
      <c r="BQ718" s="256"/>
      <c r="BR718" s="256"/>
      <c r="BS718" s="256"/>
      <c r="BT718" s="256"/>
      <c r="BU718" s="256"/>
      <c r="BV718" s="256"/>
      <c r="BX718" s="256"/>
      <c r="BY718" s="256"/>
      <c r="BZ718" s="256"/>
      <c r="CA718" s="256"/>
      <c r="CB718" s="256"/>
      <c r="CC718" s="256"/>
      <c r="CD718" s="256"/>
      <c r="CE718" s="256"/>
      <c r="CF718" s="256"/>
      <c r="CG718" s="256"/>
      <c r="CH718" s="256"/>
      <c r="CI718" s="256"/>
      <c r="CK718" s="256"/>
      <c r="CL718" s="256"/>
      <c r="CM718" s="256"/>
      <c r="CN718" s="256"/>
      <c r="CO718" s="256"/>
      <c r="CP718" s="256"/>
      <c r="CQ718" s="256"/>
      <c r="CR718" s="256"/>
      <c r="CS718" s="256"/>
      <c r="CT718" s="256"/>
      <c r="CU718" s="256"/>
      <c r="CV718" s="256"/>
      <c r="CX718" s="256"/>
      <c r="CY718" s="256"/>
      <c r="CZ718" s="256"/>
      <c r="DA718" s="256"/>
      <c r="DB718" s="256"/>
      <c r="DC718" s="256"/>
      <c r="DD718" s="256"/>
      <c r="DE718" s="256"/>
      <c r="DF718" s="256"/>
      <c r="DG718" s="256"/>
      <c r="DH718" s="256"/>
    </row>
    <row r="719" spans="41:112" ht="19.5" customHeight="1" x14ac:dyDescent="0.5">
      <c r="AO719" s="400"/>
      <c r="AY719" s="256"/>
      <c r="AZ719" s="256"/>
      <c r="BA719" s="256"/>
      <c r="BB719" s="256"/>
      <c r="BC719" s="256"/>
      <c r="BD719" s="256"/>
      <c r="BE719" s="256"/>
      <c r="BF719" s="256"/>
      <c r="BG719" s="256"/>
      <c r="BH719" s="256"/>
      <c r="BI719" s="256"/>
      <c r="BK719" s="256"/>
      <c r="BL719" s="256"/>
      <c r="BM719" s="256"/>
      <c r="BN719" s="256"/>
      <c r="BO719" s="256"/>
      <c r="BP719" s="256"/>
      <c r="BQ719" s="256"/>
      <c r="BR719" s="256"/>
      <c r="BS719" s="256"/>
      <c r="BT719" s="256"/>
      <c r="BU719" s="256"/>
      <c r="BV719" s="256"/>
      <c r="BX719" s="256"/>
      <c r="BY719" s="256"/>
      <c r="BZ719" s="256"/>
      <c r="CA719" s="256"/>
      <c r="CB719" s="256"/>
      <c r="CC719" s="256"/>
      <c r="CD719" s="256"/>
      <c r="CE719" s="256"/>
      <c r="CF719" s="256"/>
      <c r="CG719" s="256"/>
      <c r="CH719" s="256"/>
      <c r="CI719" s="256"/>
      <c r="CK719" s="256"/>
      <c r="CL719" s="256"/>
      <c r="CM719" s="256"/>
      <c r="CN719" s="256"/>
      <c r="CO719" s="256"/>
      <c r="CP719" s="256"/>
      <c r="CQ719" s="256"/>
      <c r="CR719" s="256"/>
      <c r="CS719" s="256"/>
      <c r="CT719" s="256"/>
      <c r="CU719" s="256"/>
      <c r="CV719" s="256"/>
      <c r="CX719" s="256"/>
      <c r="CY719" s="256"/>
      <c r="CZ719" s="256"/>
      <c r="DA719" s="256"/>
      <c r="DB719" s="256"/>
      <c r="DC719" s="256"/>
      <c r="DD719" s="256"/>
      <c r="DE719" s="256"/>
      <c r="DF719" s="256"/>
      <c r="DG719" s="256"/>
      <c r="DH719" s="256"/>
    </row>
    <row r="720" spans="41:112" ht="19.5" customHeight="1" x14ac:dyDescent="0.5">
      <c r="AO720" s="400"/>
      <c r="AY720" s="256"/>
      <c r="AZ720" s="256"/>
      <c r="BA720" s="256"/>
      <c r="BB720" s="256"/>
      <c r="BC720" s="256"/>
      <c r="BD720" s="256"/>
      <c r="BE720" s="256"/>
      <c r="BF720" s="256"/>
      <c r="BG720" s="256"/>
      <c r="BH720" s="256"/>
      <c r="BI720" s="256"/>
      <c r="BK720" s="256"/>
      <c r="BL720" s="256"/>
      <c r="BM720" s="256"/>
      <c r="BN720" s="256"/>
      <c r="BO720" s="256"/>
      <c r="BP720" s="256"/>
      <c r="BQ720" s="256"/>
      <c r="BR720" s="256"/>
      <c r="BS720" s="256"/>
      <c r="BT720" s="256"/>
      <c r="BU720" s="256"/>
      <c r="BV720" s="256"/>
      <c r="BX720" s="256"/>
      <c r="BY720" s="256"/>
      <c r="BZ720" s="256"/>
      <c r="CA720" s="256"/>
      <c r="CB720" s="256"/>
      <c r="CC720" s="256"/>
      <c r="CD720" s="256"/>
      <c r="CE720" s="256"/>
      <c r="CF720" s="256"/>
      <c r="CG720" s="256"/>
      <c r="CH720" s="256"/>
      <c r="CI720" s="256"/>
      <c r="CK720" s="256"/>
      <c r="CL720" s="256"/>
      <c r="CM720" s="256"/>
      <c r="CN720" s="256"/>
      <c r="CO720" s="256"/>
      <c r="CP720" s="256"/>
      <c r="CQ720" s="256"/>
      <c r="CR720" s="256"/>
      <c r="CS720" s="256"/>
      <c r="CT720" s="256"/>
      <c r="CU720" s="256"/>
      <c r="CV720" s="256"/>
      <c r="CX720" s="256"/>
      <c r="CY720" s="256"/>
      <c r="CZ720" s="256"/>
      <c r="DA720" s="256"/>
      <c r="DB720" s="256"/>
      <c r="DC720" s="256"/>
      <c r="DD720" s="256"/>
      <c r="DE720" s="256"/>
      <c r="DF720" s="256"/>
      <c r="DG720" s="256"/>
      <c r="DH720" s="256"/>
    </row>
    <row r="721" spans="41:112" ht="19.5" customHeight="1" x14ac:dyDescent="0.5">
      <c r="AO721" s="400"/>
      <c r="AY721" s="256"/>
      <c r="AZ721" s="256"/>
      <c r="BA721" s="256"/>
      <c r="BB721" s="256"/>
      <c r="BC721" s="256"/>
      <c r="BD721" s="256"/>
      <c r="BE721" s="256"/>
      <c r="BF721" s="256"/>
      <c r="BG721" s="256"/>
      <c r="BH721" s="256"/>
      <c r="BI721" s="256"/>
      <c r="BK721" s="256"/>
      <c r="BL721" s="256"/>
      <c r="BM721" s="256"/>
      <c r="BN721" s="256"/>
      <c r="BO721" s="256"/>
      <c r="BP721" s="256"/>
      <c r="BQ721" s="256"/>
      <c r="BR721" s="256"/>
      <c r="BS721" s="256"/>
      <c r="BT721" s="256"/>
      <c r="BU721" s="256"/>
      <c r="BV721" s="256"/>
      <c r="BX721" s="256"/>
      <c r="BY721" s="256"/>
      <c r="BZ721" s="256"/>
      <c r="CA721" s="256"/>
      <c r="CB721" s="256"/>
      <c r="CC721" s="256"/>
      <c r="CD721" s="256"/>
      <c r="CE721" s="256"/>
      <c r="CF721" s="256"/>
      <c r="CG721" s="256"/>
      <c r="CH721" s="256"/>
      <c r="CI721" s="256"/>
      <c r="CK721" s="256"/>
      <c r="CL721" s="256"/>
      <c r="CM721" s="256"/>
      <c r="CN721" s="256"/>
      <c r="CO721" s="256"/>
      <c r="CP721" s="256"/>
      <c r="CQ721" s="256"/>
      <c r="CR721" s="256"/>
      <c r="CS721" s="256"/>
      <c r="CT721" s="256"/>
      <c r="CU721" s="256"/>
      <c r="CV721" s="256"/>
      <c r="CX721" s="256"/>
      <c r="CY721" s="256"/>
      <c r="CZ721" s="256"/>
      <c r="DA721" s="256"/>
      <c r="DB721" s="256"/>
      <c r="DC721" s="256"/>
      <c r="DD721" s="256"/>
      <c r="DE721" s="256"/>
      <c r="DF721" s="256"/>
      <c r="DG721" s="256"/>
      <c r="DH721" s="256"/>
    </row>
    <row r="722" spans="41:112" ht="19.5" customHeight="1" x14ac:dyDescent="0.5">
      <c r="AO722" s="400"/>
      <c r="AY722" s="256"/>
      <c r="AZ722" s="256"/>
      <c r="BA722" s="256"/>
      <c r="BB722" s="256"/>
      <c r="BC722" s="256"/>
      <c r="BD722" s="256"/>
      <c r="BE722" s="256"/>
      <c r="BF722" s="256"/>
      <c r="BG722" s="256"/>
      <c r="BH722" s="256"/>
      <c r="BI722" s="256"/>
      <c r="BK722" s="256"/>
      <c r="BL722" s="256"/>
      <c r="BM722" s="256"/>
      <c r="BN722" s="256"/>
      <c r="BO722" s="256"/>
      <c r="BP722" s="256"/>
      <c r="BQ722" s="256"/>
      <c r="BR722" s="256"/>
      <c r="BS722" s="256"/>
      <c r="BT722" s="256"/>
      <c r="BU722" s="256"/>
      <c r="BV722" s="256"/>
      <c r="BX722" s="256"/>
      <c r="BY722" s="256"/>
      <c r="BZ722" s="256"/>
      <c r="CA722" s="256"/>
      <c r="CB722" s="256"/>
      <c r="CC722" s="256"/>
      <c r="CD722" s="256"/>
      <c r="CE722" s="256"/>
      <c r="CF722" s="256"/>
      <c r="CG722" s="256"/>
      <c r="CH722" s="256"/>
      <c r="CI722" s="256"/>
      <c r="CK722" s="256"/>
      <c r="CL722" s="256"/>
      <c r="CM722" s="256"/>
      <c r="CN722" s="256"/>
      <c r="CO722" s="256"/>
      <c r="CP722" s="256"/>
      <c r="CQ722" s="256"/>
      <c r="CR722" s="256"/>
      <c r="CS722" s="256"/>
      <c r="CT722" s="256"/>
      <c r="CU722" s="256"/>
      <c r="CV722" s="256"/>
      <c r="CX722" s="256"/>
      <c r="CY722" s="256"/>
      <c r="CZ722" s="256"/>
      <c r="DA722" s="256"/>
      <c r="DB722" s="256"/>
      <c r="DC722" s="256"/>
      <c r="DD722" s="256"/>
      <c r="DE722" s="256"/>
      <c r="DF722" s="256"/>
      <c r="DG722" s="256"/>
      <c r="DH722" s="256"/>
    </row>
    <row r="723" spans="41:112" ht="19.5" customHeight="1" x14ac:dyDescent="0.5">
      <c r="AO723" s="400"/>
      <c r="AY723" s="256"/>
      <c r="AZ723" s="256"/>
      <c r="BA723" s="256"/>
      <c r="BB723" s="256"/>
      <c r="BC723" s="256"/>
      <c r="BD723" s="256"/>
      <c r="BE723" s="256"/>
      <c r="BF723" s="256"/>
      <c r="BG723" s="256"/>
      <c r="BH723" s="256"/>
      <c r="BI723" s="256"/>
      <c r="BK723" s="256"/>
      <c r="BL723" s="256"/>
      <c r="BM723" s="256"/>
      <c r="BN723" s="256"/>
      <c r="BO723" s="256"/>
      <c r="BP723" s="256"/>
      <c r="BQ723" s="256"/>
      <c r="BR723" s="256"/>
      <c r="BS723" s="256"/>
      <c r="BT723" s="256"/>
      <c r="BU723" s="256"/>
      <c r="BV723" s="256"/>
      <c r="BX723" s="256"/>
      <c r="BY723" s="256"/>
      <c r="BZ723" s="256"/>
      <c r="CA723" s="256"/>
      <c r="CB723" s="256"/>
      <c r="CC723" s="256"/>
      <c r="CD723" s="256"/>
      <c r="CE723" s="256"/>
      <c r="CF723" s="256"/>
      <c r="CG723" s="256"/>
      <c r="CH723" s="256"/>
      <c r="CI723" s="256"/>
      <c r="CK723" s="256"/>
      <c r="CL723" s="256"/>
      <c r="CM723" s="256"/>
      <c r="CN723" s="256"/>
      <c r="CO723" s="256"/>
      <c r="CP723" s="256"/>
      <c r="CQ723" s="256"/>
      <c r="CR723" s="256"/>
      <c r="CS723" s="256"/>
      <c r="CT723" s="256"/>
      <c r="CU723" s="256"/>
      <c r="CV723" s="256"/>
      <c r="CX723" s="256"/>
      <c r="CY723" s="256"/>
      <c r="CZ723" s="256"/>
      <c r="DA723" s="256"/>
      <c r="DB723" s="256"/>
      <c r="DC723" s="256"/>
      <c r="DD723" s="256"/>
      <c r="DE723" s="256"/>
      <c r="DF723" s="256"/>
      <c r="DG723" s="256"/>
      <c r="DH723" s="256"/>
    </row>
    <row r="724" spans="41:112" ht="19.5" customHeight="1" x14ac:dyDescent="0.5">
      <c r="AO724" s="400"/>
      <c r="AY724" s="256"/>
      <c r="AZ724" s="256"/>
      <c r="BA724" s="256"/>
      <c r="BB724" s="256"/>
      <c r="BC724" s="256"/>
      <c r="BD724" s="256"/>
      <c r="BE724" s="256"/>
      <c r="BF724" s="256"/>
      <c r="BG724" s="256"/>
      <c r="BH724" s="256"/>
      <c r="BI724" s="256"/>
      <c r="BK724" s="256"/>
      <c r="BL724" s="256"/>
      <c r="BM724" s="256"/>
      <c r="BN724" s="256"/>
      <c r="BO724" s="256"/>
      <c r="BP724" s="256"/>
      <c r="BQ724" s="256"/>
      <c r="BR724" s="256"/>
      <c r="BS724" s="256"/>
      <c r="BT724" s="256"/>
      <c r="BU724" s="256"/>
      <c r="BV724" s="256"/>
      <c r="BX724" s="256"/>
      <c r="BY724" s="256"/>
      <c r="BZ724" s="256"/>
      <c r="CA724" s="256"/>
      <c r="CB724" s="256"/>
      <c r="CC724" s="256"/>
      <c r="CD724" s="256"/>
      <c r="CE724" s="256"/>
      <c r="CF724" s="256"/>
      <c r="CG724" s="256"/>
      <c r="CH724" s="256"/>
      <c r="CI724" s="256"/>
      <c r="CK724" s="256"/>
      <c r="CL724" s="256"/>
      <c r="CM724" s="256"/>
      <c r="CN724" s="256"/>
      <c r="CO724" s="256"/>
      <c r="CP724" s="256"/>
      <c r="CQ724" s="256"/>
      <c r="CR724" s="256"/>
      <c r="CS724" s="256"/>
      <c r="CT724" s="256"/>
      <c r="CU724" s="256"/>
      <c r="CV724" s="256"/>
      <c r="CX724" s="256"/>
      <c r="CY724" s="256"/>
      <c r="CZ724" s="256"/>
      <c r="DA724" s="256"/>
      <c r="DB724" s="256"/>
      <c r="DC724" s="256"/>
      <c r="DD724" s="256"/>
      <c r="DE724" s="256"/>
      <c r="DF724" s="256"/>
      <c r="DG724" s="256"/>
      <c r="DH724" s="256"/>
    </row>
    <row r="725" spans="41:112" ht="19.5" customHeight="1" x14ac:dyDescent="0.5">
      <c r="AO725" s="400"/>
      <c r="AY725" s="256"/>
      <c r="AZ725" s="256"/>
      <c r="BA725" s="256"/>
      <c r="BB725" s="256"/>
      <c r="BC725" s="256"/>
      <c r="BD725" s="256"/>
      <c r="BE725" s="256"/>
      <c r="BF725" s="256"/>
      <c r="BG725" s="256"/>
      <c r="BH725" s="256"/>
      <c r="BI725" s="256"/>
      <c r="BK725" s="256"/>
      <c r="BL725" s="256"/>
      <c r="BM725" s="256"/>
      <c r="BN725" s="256"/>
      <c r="BO725" s="256"/>
      <c r="BP725" s="256"/>
      <c r="BQ725" s="256"/>
      <c r="BR725" s="256"/>
      <c r="BS725" s="256"/>
      <c r="BT725" s="256"/>
      <c r="BU725" s="256"/>
      <c r="BV725" s="256"/>
      <c r="BX725" s="256"/>
      <c r="BY725" s="256"/>
      <c r="BZ725" s="256"/>
      <c r="CA725" s="256"/>
      <c r="CB725" s="256"/>
      <c r="CC725" s="256"/>
      <c r="CD725" s="256"/>
      <c r="CE725" s="256"/>
      <c r="CF725" s="256"/>
      <c r="CG725" s="256"/>
      <c r="CH725" s="256"/>
      <c r="CI725" s="256"/>
      <c r="CK725" s="256"/>
      <c r="CL725" s="256"/>
      <c r="CM725" s="256"/>
      <c r="CN725" s="256"/>
      <c r="CO725" s="256"/>
      <c r="CP725" s="256"/>
      <c r="CQ725" s="256"/>
      <c r="CR725" s="256"/>
      <c r="CS725" s="256"/>
      <c r="CT725" s="256"/>
      <c r="CU725" s="256"/>
      <c r="CV725" s="256"/>
      <c r="CX725" s="256"/>
      <c r="CY725" s="256"/>
      <c r="CZ725" s="256"/>
      <c r="DA725" s="256"/>
      <c r="DB725" s="256"/>
      <c r="DC725" s="256"/>
      <c r="DD725" s="256"/>
      <c r="DE725" s="256"/>
      <c r="DF725" s="256"/>
      <c r="DG725" s="256"/>
      <c r="DH725" s="256"/>
    </row>
    <row r="726" spans="41:112" ht="19.5" customHeight="1" x14ac:dyDescent="0.5">
      <c r="AO726" s="400"/>
      <c r="AY726" s="256"/>
      <c r="AZ726" s="256"/>
      <c r="BA726" s="256"/>
      <c r="BB726" s="256"/>
      <c r="BC726" s="256"/>
      <c r="BD726" s="256"/>
      <c r="BE726" s="256"/>
      <c r="BF726" s="256"/>
      <c r="BG726" s="256"/>
      <c r="BH726" s="256"/>
      <c r="BI726" s="256"/>
      <c r="BK726" s="256"/>
      <c r="BL726" s="256"/>
      <c r="BM726" s="256"/>
      <c r="BN726" s="256"/>
      <c r="BO726" s="256"/>
      <c r="BP726" s="256"/>
      <c r="BQ726" s="256"/>
      <c r="BR726" s="256"/>
      <c r="BS726" s="256"/>
      <c r="BT726" s="256"/>
      <c r="BU726" s="256"/>
      <c r="BV726" s="256"/>
      <c r="BX726" s="256"/>
      <c r="BY726" s="256"/>
      <c r="BZ726" s="256"/>
      <c r="CA726" s="256"/>
      <c r="CB726" s="256"/>
      <c r="CC726" s="256"/>
      <c r="CD726" s="256"/>
      <c r="CE726" s="256"/>
      <c r="CF726" s="256"/>
      <c r="CG726" s="256"/>
      <c r="CH726" s="256"/>
      <c r="CI726" s="256"/>
      <c r="CK726" s="256"/>
      <c r="CL726" s="256"/>
      <c r="CM726" s="256"/>
      <c r="CN726" s="256"/>
      <c r="CO726" s="256"/>
      <c r="CP726" s="256"/>
      <c r="CQ726" s="256"/>
      <c r="CR726" s="256"/>
      <c r="CS726" s="256"/>
      <c r="CT726" s="256"/>
      <c r="CU726" s="256"/>
      <c r="CV726" s="256"/>
      <c r="CX726" s="256"/>
      <c r="CY726" s="256"/>
      <c r="CZ726" s="256"/>
      <c r="DA726" s="256"/>
      <c r="DB726" s="256"/>
      <c r="DC726" s="256"/>
      <c r="DD726" s="256"/>
      <c r="DE726" s="256"/>
      <c r="DF726" s="256"/>
      <c r="DG726" s="256"/>
      <c r="DH726" s="256"/>
    </row>
    <row r="727" spans="41:112" ht="19.5" customHeight="1" x14ac:dyDescent="0.5">
      <c r="AO727" s="400"/>
      <c r="AY727" s="256"/>
      <c r="AZ727" s="256"/>
      <c r="BA727" s="256"/>
      <c r="BB727" s="256"/>
      <c r="BC727" s="256"/>
      <c r="BD727" s="256"/>
      <c r="BE727" s="256"/>
      <c r="BF727" s="256"/>
      <c r="BG727" s="256"/>
      <c r="BH727" s="256"/>
      <c r="BI727" s="256"/>
      <c r="BK727" s="256"/>
      <c r="BL727" s="256"/>
      <c r="BM727" s="256"/>
      <c r="BN727" s="256"/>
      <c r="BO727" s="256"/>
      <c r="BP727" s="256"/>
      <c r="BQ727" s="256"/>
      <c r="BR727" s="256"/>
      <c r="BS727" s="256"/>
      <c r="BT727" s="256"/>
      <c r="BU727" s="256"/>
      <c r="BV727" s="256"/>
      <c r="BX727" s="256"/>
      <c r="BY727" s="256"/>
      <c r="BZ727" s="256"/>
      <c r="CA727" s="256"/>
      <c r="CB727" s="256"/>
      <c r="CC727" s="256"/>
      <c r="CD727" s="256"/>
      <c r="CE727" s="256"/>
      <c r="CF727" s="256"/>
      <c r="CG727" s="256"/>
      <c r="CH727" s="256"/>
      <c r="CI727" s="256"/>
      <c r="CK727" s="256"/>
      <c r="CL727" s="256"/>
      <c r="CM727" s="256"/>
      <c r="CN727" s="256"/>
      <c r="CO727" s="256"/>
      <c r="CP727" s="256"/>
      <c r="CQ727" s="256"/>
      <c r="CR727" s="256"/>
      <c r="CS727" s="256"/>
      <c r="CT727" s="256"/>
      <c r="CU727" s="256"/>
      <c r="CV727" s="256"/>
      <c r="CX727" s="256"/>
      <c r="CY727" s="256"/>
      <c r="CZ727" s="256"/>
      <c r="DA727" s="256"/>
      <c r="DB727" s="256"/>
      <c r="DC727" s="256"/>
      <c r="DD727" s="256"/>
      <c r="DE727" s="256"/>
      <c r="DF727" s="256"/>
      <c r="DG727" s="256"/>
      <c r="DH727" s="256"/>
    </row>
    <row r="728" spans="41:112" ht="19.5" customHeight="1" x14ac:dyDescent="0.5">
      <c r="AO728" s="400"/>
      <c r="AY728" s="256"/>
      <c r="AZ728" s="256"/>
      <c r="BA728" s="256"/>
      <c r="BB728" s="256"/>
      <c r="BC728" s="256"/>
      <c r="BD728" s="256"/>
      <c r="BE728" s="256"/>
      <c r="BF728" s="256"/>
      <c r="BG728" s="256"/>
      <c r="BH728" s="256"/>
      <c r="BI728" s="256"/>
      <c r="BK728" s="256"/>
      <c r="BL728" s="256"/>
      <c r="BM728" s="256"/>
      <c r="BN728" s="256"/>
      <c r="BO728" s="256"/>
      <c r="BP728" s="256"/>
      <c r="BQ728" s="256"/>
      <c r="BR728" s="256"/>
      <c r="BS728" s="256"/>
      <c r="BT728" s="256"/>
      <c r="BU728" s="256"/>
      <c r="BV728" s="256"/>
      <c r="BX728" s="256"/>
      <c r="BY728" s="256"/>
      <c r="BZ728" s="256"/>
      <c r="CA728" s="256"/>
      <c r="CB728" s="256"/>
      <c r="CC728" s="256"/>
      <c r="CD728" s="256"/>
      <c r="CE728" s="256"/>
      <c r="CF728" s="256"/>
      <c r="CG728" s="256"/>
      <c r="CH728" s="256"/>
      <c r="CI728" s="256"/>
      <c r="CK728" s="256"/>
      <c r="CL728" s="256"/>
      <c r="CM728" s="256"/>
      <c r="CN728" s="256"/>
      <c r="CO728" s="256"/>
      <c r="CP728" s="256"/>
      <c r="CQ728" s="256"/>
      <c r="CR728" s="256"/>
      <c r="CS728" s="256"/>
      <c r="CT728" s="256"/>
      <c r="CU728" s="256"/>
      <c r="CV728" s="256"/>
      <c r="CX728" s="256"/>
      <c r="CY728" s="256"/>
      <c r="CZ728" s="256"/>
      <c r="DA728" s="256"/>
      <c r="DB728" s="256"/>
      <c r="DC728" s="256"/>
      <c r="DD728" s="256"/>
      <c r="DE728" s="256"/>
      <c r="DF728" s="256"/>
      <c r="DG728" s="256"/>
      <c r="DH728" s="256"/>
    </row>
    <row r="729" spans="41:112" ht="19.5" customHeight="1" x14ac:dyDescent="0.5">
      <c r="AO729" s="400"/>
      <c r="AY729" s="256"/>
      <c r="AZ729" s="256"/>
      <c r="BA729" s="256"/>
      <c r="BB729" s="256"/>
      <c r="BC729" s="256"/>
      <c r="BD729" s="256"/>
      <c r="BE729" s="256"/>
      <c r="BF729" s="256"/>
      <c r="BG729" s="256"/>
      <c r="BH729" s="256"/>
      <c r="BI729" s="256"/>
      <c r="BK729" s="256"/>
      <c r="BL729" s="256"/>
      <c r="BM729" s="256"/>
      <c r="BN729" s="256"/>
      <c r="BO729" s="256"/>
      <c r="BP729" s="256"/>
      <c r="BQ729" s="256"/>
      <c r="BR729" s="256"/>
      <c r="BS729" s="256"/>
      <c r="BT729" s="256"/>
      <c r="BU729" s="256"/>
      <c r="BV729" s="256"/>
      <c r="BX729" s="256"/>
      <c r="BY729" s="256"/>
      <c r="BZ729" s="256"/>
      <c r="CA729" s="256"/>
      <c r="CB729" s="256"/>
      <c r="CC729" s="256"/>
      <c r="CD729" s="256"/>
      <c r="CE729" s="256"/>
      <c r="CF729" s="256"/>
      <c r="CG729" s="256"/>
      <c r="CH729" s="256"/>
      <c r="CI729" s="256"/>
      <c r="CK729" s="256"/>
      <c r="CL729" s="256"/>
      <c r="CM729" s="256"/>
      <c r="CN729" s="256"/>
      <c r="CO729" s="256"/>
      <c r="CP729" s="256"/>
      <c r="CQ729" s="256"/>
      <c r="CR729" s="256"/>
      <c r="CS729" s="256"/>
      <c r="CT729" s="256"/>
      <c r="CU729" s="256"/>
      <c r="CV729" s="256"/>
      <c r="CX729" s="256"/>
      <c r="CY729" s="256"/>
      <c r="CZ729" s="256"/>
      <c r="DA729" s="256"/>
      <c r="DB729" s="256"/>
      <c r="DC729" s="256"/>
      <c r="DD729" s="256"/>
      <c r="DE729" s="256"/>
      <c r="DF729" s="256"/>
      <c r="DG729" s="256"/>
      <c r="DH729" s="256"/>
    </row>
    <row r="730" spans="41:112" ht="19.5" customHeight="1" x14ac:dyDescent="0.5">
      <c r="AO730" s="400"/>
      <c r="AY730" s="256"/>
      <c r="AZ730" s="256"/>
      <c r="BA730" s="256"/>
      <c r="BB730" s="256"/>
      <c r="BC730" s="256"/>
      <c r="BD730" s="256"/>
      <c r="BE730" s="256"/>
      <c r="BF730" s="256"/>
      <c r="BG730" s="256"/>
      <c r="BH730" s="256"/>
      <c r="BI730" s="256"/>
      <c r="BK730" s="256"/>
      <c r="BL730" s="256"/>
      <c r="BM730" s="256"/>
      <c r="BN730" s="256"/>
      <c r="BO730" s="256"/>
      <c r="BP730" s="256"/>
      <c r="BQ730" s="256"/>
      <c r="BR730" s="256"/>
      <c r="BS730" s="256"/>
      <c r="BT730" s="256"/>
      <c r="BU730" s="256"/>
      <c r="BV730" s="256"/>
      <c r="BX730" s="256"/>
      <c r="BY730" s="256"/>
      <c r="BZ730" s="256"/>
      <c r="CA730" s="256"/>
      <c r="CB730" s="256"/>
      <c r="CC730" s="256"/>
      <c r="CD730" s="256"/>
      <c r="CE730" s="256"/>
      <c r="CF730" s="256"/>
      <c r="CG730" s="256"/>
      <c r="CH730" s="256"/>
      <c r="CI730" s="256"/>
      <c r="CK730" s="256"/>
      <c r="CL730" s="256"/>
      <c r="CM730" s="256"/>
      <c r="CN730" s="256"/>
      <c r="CO730" s="256"/>
      <c r="CP730" s="256"/>
      <c r="CQ730" s="256"/>
      <c r="CR730" s="256"/>
      <c r="CS730" s="256"/>
      <c r="CT730" s="256"/>
      <c r="CU730" s="256"/>
      <c r="CV730" s="256"/>
      <c r="CX730" s="256"/>
      <c r="CY730" s="256"/>
      <c r="CZ730" s="256"/>
      <c r="DA730" s="256"/>
      <c r="DB730" s="256"/>
      <c r="DC730" s="256"/>
      <c r="DD730" s="256"/>
      <c r="DE730" s="256"/>
      <c r="DF730" s="256"/>
      <c r="DG730" s="256"/>
      <c r="DH730" s="256"/>
    </row>
    <row r="731" spans="41:112" ht="19.5" customHeight="1" x14ac:dyDescent="0.5">
      <c r="AO731" s="400"/>
      <c r="AY731" s="256"/>
      <c r="AZ731" s="256"/>
      <c r="BA731" s="256"/>
      <c r="BB731" s="256"/>
      <c r="BC731" s="256"/>
      <c r="BD731" s="256"/>
      <c r="BE731" s="256"/>
      <c r="BF731" s="256"/>
      <c r="BG731" s="256"/>
      <c r="BH731" s="256"/>
      <c r="BI731" s="256"/>
      <c r="BK731" s="256"/>
      <c r="BL731" s="256"/>
      <c r="BM731" s="256"/>
      <c r="BN731" s="256"/>
      <c r="BO731" s="256"/>
      <c r="BP731" s="256"/>
      <c r="BQ731" s="256"/>
      <c r="BR731" s="256"/>
      <c r="BS731" s="256"/>
      <c r="BT731" s="256"/>
      <c r="BU731" s="256"/>
      <c r="BV731" s="256"/>
      <c r="BX731" s="256"/>
      <c r="BY731" s="256"/>
      <c r="BZ731" s="256"/>
      <c r="CA731" s="256"/>
      <c r="CB731" s="256"/>
      <c r="CC731" s="256"/>
      <c r="CD731" s="256"/>
      <c r="CE731" s="256"/>
      <c r="CF731" s="256"/>
      <c r="CG731" s="256"/>
      <c r="CH731" s="256"/>
      <c r="CI731" s="256"/>
      <c r="CK731" s="256"/>
      <c r="CL731" s="256"/>
      <c r="CM731" s="256"/>
      <c r="CN731" s="256"/>
      <c r="CO731" s="256"/>
      <c r="CP731" s="256"/>
      <c r="CQ731" s="256"/>
      <c r="CR731" s="256"/>
      <c r="CS731" s="256"/>
      <c r="CT731" s="256"/>
      <c r="CU731" s="256"/>
      <c r="CV731" s="256"/>
      <c r="CX731" s="256"/>
      <c r="CY731" s="256"/>
      <c r="CZ731" s="256"/>
      <c r="DA731" s="256"/>
      <c r="DB731" s="256"/>
      <c r="DC731" s="256"/>
      <c r="DD731" s="256"/>
      <c r="DE731" s="256"/>
      <c r="DF731" s="256"/>
      <c r="DG731" s="256"/>
      <c r="DH731" s="256"/>
    </row>
    <row r="732" spans="41:112" ht="19.5" customHeight="1" x14ac:dyDescent="0.5">
      <c r="AO732" s="400"/>
      <c r="AY732" s="256"/>
      <c r="AZ732" s="256"/>
      <c r="BA732" s="256"/>
      <c r="BB732" s="256"/>
      <c r="BC732" s="256"/>
      <c r="BD732" s="256"/>
      <c r="BE732" s="256"/>
      <c r="BF732" s="256"/>
      <c r="BG732" s="256"/>
      <c r="BH732" s="256"/>
      <c r="BI732" s="256"/>
      <c r="BK732" s="256"/>
      <c r="BL732" s="256"/>
      <c r="BM732" s="256"/>
      <c r="BN732" s="256"/>
      <c r="BO732" s="256"/>
      <c r="BP732" s="256"/>
      <c r="BQ732" s="256"/>
      <c r="BR732" s="256"/>
      <c r="BS732" s="256"/>
      <c r="BT732" s="256"/>
      <c r="BU732" s="256"/>
      <c r="BV732" s="256"/>
      <c r="BX732" s="256"/>
      <c r="BY732" s="256"/>
      <c r="BZ732" s="256"/>
      <c r="CA732" s="256"/>
      <c r="CB732" s="256"/>
      <c r="CC732" s="256"/>
      <c r="CD732" s="256"/>
      <c r="CE732" s="256"/>
      <c r="CF732" s="256"/>
      <c r="CG732" s="256"/>
      <c r="CH732" s="256"/>
      <c r="CI732" s="256"/>
      <c r="CK732" s="256"/>
      <c r="CL732" s="256"/>
      <c r="CM732" s="256"/>
      <c r="CN732" s="256"/>
      <c r="CO732" s="256"/>
      <c r="CP732" s="256"/>
      <c r="CQ732" s="256"/>
      <c r="CR732" s="256"/>
      <c r="CS732" s="256"/>
      <c r="CT732" s="256"/>
      <c r="CU732" s="256"/>
      <c r="CV732" s="256"/>
      <c r="CX732" s="256"/>
      <c r="CY732" s="256"/>
      <c r="CZ732" s="256"/>
      <c r="DA732" s="256"/>
      <c r="DB732" s="256"/>
      <c r="DC732" s="256"/>
      <c r="DD732" s="256"/>
      <c r="DE732" s="256"/>
      <c r="DF732" s="256"/>
      <c r="DG732" s="256"/>
      <c r="DH732" s="256"/>
    </row>
    <row r="733" spans="41:112" ht="19.5" customHeight="1" x14ac:dyDescent="0.5">
      <c r="AO733" s="400"/>
      <c r="AY733" s="256"/>
      <c r="AZ733" s="256"/>
      <c r="BA733" s="256"/>
      <c r="BB733" s="256"/>
      <c r="BC733" s="256"/>
      <c r="BD733" s="256"/>
      <c r="BE733" s="256"/>
      <c r="BF733" s="256"/>
      <c r="BG733" s="256"/>
      <c r="BH733" s="256"/>
      <c r="BI733" s="256"/>
      <c r="BK733" s="256"/>
      <c r="BL733" s="256"/>
      <c r="BM733" s="256"/>
      <c r="BN733" s="256"/>
      <c r="BO733" s="256"/>
      <c r="BP733" s="256"/>
      <c r="BQ733" s="256"/>
      <c r="BR733" s="256"/>
      <c r="BS733" s="256"/>
      <c r="BT733" s="256"/>
      <c r="BU733" s="256"/>
      <c r="BV733" s="256"/>
      <c r="BX733" s="256"/>
      <c r="BY733" s="256"/>
      <c r="BZ733" s="256"/>
      <c r="CA733" s="256"/>
      <c r="CB733" s="256"/>
      <c r="CC733" s="256"/>
      <c r="CD733" s="256"/>
      <c r="CE733" s="256"/>
      <c r="CF733" s="256"/>
      <c r="CG733" s="256"/>
      <c r="CH733" s="256"/>
      <c r="CI733" s="256"/>
      <c r="CK733" s="256"/>
      <c r="CL733" s="256"/>
      <c r="CM733" s="256"/>
      <c r="CN733" s="256"/>
      <c r="CO733" s="256"/>
      <c r="CP733" s="256"/>
      <c r="CQ733" s="256"/>
      <c r="CR733" s="256"/>
      <c r="CS733" s="256"/>
      <c r="CT733" s="256"/>
      <c r="CU733" s="256"/>
      <c r="CV733" s="256"/>
      <c r="CX733" s="256"/>
      <c r="CY733" s="256"/>
      <c r="CZ733" s="256"/>
      <c r="DA733" s="256"/>
      <c r="DB733" s="256"/>
      <c r="DC733" s="256"/>
      <c r="DD733" s="256"/>
      <c r="DE733" s="256"/>
      <c r="DF733" s="256"/>
      <c r="DG733" s="256"/>
      <c r="DH733" s="256"/>
    </row>
    <row r="734" spans="41:112" ht="19.5" customHeight="1" x14ac:dyDescent="0.5">
      <c r="AO734" s="400"/>
      <c r="AY734" s="256"/>
      <c r="AZ734" s="256"/>
      <c r="BA734" s="256"/>
      <c r="BB734" s="256"/>
      <c r="BC734" s="256"/>
      <c r="BD734" s="256"/>
      <c r="BE734" s="256"/>
      <c r="BF734" s="256"/>
      <c r="BG734" s="256"/>
      <c r="BH734" s="256"/>
      <c r="BI734" s="256"/>
      <c r="BK734" s="256"/>
      <c r="BL734" s="256"/>
      <c r="BM734" s="256"/>
      <c r="BN734" s="256"/>
      <c r="BO734" s="256"/>
      <c r="BP734" s="256"/>
      <c r="BQ734" s="256"/>
      <c r="BR734" s="256"/>
      <c r="BS734" s="256"/>
      <c r="BT734" s="256"/>
      <c r="BU734" s="256"/>
      <c r="BV734" s="256"/>
      <c r="BX734" s="256"/>
      <c r="BY734" s="256"/>
      <c r="BZ734" s="256"/>
      <c r="CA734" s="256"/>
      <c r="CB734" s="256"/>
      <c r="CC734" s="256"/>
      <c r="CD734" s="256"/>
      <c r="CE734" s="256"/>
      <c r="CF734" s="256"/>
      <c r="CG734" s="256"/>
      <c r="CH734" s="256"/>
      <c r="CI734" s="256"/>
      <c r="CK734" s="256"/>
      <c r="CL734" s="256"/>
      <c r="CM734" s="256"/>
      <c r="CN734" s="256"/>
      <c r="CO734" s="256"/>
      <c r="CP734" s="256"/>
      <c r="CQ734" s="256"/>
      <c r="CR734" s="256"/>
      <c r="CS734" s="256"/>
      <c r="CT734" s="256"/>
      <c r="CU734" s="256"/>
      <c r="CV734" s="256"/>
      <c r="CX734" s="256"/>
      <c r="CY734" s="256"/>
      <c r="CZ734" s="256"/>
      <c r="DA734" s="256"/>
      <c r="DB734" s="256"/>
      <c r="DC734" s="256"/>
      <c r="DD734" s="256"/>
      <c r="DE734" s="256"/>
      <c r="DF734" s="256"/>
      <c r="DG734" s="256"/>
      <c r="DH734" s="256"/>
    </row>
    <row r="735" spans="41:112" ht="19.5" customHeight="1" x14ac:dyDescent="0.5">
      <c r="AO735" s="400"/>
      <c r="AY735" s="256"/>
      <c r="AZ735" s="256"/>
      <c r="BA735" s="256"/>
      <c r="BB735" s="256"/>
      <c r="BC735" s="256"/>
      <c r="BD735" s="256"/>
      <c r="BE735" s="256"/>
      <c r="BF735" s="256"/>
      <c r="BG735" s="256"/>
      <c r="BH735" s="256"/>
      <c r="BI735" s="256"/>
      <c r="BK735" s="256"/>
      <c r="BL735" s="256"/>
      <c r="BM735" s="256"/>
      <c r="BN735" s="256"/>
      <c r="BO735" s="256"/>
      <c r="BP735" s="256"/>
      <c r="BQ735" s="256"/>
      <c r="BR735" s="256"/>
      <c r="BS735" s="256"/>
      <c r="BT735" s="256"/>
      <c r="BU735" s="256"/>
      <c r="BV735" s="256"/>
      <c r="BX735" s="256"/>
      <c r="BY735" s="256"/>
      <c r="BZ735" s="256"/>
      <c r="CA735" s="256"/>
      <c r="CB735" s="256"/>
      <c r="CC735" s="256"/>
      <c r="CD735" s="256"/>
      <c r="CE735" s="256"/>
      <c r="CF735" s="256"/>
      <c r="CG735" s="256"/>
      <c r="CH735" s="256"/>
      <c r="CI735" s="256"/>
      <c r="CK735" s="256"/>
      <c r="CL735" s="256"/>
      <c r="CM735" s="256"/>
      <c r="CN735" s="256"/>
      <c r="CO735" s="256"/>
      <c r="CP735" s="256"/>
      <c r="CQ735" s="256"/>
      <c r="CR735" s="256"/>
      <c r="CS735" s="256"/>
      <c r="CT735" s="256"/>
      <c r="CU735" s="256"/>
      <c r="CV735" s="256"/>
      <c r="CX735" s="256"/>
      <c r="CY735" s="256"/>
      <c r="CZ735" s="256"/>
      <c r="DA735" s="256"/>
      <c r="DB735" s="256"/>
      <c r="DC735" s="256"/>
      <c r="DD735" s="256"/>
      <c r="DE735" s="256"/>
      <c r="DF735" s="256"/>
      <c r="DG735" s="256"/>
      <c r="DH735" s="256"/>
    </row>
    <row r="736" spans="41:112" ht="19.5" customHeight="1" x14ac:dyDescent="0.5">
      <c r="AO736" s="400"/>
      <c r="AY736" s="256"/>
      <c r="AZ736" s="256"/>
      <c r="BA736" s="256"/>
      <c r="BB736" s="256"/>
      <c r="BC736" s="256"/>
      <c r="BD736" s="256"/>
      <c r="BE736" s="256"/>
      <c r="BF736" s="256"/>
      <c r="BG736" s="256"/>
      <c r="BH736" s="256"/>
      <c r="BI736" s="256"/>
      <c r="BK736" s="256"/>
      <c r="BL736" s="256"/>
      <c r="BM736" s="256"/>
      <c r="BN736" s="256"/>
      <c r="BO736" s="256"/>
      <c r="BP736" s="256"/>
      <c r="BQ736" s="256"/>
      <c r="BR736" s="256"/>
      <c r="BS736" s="256"/>
      <c r="BT736" s="256"/>
      <c r="BU736" s="256"/>
      <c r="BV736" s="256"/>
      <c r="BX736" s="256"/>
      <c r="BY736" s="256"/>
      <c r="BZ736" s="256"/>
      <c r="CA736" s="256"/>
      <c r="CB736" s="256"/>
      <c r="CC736" s="256"/>
      <c r="CD736" s="256"/>
      <c r="CE736" s="256"/>
      <c r="CF736" s="256"/>
      <c r="CG736" s="256"/>
      <c r="CH736" s="256"/>
      <c r="CI736" s="256"/>
      <c r="CK736" s="256"/>
      <c r="CL736" s="256"/>
      <c r="CM736" s="256"/>
      <c r="CN736" s="256"/>
      <c r="CO736" s="256"/>
      <c r="CP736" s="256"/>
      <c r="CQ736" s="256"/>
      <c r="CR736" s="256"/>
      <c r="CS736" s="256"/>
      <c r="CT736" s="256"/>
      <c r="CU736" s="256"/>
      <c r="CV736" s="256"/>
      <c r="CX736" s="256"/>
      <c r="CY736" s="256"/>
      <c r="CZ736" s="256"/>
      <c r="DA736" s="256"/>
      <c r="DB736" s="256"/>
      <c r="DC736" s="256"/>
      <c r="DD736" s="256"/>
      <c r="DE736" s="256"/>
      <c r="DF736" s="256"/>
      <c r="DG736" s="256"/>
      <c r="DH736" s="256"/>
    </row>
    <row r="737" spans="41:112" ht="19.5" customHeight="1" x14ac:dyDescent="0.5">
      <c r="AO737" s="400"/>
      <c r="AY737" s="256"/>
      <c r="AZ737" s="256"/>
      <c r="BA737" s="256"/>
      <c r="BB737" s="256"/>
      <c r="BC737" s="256"/>
      <c r="BD737" s="256"/>
      <c r="BE737" s="256"/>
      <c r="BF737" s="256"/>
      <c r="BG737" s="256"/>
      <c r="BH737" s="256"/>
      <c r="BI737" s="256"/>
      <c r="BK737" s="256"/>
      <c r="BL737" s="256"/>
      <c r="BM737" s="256"/>
      <c r="BN737" s="256"/>
      <c r="BO737" s="256"/>
      <c r="BP737" s="256"/>
      <c r="BQ737" s="256"/>
      <c r="BR737" s="256"/>
      <c r="BS737" s="256"/>
      <c r="BT737" s="256"/>
      <c r="BU737" s="256"/>
      <c r="BV737" s="256"/>
      <c r="BX737" s="256"/>
      <c r="BY737" s="256"/>
      <c r="BZ737" s="256"/>
      <c r="CA737" s="256"/>
      <c r="CB737" s="256"/>
      <c r="CC737" s="256"/>
      <c r="CD737" s="256"/>
      <c r="CE737" s="256"/>
      <c r="CF737" s="256"/>
      <c r="CG737" s="256"/>
      <c r="CH737" s="256"/>
      <c r="CI737" s="256"/>
      <c r="CK737" s="256"/>
      <c r="CL737" s="256"/>
      <c r="CM737" s="256"/>
      <c r="CN737" s="256"/>
      <c r="CO737" s="256"/>
      <c r="CP737" s="256"/>
      <c r="CQ737" s="256"/>
      <c r="CR737" s="256"/>
      <c r="CS737" s="256"/>
      <c r="CT737" s="256"/>
      <c r="CU737" s="256"/>
      <c r="CV737" s="256"/>
      <c r="CX737" s="256"/>
      <c r="CY737" s="256"/>
      <c r="CZ737" s="256"/>
      <c r="DA737" s="256"/>
      <c r="DB737" s="256"/>
      <c r="DC737" s="256"/>
      <c r="DD737" s="256"/>
      <c r="DE737" s="256"/>
      <c r="DF737" s="256"/>
      <c r="DG737" s="256"/>
      <c r="DH737" s="256"/>
    </row>
    <row r="738" spans="41:112" ht="19.5" customHeight="1" x14ac:dyDescent="0.5">
      <c r="AO738" s="400"/>
      <c r="AY738" s="256"/>
      <c r="AZ738" s="256"/>
      <c r="BA738" s="256"/>
      <c r="BB738" s="256"/>
      <c r="BC738" s="256"/>
      <c r="BD738" s="256"/>
      <c r="BE738" s="256"/>
      <c r="BF738" s="256"/>
      <c r="BG738" s="256"/>
      <c r="BH738" s="256"/>
      <c r="BI738" s="256"/>
      <c r="BK738" s="256"/>
      <c r="BL738" s="256"/>
      <c r="BM738" s="256"/>
      <c r="BN738" s="256"/>
      <c r="BO738" s="256"/>
      <c r="BP738" s="256"/>
      <c r="BQ738" s="256"/>
      <c r="BR738" s="256"/>
      <c r="BS738" s="256"/>
      <c r="BT738" s="256"/>
      <c r="BU738" s="256"/>
      <c r="BV738" s="256"/>
      <c r="BX738" s="256"/>
      <c r="BY738" s="256"/>
      <c r="BZ738" s="256"/>
      <c r="CA738" s="256"/>
      <c r="CB738" s="256"/>
      <c r="CC738" s="256"/>
      <c r="CD738" s="256"/>
      <c r="CE738" s="256"/>
      <c r="CF738" s="256"/>
      <c r="CG738" s="256"/>
      <c r="CH738" s="256"/>
      <c r="CI738" s="256"/>
      <c r="CK738" s="256"/>
      <c r="CL738" s="256"/>
      <c r="CM738" s="256"/>
      <c r="CN738" s="256"/>
      <c r="CO738" s="256"/>
      <c r="CP738" s="256"/>
      <c r="CQ738" s="256"/>
      <c r="CR738" s="256"/>
      <c r="CS738" s="256"/>
      <c r="CT738" s="256"/>
      <c r="CU738" s="256"/>
      <c r="CV738" s="256"/>
      <c r="CX738" s="256"/>
      <c r="CY738" s="256"/>
      <c r="CZ738" s="256"/>
      <c r="DA738" s="256"/>
      <c r="DB738" s="256"/>
      <c r="DC738" s="256"/>
      <c r="DD738" s="256"/>
      <c r="DE738" s="256"/>
      <c r="DF738" s="256"/>
      <c r="DG738" s="256"/>
      <c r="DH738" s="256"/>
    </row>
    <row r="739" spans="41:112" ht="19.5" customHeight="1" x14ac:dyDescent="0.5">
      <c r="AO739" s="400"/>
      <c r="AY739" s="256"/>
      <c r="AZ739" s="256"/>
      <c r="BA739" s="256"/>
      <c r="BB739" s="256"/>
      <c r="BC739" s="256"/>
      <c r="BD739" s="256"/>
      <c r="BE739" s="256"/>
      <c r="BF739" s="256"/>
      <c r="BG739" s="256"/>
      <c r="BH739" s="256"/>
      <c r="BI739" s="256"/>
      <c r="BK739" s="256"/>
      <c r="BL739" s="256"/>
      <c r="BM739" s="256"/>
      <c r="BN739" s="256"/>
      <c r="BO739" s="256"/>
      <c r="BP739" s="256"/>
      <c r="BQ739" s="256"/>
      <c r="BR739" s="256"/>
      <c r="BS739" s="256"/>
      <c r="BT739" s="256"/>
      <c r="BU739" s="256"/>
      <c r="BV739" s="256"/>
      <c r="BX739" s="256"/>
      <c r="BY739" s="256"/>
      <c r="BZ739" s="256"/>
      <c r="CA739" s="256"/>
      <c r="CB739" s="256"/>
      <c r="CC739" s="256"/>
      <c r="CD739" s="256"/>
      <c r="CE739" s="256"/>
      <c r="CF739" s="256"/>
      <c r="CG739" s="256"/>
      <c r="CH739" s="256"/>
      <c r="CI739" s="256"/>
      <c r="CK739" s="256"/>
      <c r="CL739" s="256"/>
      <c r="CM739" s="256"/>
      <c r="CN739" s="256"/>
      <c r="CO739" s="256"/>
      <c r="CP739" s="256"/>
      <c r="CQ739" s="256"/>
      <c r="CR739" s="256"/>
      <c r="CS739" s="256"/>
      <c r="CT739" s="256"/>
      <c r="CU739" s="256"/>
      <c r="CV739" s="256"/>
      <c r="CX739" s="256"/>
      <c r="CY739" s="256"/>
      <c r="CZ739" s="256"/>
      <c r="DA739" s="256"/>
      <c r="DB739" s="256"/>
      <c r="DC739" s="256"/>
      <c r="DD739" s="256"/>
      <c r="DE739" s="256"/>
      <c r="DF739" s="256"/>
      <c r="DG739" s="256"/>
      <c r="DH739" s="256"/>
    </row>
    <row r="740" spans="41:112" ht="19.5" customHeight="1" x14ac:dyDescent="0.5">
      <c r="AO740" s="400"/>
      <c r="AY740" s="256"/>
      <c r="AZ740" s="256"/>
      <c r="BA740" s="256"/>
      <c r="BB740" s="256"/>
      <c r="BC740" s="256"/>
      <c r="BD740" s="256"/>
      <c r="BE740" s="256"/>
      <c r="BF740" s="256"/>
      <c r="BG740" s="256"/>
      <c r="BH740" s="256"/>
      <c r="BI740" s="256"/>
      <c r="BK740" s="256"/>
      <c r="BL740" s="256"/>
      <c r="BM740" s="256"/>
      <c r="BN740" s="256"/>
      <c r="BO740" s="256"/>
      <c r="BP740" s="256"/>
      <c r="BQ740" s="256"/>
      <c r="BR740" s="256"/>
      <c r="BS740" s="256"/>
      <c r="BT740" s="256"/>
      <c r="BU740" s="256"/>
      <c r="BV740" s="256"/>
      <c r="BX740" s="256"/>
      <c r="BY740" s="256"/>
      <c r="BZ740" s="256"/>
      <c r="CA740" s="256"/>
      <c r="CB740" s="256"/>
      <c r="CC740" s="256"/>
      <c r="CD740" s="256"/>
      <c r="CE740" s="256"/>
      <c r="CF740" s="256"/>
      <c r="CG740" s="256"/>
      <c r="CH740" s="256"/>
      <c r="CI740" s="256"/>
      <c r="CK740" s="256"/>
      <c r="CL740" s="256"/>
      <c r="CM740" s="256"/>
      <c r="CN740" s="256"/>
      <c r="CO740" s="256"/>
      <c r="CP740" s="256"/>
      <c r="CQ740" s="256"/>
      <c r="CR740" s="256"/>
      <c r="CS740" s="256"/>
      <c r="CT740" s="256"/>
      <c r="CU740" s="256"/>
      <c r="CV740" s="256"/>
      <c r="CX740" s="256"/>
      <c r="CY740" s="256"/>
      <c r="CZ740" s="256"/>
      <c r="DA740" s="256"/>
      <c r="DB740" s="256"/>
      <c r="DC740" s="256"/>
      <c r="DD740" s="256"/>
      <c r="DE740" s="256"/>
      <c r="DF740" s="256"/>
      <c r="DG740" s="256"/>
      <c r="DH740" s="256"/>
    </row>
    <row r="741" spans="41:112" ht="19.5" customHeight="1" x14ac:dyDescent="0.5">
      <c r="AO741" s="400"/>
      <c r="AY741" s="256"/>
      <c r="AZ741" s="256"/>
      <c r="BA741" s="256"/>
      <c r="BB741" s="256"/>
      <c r="BC741" s="256"/>
      <c r="BD741" s="256"/>
      <c r="BE741" s="256"/>
      <c r="BF741" s="256"/>
      <c r="BG741" s="256"/>
      <c r="BH741" s="256"/>
      <c r="BI741" s="256"/>
      <c r="BK741" s="256"/>
      <c r="BL741" s="256"/>
      <c r="BM741" s="256"/>
      <c r="BN741" s="256"/>
      <c r="BO741" s="256"/>
      <c r="BP741" s="256"/>
      <c r="BQ741" s="256"/>
      <c r="BR741" s="256"/>
      <c r="BS741" s="256"/>
      <c r="BT741" s="256"/>
      <c r="BU741" s="256"/>
      <c r="BV741" s="256"/>
      <c r="BX741" s="256"/>
      <c r="BY741" s="256"/>
      <c r="BZ741" s="256"/>
      <c r="CA741" s="256"/>
      <c r="CB741" s="256"/>
      <c r="CC741" s="256"/>
      <c r="CD741" s="256"/>
      <c r="CE741" s="256"/>
      <c r="CF741" s="256"/>
      <c r="CG741" s="256"/>
      <c r="CH741" s="256"/>
      <c r="CI741" s="256"/>
      <c r="CK741" s="256"/>
      <c r="CL741" s="256"/>
      <c r="CM741" s="256"/>
      <c r="CN741" s="256"/>
      <c r="CO741" s="256"/>
      <c r="CP741" s="256"/>
      <c r="CQ741" s="256"/>
      <c r="CR741" s="256"/>
      <c r="CS741" s="256"/>
      <c r="CT741" s="256"/>
      <c r="CU741" s="256"/>
      <c r="CV741" s="256"/>
      <c r="CX741" s="256"/>
      <c r="CY741" s="256"/>
      <c r="CZ741" s="256"/>
      <c r="DA741" s="256"/>
      <c r="DB741" s="256"/>
      <c r="DC741" s="256"/>
      <c r="DD741" s="256"/>
      <c r="DE741" s="256"/>
      <c r="DF741" s="256"/>
      <c r="DG741" s="256"/>
      <c r="DH741" s="256"/>
    </row>
    <row r="742" spans="41:112" ht="19.5" customHeight="1" x14ac:dyDescent="0.5">
      <c r="AO742" s="400"/>
      <c r="AY742" s="256"/>
      <c r="AZ742" s="256"/>
      <c r="BA742" s="256"/>
      <c r="BB742" s="256"/>
      <c r="BC742" s="256"/>
      <c r="BD742" s="256"/>
      <c r="BE742" s="256"/>
      <c r="BF742" s="256"/>
      <c r="BG742" s="256"/>
      <c r="BH742" s="256"/>
      <c r="BI742" s="256"/>
      <c r="BK742" s="256"/>
      <c r="BL742" s="256"/>
      <c r="BM742" s="256"/>
      <c r="BN742" s="256"/>
      <c r="BO742" s="256"/>
      <c r="BP742" s="256"/>
      <c r="BQ742" s="256"/>
      <c r="BR742" s="256"/>
      <c r="BS742" s="256"/>
      <c r="BT742" s="256"/>
      <c r="BU742" s="256"/>
      <c r="BV742" s="256"/>
      <c r="BX742" s="256"/>
      <c r="BY742" s="256"/>
      <c r="BZ742" s="256"/>
      <c r="CA742" s="256"/>
      <c r="CB742" s="256"/>
      <c r="CC742" s="256"/>
      <c r="CD742" s="256"/>
      <c r="CE742" s="256"/>
      <c r="CF742" s="256"/>
      <c r="CG742" s="256"/>
      <c r="CH742" s="256"/>
      <c r="CI742" s="256"/>
      <c r="CK742" s="256"/>
      <c r="CL742" s="256"/>
      <c r="CM742" s="256"/>
      <c r="CN742" s="256"/>
      <c r="CO742" s="256"/>
      <c r="CP742" s="256"/>
      <c r="CQ742" s="256"/>
      <c r="CR742" s="256"/>
      <c r="CS742" s="256"/>
      <c r="CT742" s="256"/>
      <c r="CU742" s="256"/>
      <c r="CV742" s="256"/>
      <c r="CX742" s="256"/>
      <c r="CY742" s="256"/>
      <c r="CZ742" s="256"/>
      <c r="DA742" s="256"/>
      <c r="DB742" s="256"/>
      <c r="DC742" s="256"/>
      <c r="DD742" s="256"/>
      <c r="DE742" s="256"/>
      <c r="DF742" s="256"/>
      <c r="DG742" s="256"/>
      <c r="DH742" s="256"/>
    </row>
    <row r="743" spans="41:112" ht="19.5" customHeight="1" x14ac:dyDescent="0.5">
      <c r="AO743" s="400"/>
      <c r="AY743" s="256"/>
      <c r="AZ743" s="256"/>
      <c r="BA743" s="256"/>
      <c r="BB743" s="256"/>
      <c r="BC743" s="256"/>
      <c r="BD743" s="256"/>
      <c r="BE743" s="256"/>
      <c r="BF743" s="256"/>
      <c r="BG743" s="256"/>
      <c r="BH743" s="256"/>
      <c r="BI743" s="256"/>
      <c r="BK743" s="256"/>
      <c r="BL743" s="256"/>
      <c r="BM743" s="256"/>
      <c r="BN743" s="256"/>
      <c r="BO743" s="256"/>
      <c r="BP743" s="256"/>
      <c r="BQ743" s="256"/>
      <c r="BR743" s="256"/>
      <c r="BS743" s="256"/>
      <c r="BT743" s="256"/>
      <c r="BU743" s="256"/>
      <c r="BV743" s="256"/>
      <c r="BX743" s="256"/>
      <c r="BY743" s="256"/>
      <c r="BZ743" s="256"/>
      <c r="CA743" s="256"/>
      <c r="CB743" s="256"/>
      <c r="CC743" s="256"/>
      <c r="CD743" s="256"/>
      <c r="CE743" s="256"/>
      <c r="CF743" s="256"/>
      <c r="CG743" s="256"/>
      <c r="CH743" s="256"/>
      <c r="CI743" s="256"/>
      <c r="CK743" s="256"/>
      <c r="CL743" s="256"/>
      <c r="CM743" s="256"/>
      <c r="CN743" s="256"/>
      <c r="CO743" s="256"/>
      <c r="CP743" s="256"/>
      <c r="CQ743" s="256"/>
      <c r="CR743" s="256"/>
      <c r="CS743" s="256"/>
      <c r="CT743" s="256"/>
      <c r="CU743" s="256"/>
      <c r="CV743" s="256"/>
      <c r="CX743" s="256"/>
      <c r="CY743" s="256"/>
      <c r="CZ743" s="256"/>
      <c r="DA743" s="256"/>
      <c r="DB743" s="256"/>
      <c r="DC743" s="256"/>
      <c r="DD743" s="256"/>
      <c r="DE743" s="256"/>
      <c r="DF743" s="256"/>
      <c r="DG743" s="256"/>
      <c r="DH743" s="256"/>
    </row>
    <row r="744" spans="41:112" ht="19.5" customHeight="1" x14ac:dyDescent="0.5">
      <c r="AO744" s="400"/>
      <c r="AY744" s="256"/>
      <c r="AZ744" s="256"/>
      <c r="BA744" s="256"/>
      <c r="BB744" s="256"/>
      <c r="BC744" s="256"/>
      <c r="BD744" s="256"/>
      <c r="BE744" s="256"/>
      <c r="BF744" s="256"/>
      <c r="BG744" s="256"/>
      <c r="BH744" s="256"/>
      <c r="BI744" s="256"/>
      <c r="BK744" s="256"/>
      <c r="BL744" s="256"/>
      <c r="BM744" s="256"/>
      <c r="BN744" s="256"/>
      <c r="BO744" s="256"/>
      <c r="BP744" s="256"/>
      <c r="BQ744" s="256"/>
      <c r="BR744" s="256"/>
      <c r="BS744" s="256"/>
      <c r="BT744" s="256"/>
      <c r="BU744" s="256"/>
      <c r="BV744" s="256"/>
      <c r="BX744" s="256"/>
      <c r="BY744" s="256"/>
      <c r="BZ744" s="256"/>
      <c r="CA744" s="256"/>
      <c r="CB744" s="256"/>
      <c r="CC744" s="256"/>
      <c r="CD744" s="256"/>
      <c r="CE744" s="256"/>
      <c r="CF744" s="256"/>
      <c r="CG744" s="256"/>
      <c r="CH744" s="256"/>
      <c r="CI744" s="256"/>
      <c r="CK744" s="256"/>
      <c r="CL744" s="256"/>
      <c r="CM744" s="256"/>
      <c r="CN744" s="256"/>
      <c r="CO744" s="256"/>
      <c r="CP744" s="256"/>
      <c r="CQ744" s="256"/>
      <c r="CR744" s="256"/>
      <c r="CS744" s="256"/>
      <c r="CT744" s="256"/>
      <c r="CU744" s="256"/>
      <c r="CV744" s="256"/>
      <c r="CX744" s="256"/>
      <c r="CY744" s="256"/>
      <c r="CZ744" s="256"/>
      <c r="DA744" s="256"/>
      <c r="DB744" s="256"/>
      <c r="DC744" s="256"/>
      <c r="DD744" s="256"/>
      <c r="DE744" s="256"/>
      <c r="DF744" s="256"/>
      <c r="DG744" s="256"/>
      <c r="DH744" s="256"/>
    </row>
    <row r="745" spans="41:112" ht="19.5" customHeight="1" x14ac:dyDescent="0.5">
      <c r="AO745" s="400"/>
      <c r="AY745" s="256"/>
      <c r="AZ745" s="256"/>
      <c r="BA745" s="256"/>
      <c r="BB745" s="256"/>
      <c r="BC745" s="256"/>
      <c r="BD745" s="256"/>
      <c r="BE745" s="256"/>
      <c r="BF745" s="256"/>
      <c r="BG745" s="256"/>
      <c r="BH745" s="256"/>
      <c r="BI745" s="256"/>
      <c r="BK745" s="256"/>
      <c r="BL745" s="256"/>
      <c r="BM745" s="256"/>
      <c r="BN745" s="256"/>
      <c r="BO745" s="256"/>
      <c r="BP745" s="256"/>
      <c r="BQ745" s="256"/>
      <c r="BR745" s="256"/>
      <c r="BS745" s="256"/>
      <c r="BT745" s="256"/>
      <c r="BU745" s="256"/>
      <c r="BV745" s="256"/>
      <c r="BX745" s="256"/>
      <c r="BY745" s="256"/>
      <c r="BZ745" s="256"/>
      <c r="CA745" s="256"/>
      <c r="CB745" s="256"/>
      <c r="CC745" s="256"/>
      <c r="CD745" s="256"/>
      <c r="CE745" s="256"/>
      <c r="CF745" s="256"/>
      <c r="CG745" s="256"/>
      <c r="CH745" s="256"/>
      <c r="CI745" s="256"/>
      <c r="CK745" s="256"/>
      <c r="CL745" s="256"/>
      <c r="CM745" s="256"/>
      <c r="CN745" s="256"/>
      <c r="CO745" s="256"/>
      <c r="CP745" s="256"/>
      <c r="CQ745" s="256"/>
      <c r="CR745" s="256"/>
      <c r="CS745" s="256"/>
      <c r="CT745" s="256"/>
      <c r="CU745" s="256"/>
      <c r="CV745" s="256"/>
      <c r="CX745" s="256"/>
      <c r="CY745" s="256"/>
      <c r="CZ745" s="256"/>
      <c r="DA745" s="256"/>
      <c r="DB745" s="256"/>
      <c r="DC745" s="256"/>
      <c r="DD745" s="256"/>
      <c r="DE745" s="256"/>
      <c r="DF745" s="256"/>
      <c r="DG745" s="256"/>
      <c r="DH745" s="256"/>
    </row>
    <row r="746" spans="41:112" ht="19.5" customHeight="1" x14ac:dyDescent="0.5">
      <c r="AO746" s="400"/>
      <c r="AY746" s="256"/>
      <c r="AZ746" s="256"/>
      <c r="BA746" s="256"/>
      <c r="BB746" s="256"/>
      <c r="BC746" s="256"/>
      <c r="BD746" s="256"/>
      <c r="BE746" s="256"/>
      <c r="BF746" s="256"/>
      <c r="BG746" s="256"/>
      <c r="BH746" s="256"/>
      <c r="BI746" s="256"/>
      <c r="BK746" s="256"/>
      <c r="BL746" s="256"/>
      <c r="BM746" s="256"/>
      <c r="BN746" s="256"/>
      <c r="BO746" s="256"/>
      <c r="BP746" s="256"/>
      <c r="BQ746" s="256"/>
      <c r="BR746" s="256"/>
      <c r="BS746" s="256"/>
      <c r="BT746" s="256"/>
      <c r="BU746" s="256"/>
      <c r="BV746" s="256"/>
      <c r="BX746" s="256"/>
      <c r="BY746" s="256"/>
      <c r="BZ746" s="256"/>
      <c r="CA746" s="256"/>
      <c r="CB746" s="256"/>
      <c r="CC746" s="256"/>
      <c r="CD746" s="256"/>
      <c r="CE746" s="256"/>
      <c r="CF746" s="256"/>
      <c r="CG746" s="256"/>
      <c r="CH746" s="256"/>
      <c r="CI746" s="256"/>
      <c r="CK746" s="256"/>
      <c r="CL746" s="256"/>
      <c r="CM746" s="256"/>
      <c r="CN746" s="256"/>
      <c r="CO746" s="256"/>
      <c r="CP746" s="256"/>
      <c r="CQ746" s="256"/>
      <c r="CR746" s="256"/>
      <c r="CS746" s="256"/>
      <c r="CT746" s="256"/>
      <c r="CU746" s="256"/>
      <c r="CV746" s="256"/>
      <c r="CX746" s="256"/>
      <c r="CY746" s="256"/>
      <c r="CZ746" s="256"/>
      <c r="DA746" s="256"/>
      <c r="DB746" s="256"/>
      <c r="DC746" s="256"/>
      <c r="DD746" s="256"/>
      <c r="DE746" s="256"/>
      <c r="DF746" s="256"/>
      <c r="DG746" s="256"/>
      <c r="DH746" s="256"/>
    </row>
    <row r="747" spans="41:112" ht="19.5" customHeight="1" x14ac:dyDescent="0.5">
      <c r="AO747" s="400"/>
      <c r="AY747" s="256"/>
      <c r="AZ747" s="256"/>
      <c r="BA747" s="256"/>
      <c r="BB747" s="256"/>
      <c r="BC747" s="256"/>
      <c r="BD747" s="256"/>
      <c r="BE747" s="256"/>
      <c r="BF747" s="256"/>
      <c r="BG747" s="256"/>
      <c r="BH747" s="256"/>
      <c r="BI747" s="256"/>
      <c r="BK747" s="256"/>
      <c r="BL747" s="256"/>
      <c r="BM747" s="256"/>
      <c r="BN747" s="256"/>
      <c r="BO747" s="256"/>
      <c r="BP747" s="256"/>
      <c r="BQ747" s="256"/>
      <c r="BR747" s="256"/>
      <c r="BS747" s="256"/>
      <c r="BT747" s="256"/>
      <c r="BU747" s="256"/>
      <c r="BV747" s="256"/>
      <c r="BX747" s="256"/>
      <c r="BY747" s="256"/>
      <c r="BZ747" s="256"/>
      <c r="CA747" s="256"/>
      <c r="CB747" s="256"/>
      <c r="CC747" s="256"/>
      <c r="CD747" s="256"/>
      <c r="CE747" s="256"/>
      <c r="CF747" s="256"/>
      <c r="CG747" s="256"/>
      <c r="CH747" s="256"/>
      <c r="CI747" s="256"/>
      <c r="CK747" s="256"/>
      <c r="CL747" s="256"/>
      <c r="CM747" s="256"/>
      <c r="CN747" s="256"/>
      <c r="CO747" s="256"/>
      <c r="CP747" s="256"/>
      <c r="CQ747" s="256"/>
      <c r="CR747" s="256"/>
      <c r="CS747" s="256"/>
      <c r="CT747" s="256"/>
      <c r="CU747" s="256"/>
      <c r="CV747" s="256"/>
      <c r="CX747" s="256"/>
      <c r="CY747" s="256"/>
      <c r="CZ747" s="256"/>
      <c r="DA747" s="256"/>
      <c r="DB747" s="256"/>
      <c r="DC747" s="256"/>
      <c r="DD747" s="256"/>
      <c r="DE747" s="256"/>
      <c r="DF747" s="256"/>
      <c r="DG747" s="256"/>
      <c r="DH747" s="256"/>
    </row>
    <row r="748" spans="41:112" ht="19.5" customHeight="1" x14ac:dyDescent="0.5">
      <c r="AO748" s="400"/>
      <c r="AY748" s="256"/>
      <c r="AZ748" s="256"/>
      <c r="BA748" s="256"/>
      <c r="BB748" s="256"/>
      <c r="BC748" s="256"/>
      <c r="BD748" s="256"/>
      <c r="BE748" s="256"/>
      <c r="BF748" s="256"/>
      <c r="BG748" s="256"/>
      <c r="BH748" s="256"/>
      <c r="BI748" s="256"/>
      <c r="BK748" s="256"/>
      <c r="BL748" s="256"/>
      <c r="BM748" s="256"/>
      <c r="BN748" s="256"/>
      <c r="BO748" s="256"/>
      <c r="BP748" s="256"/>
      <c r="BQ748" s="256"/>
      <c r="BR748" s="256"/>
      <c r="BS748" s="256"/>
      <c r="BT748" s="256"/>
      <c r="BU748" s="256"/>
      <c r="BV748" s="256"/>
      <c r="BX748" s="256"/>
      <c r="BY748" s="256"/>
      <c r="BZ748" s="256"/>
      <c r="CA748" s="256"/>
      <c r="CB748" s="256"/>
      <c r="CC748" s="256"/>
      <c r="CD748" s="256"/>
      <c r="CE748" s="256"/>
      <c r="CF748" s="256"/>
      <c r="CG748" s="256"/>
      <c r="CH748" s="256"/>
      <c r="CI748" s="256"/>
      <c r="CK748" s="256"/>
      <c r="CL748" s="256"/>
      <c r="CM748" s="256"/>
      <c r="CN748" s="256"/>
      <c r="CO748" s="256"/>
      <c r="CP748" s="256"/>
      <c r="CQ748" s="256"/>
      <c r="CR748" s="256"/>
      <c r="CS748" s="256"/>
      <c r="CT748" s="256"/>
      <c r="CU748" s="256"/>
      <c r="CV748" s="256"/>
      <c r="CX748" s="256"/>
      <c r="CY748" s="256"/>
      <c r="CZ748" s="256"/>
      <c r="DA748" s="256"/>
      <c r="DB748" s="256"/>
      <c r="DC748" s="256"/>
      <c r="DD748" s="256"/>
      <c r="DE748" s="256"/>
      <c r="DF748" s="256"/>
      <c r="DG748" s="256"/>
      <c r="DH748" s="256"/>
    </row>
    <row r="749" spans="41:112" ht="19.5" customHeight="1" x14ac:dyDescent="0.5">
      <c r="AO749" s="400"/>
      <c r="AY749" s="256"/>
      <c r="AZ749" s="256"/>
      <c r="BA749" s="256"/>
      <c r="BB749" s="256"/>
      <c r="BC749" s="256"/>
      <c r="BD749" s="256"/>
      <c r="BE749" s="256"/>
      <c r="BF749" s="256"/>
      <c r="BG749" s="256"/>
      <c r="BH749" s="256"/>
      <c r="BI749" s="256"/>
      <c r="BK749" s="256"/>
      <c r="BL749" s="256"/>
      <c r="BM749" s="256"/>
      <c r="BN749" s="256"/>
      <c r="BO749" s="256"/>
      <c r="BP749" s="256"/>
      <c r="BQ749" s="256"/>
      <c r="BR749" s="256"/>
      <c r="BS749" s="256"/>
      <c r="BT749" s="256"/>
      <c r="BU749" s="256"/>
      <c r="BV749" s="256"/>
      <c r="BX749" s="256"/>
      <c r="BY749" s="256"/>
      <c r="BZ749" s="256"/>
      <c r="CA749" s="256"/>
      <c r="CB749" s="256"/>
      <c r="CC749" s="256"/>
      <c r="CD749" s="256"/>
      <c r="CE749" s="256"/>
      <c r="CF749" s="256"/>
      <c r="CG749" s="256"/>
      <c r="CH749" s="256"/>
      <c r="CI749" s="256"/>
      <c r="CK749" s="256"/>
      <c r="CL749" s="256"/>
      <c r="CM749" s="256"/>
      <c r="CN749" s="256"/>
      <c r="CO749" s="256"/>
      <c r="CP749" s="256"/>
      <c r="CQ749" s="256"/>
      <c r="CR749" s="256"/>
      <c r="CS749" s="256"/>
      <c r="CT749" s="256"/>
      <c r="CU749" s="256"/>
      <c r="CV749" s="256"/>
      <c r="CX749" s="256"/>
      <c r="CY749" s="256"/>
      <c r="CZ749" s="256"/>
      <c r="DA749" s="256"/>
      <c r="DB749" s="256"/>
      <c r="DC749" s="256"/>
      <c r="DD749" s="256"/>
      <c r="DE749" s="256"/>
      <c r="DF749" s="256"/>
      <c r="DG749" s="256"/>
      <c r="DH749" s="256"/>
    </row>
    <row r="750" spans="41:112" ht="19.5" customHeight="1" x14ac:dyDescent="0.5">
      <c r="AO750" s="400"/>
      <c r="AY750" s="256"/>
      <c r="AZ750" s="256"/>
      <c r="BA750" s="256"/>
      <c r="BB750" s="256"/>
      <c r="BC750" s="256"/>
      <c r="BD750" s="256"/>
      <c r="BE750" s="256"/>
      <c r="BF750" s="256"/>
      <c r="BG750" s="256"/>
      <c r="BH750" s="256"/>
      <c r="BI750" s="256"/>
      <c r="BK750" s="256"/>
      <c r="BL750" s="256"/>
      <c r="BM750" s="256"/>
      <c r="BN750" s="256"/>
      <c r="BO750" s="256"/>
      <c r="BP750" s="256"/>
      <c r="BQ750" s="256"/>
      <c r="BR750" s="256"/>
      <c r="BS750" s="256"/>
      <c r="BT750" s="256"/>
      <c r="BU750" s="256"/>
      <c r="BV750" s="256"/>
      <c r="BX750" s="256"/>
      <c r="BY750" s="256"/>
      <c r="BZ750" s="256"/>
      <c r="CA750" s="256"/>
      <c r="CB750" s="256"/>
      <c r="CC750" s="256"/>
      <c r="CD750" s="256"/>
      <c r="CE750" s="256"/>
      <c r="CF750" s="256"/>
      <c r="CG750" s="256"/>
      <c r="CH750" s="256"/>
      <c r="CI750" s="256"/>
      <c r="CK750" s="256"/>
      <c r="CL750" s="256"/>
      <c r="CM750" s="256"/>
      <c r="CN750" s="256"/>
      <c r="CO750" s="256"/>
      <c r="CP750" s="256"/>
      <c r="CQ750" s="256"/>
      <c r="CR750" s="256"/>
      <c r="CS750" s="256"/>
      <c r="CT750" s="256"/>
      <c r="CU750" s="256"/>
      <c r="CV750" s="256"/>
      <c r="CX750" s="256"/>
      <c r="CY750" s="256"/>
      <c r="CZ750" s="256"/>
      <c r="DA750" s="256"/>
      <c r="DB750" s="256"/>
      <c r="DC750" s="256"/>
      <c r="DD750" s="256"/>
      <c r="DE750" s="256"/>
      <c r="DF750" s="256"/>
      <c r="DG750" s="256"/>
      <c r="DH750" s="256"/>
    </row>
    <row r="751" spans="41:112" ht="19.5" customHeight="1" x14ac:dyDescent="0.5">
      <c r="AO751" s="400"/>
      <c r="AY751" s="256"/>
      <c r="AZ751" s="256"/>
      <c r="BA751" s="256"/>
      <c r="BB751" s="256"/>
      <c r="BC751" s="256"/>
      <c r="BD751" s="256"/>
      <c r="BE751" s="256"/>
      <c r="BF751" s="256"/>
      <c r="BG751" s="256"/>
      <c r="BH751" s="256"/>
      <c r="BI751" s="256"/>
      <c r="BK751" s="256"/>
      <c r="BL751" s="256"/>
      <c r="BM751" s="256"/>
      <c r="BN751" s="256"/>
      <c r="BO751" s="256"/>
      <c r="BP751" s="256"/>
      <c r="BQ751" s="256"/>
      <c r="BR751" s="256"/>
      <c r="BS751" s="256"/>
      <c r="BT751" s="256"/>
      <c r="BU751" s="256"/>
      <c r="BV751" s="256"/>
      <c r="BX751" s="256"/>
      <c r="BY751" s="256"/>
      <c r="BZ751" s="256"/>
      <c r="CA751" s="256"/>
      <c r="CB751" s="256"/>
      <c r="CC751" s="256"/>
      <c r="CD751" s="256"/>
      <c r="CE751" s="256"/>
      <c r="CF751" s="256"/>
      <c r="CG751" s="256"/>
      <c r="CH751" s="256"/>
      <c r="CI751" s="256"/>
      <c r="CK751" s="256"/>
      <c r="CL751" s="256"/>
      <c r="CM751" s="256"/>
      <c r="CN751" s="256"/>
      <c r="CO751" s="256"/>
      <c r="CP751" s="256"/>
      <c r="CQ751" s="256"/>
      <c r="CR751" s="256"/>
      <c r="CS751" s="256"/>
      <c r="CT751" s="256"/>
      <c r="CU751" s="256"/>
      <c r="CV751" s="256"/>
      <c r="CX751" s="256"/>
      <c r="CY751" s="256"/>
      <c r="CZ751" s="256"/>
      <c r="DA751" s="256"/>
      <c r="DB751" s="256"/>
      <c r="DC751" s="256"/>
      <c r="DD751" s="256"/>
      <c r="DE751" s="256"/>
      <c r="DF751" s="256"/>
      <c r="DG751" s="256"/>
      <c r="DH751" s="256"/>
    </row>
    <row r="752" spans="41:112" ht="19.5" customHeight="1" x14ac:dyDescent="0.5">
      <c r="AO752" s="400"/>
      <c r="AY752" s="256"/>
      <c r="AZ752" s="256"/>
      <c r="BA752" s="256"/>
      <c r="BB752" s="256"/>
      <c r="BC752" s="256"/>
      <c r="BD752" s="256"/>
      <c r="BE752" s="256"/>
      <c r="BF752" s="256"/>
      <c r="BG752" s="256"/>
      <c r="BH752" s="256"/>
      <c r="BI752" s="256"/>
      <c r="BK752" s="256"/>
      <c r="BL752" s="256"/>
      <c r="BM752" s="256"/>
      <c r="BN752" s="256"/>
      <c r="BO752" s="256"/>
      <c r="BP752" s="256"/>
      <c r="BQ752" s="256"/>
      <c r="BR752" s="256"/>
      <c r="BS752" s="256"/>
      <c r="BT752" s="256"/>
      <c r="BU752" s="256"/>
      <c r="BV752" s="256"/>
      <c r="BX752" s="256"/>
      <c r="BY752" s="256"/>
      <c r="BZ752" s="256"/>
      <c r="CA752" s="256"/>
      <c r="CB752" s="256"/>
      <c r="CC752" s="256"/>
      <c r="CD752" s="256"/>
      <c r="CE752" s="256"/>
      <c r="CF752" s="256"/>
      <c r="CG752" s="256"/>
      <c r="CH752" s="256"/>
      <c r="CI752" s="256"/>
      <c r="CK752" s="256"/>
      <c r="CL752" s="256"/>
      <c r="CM752" s="256"/>
      <c r="CN752" s="256"/>
      <c r="CO752" s="256"/>
      <c r="CP752" s="256"/>
      <c r="CQ752" s="256"/>
      <c r="CR752" s="256"/>
      <c r="CS752" s="256"/>
      <c r="CT752" s="256"/>
      <c r="CU752" s="256"/>
      <c r="CV752" s="256"/>
      <c r="CX752" s="256"/>
      <c r="CY752" s="256"/>
      <c r="CZ752" s="256"/>
      <c r="DA752" s="256"/>
      <c r="DB752" s="256"/>
      <c r="DC752" s="256"/>
      <c r="DD752" s="256"/>
      <c r="DE752" s="256"/>
      <c r="DF752" s="256"/>
      <c r="DG752" s="256"/>
      <c r="DH752" s="256"/>
    </row>
    <row r="753" spans="41:112" ht="19.5" customHeight="1" x14ac:dyDescent="0.5">
      <c r="AO753" s="400"/>
      <c r="AY753" s="256"/>
      <c r="AZ753" s="256"/>
      <c r="BA753" s="256"/>
      <c r="BB753" s="256"/>
      <c r="BC753" s="256"/>
      <c r="BD753" s="256"/>
      <c r="BE753" s="256"/>
      <c r="BF753" s="256"/>
      <c r="BG753" s="256"/>
      <c r="BH753" s="256"/>
      <c r="BI753" s="256"/>
      <c r="BK753" s="256"/>
      <c r="BL753" s="256"/>
      <c r="BM753" s="256"/>
      <c r="BN753" s="256"/>
      <c r="BO753" s="256"/>
      <c r="BP753" s="256"/>
      <c r="BQ753" s="256"/>
      <c r="BR753" s="256"/>
      <c r="BS753" s="256"/>
      <c r="BT753" s="256"/>
      <c r="BU753" s="256"/>
      <c r="BV753" s="256"/>
      <c r="BX753" s="256"/>
      <c r="BY753" s="256"/>
      <c r="BZ753" s="256"/>
      <c r="CA753" s="256"/>
      <c r="CB753" s="256"/>
      <c r="CC753" s="256"/>
      <c r="CD753" s="256"/>
      <c r="CE753" s="256"/>
      <c r="CF753" s="256"/>
      <c r="CG753" s="256"/>
      <c r="CH753" s="256"/>
      <c r="CI753" s="256"/>
      <c r="CK753" s="256"/>
      <c r="CL753" s="256"/>
      <c r="CM753" s="256"/>
      <c r="CN753" s="256"/>
      <c r="CO753" s="256"/>
      <c r="CP753" s="256"/>
      <c r="CQ753" s="256"/>
      <c r="CR753" s="256"/>
      <c r="CS753" s="256"/>
      <c r="CT753" s="256"/>
      <c r="CU753" s="256"/>
      <c r="CV753" s="256"/>
      <c r="CX753" s="256"/>
      <c r="CY753" s="256"/>
      <c r="CZ753" s="256"/>
      <c r="DA753" s="256"/>
      <c r="DB753" s="256"/>
      <c r="DC753" s="256"/>
      <c r="DD753" s="256"/>
      <c r="DE753" s="256"/>
      <c r="DF753" s="256"/>
      <c r="DG753" s="256"/>
      <c r="DH753" s="256"/>
    </row>
    <row r="754" spans="41:112" ht="19.5" customHeight="1" x14ac:dyDescent="0.5">
      <c r="AO754" s="400"/>
      <c r="AY754" s="256"/>
      <c r="AZ754" s="256"/>
      <c r="BA754" s="256"/>
      <c r="BB754" s="256"/>
      <c r="BC754" s="256"/>
      <c r="BD754" s="256"/>
      <c r="BE754" s="256"/>
      <c r="BF754" s="256"/>
      <c r="BG754" s="256"/>
      <c r="BH754" s="256"/>
      <c r="BI754" s="256"/>
      <c r="BK754" s="256"/>
      <c r="BL754" s="256"/>
      <c r="BM754" s="256"/>
      <c r="BN754" s="256"/>
      <c r="BO754" s="256"/>
      <c r="BP754" s="256"/>
      <c r="BQ754" s="256"/>
      <c r="BR754" s="256"/>
      <c r="BS754" s="256"/>
      <c r="BT754" s="256"/>
      <c r="BU754" s="256"/>
      <c r="BV754" s="256"/>
      <c r="BX754" s="256"/>
      <c r="BY754" s="256"/>
      <c r="BZ754" s="256"/>
      <c r="CA754" s="256"/>
      <c r="CB754" s="256"/>
      <c r="CC754" s="256"/>
      <c r="CD754" s="256"/>
      <c r="CE754" s="256"/>
      <c r="CF754" s="256"/>
      <c r="CG754" s="256"/>
      <c r="CH754" s="256"/>
      <c r="CI754" s="256"/>
      <c r="CK754" s="256"/>
      <c r="CL754" s="256"/>
      <c r="CM754" s="256"/>
      <c r="CN754" s="256"/>
      <c r="CO754" s="256"/>
      <c r="CP754" s="256"/>
      <c r="CQ754" s="256"/>
      <c r="CR754" s="256"/>
      <c r="CS754" s="256"/>
      <c r="CT754" s="256"/>
      <c r="CU754" s="256"/>
      <c r="CV754" s="256"/>
      <c r="CX754" s="256"/>
      <c r="CY754" s="256"/>
      <c r="CZ754" s="256"/>
      <c r="DA754" s="256"/>
      <c r="DB754" s="256"/>
      <c r="DC754" s="256"/>
      <c r="DD754" s="256"/>
      <c r="DE754" s="256"/>
      <c r="DF754" s="256"/>
      <c r="DG754" s="256"/>
      <c r="DH754" s="256"/>
    </row>
    <row r="755" spans="41:112" ht="19.5" customHeight="1" x14ac:dyDescent="0.5">
      <c r="AO755" s="400"/>
      <c r="AY755" s="256"/>
      <c r="AZ755" s="256"/>
      <c r="BA755" s="256"/>
      <c r="BB755" s="256"/>
      <c r="BC755" s="256"/>
      <c r="BD755" s="256"/>
      <c r="BE755" s="256"/>
      <c r="BF755" s="256"/>
      <c r="BG755" s="256"/>
      <c r="BH755" s="256"/>
      <c r="BI755" s="256"/>
      <c r="BK755" s="256"/>
      <c r="BL755" s="256"/>
      <c r="BM755" s="256"/>
      <c r="BN755" s="256"/>
      <c r="BO755" s="256"/>
      <c r="BP755" s="256"/>
      <c r="BQ755" s="256"/>
      <c r="BR755" s="256"/>
      <c r="BS755" s="256"/>
      <c r="BT755" s="256"/>
      <c r="BU755" s="256"/>
      <c r="BV755" s="256"/>
      <c r="BX755" s="256"/>
      <c r="BY755" s="256"/>
      <c r="BZ755" s="256"/>
      <c r="CA755" s="256"/>
      <c r="CB755" s="256"/>
      <c r="CC755" s="256"/>
      <c r="CD755" s="256"/>
      <c r="CE755" s="256"/>
      <c r="CF755" s="256"/>
      <c r="CG755" s="256"/>
      <c r="CH755" s="256"/>
      <c r="CI755" s="256"/>
      <c r="CK755" s="256"/>
      <c r="CL755" s="256"/>
      <c r="CM755" s="256"/>
      <c r="CN755" s="256"/>
      <c r="CO755" s="256"/>
      <c r="CP755" s="256"/>
      <c r="CQ755" s="256"/>
      <c r="CR755" s="256"/>
      <c r="CS755" s="256"/>
      <c r="CT755" s="256"/>
      <c r="CU755" s="256"/>
      <c r="CV755" s="256"/>
      <c r="CX755" s="256"/>
      <c r="CY755" s="256"/>
      <c r="CZ755" s="256"/>
      <c r="DA755" s="256"/>
      <c r="DB755" s="256"/>
      <c r="DC755" s="256"/>
      <c r="DD755" s="256"/>
      <c r="DE755" s="256"/>
      <c r="DF755" s="256"/>
      <c r="DG755" s="256"/>
      <c r="DH755" s="256"/>
    </row>
    <row r="756" spans="41:112" ht="19.5" customHeight="1" x14ac:dyDescent="0.5">
      <c r="AO756" s="400"/>
      <c r="AY756" s="256"/>
      <c r="AZ756" s="256"/>
      <c r="BA756" s="256"/>
      <c r="BB756" s="256"/>
      <c r="BC756" s="256"/>
      <c r="BD756" s="256"/>
      <c r="BE756" s="256"/>
      <c r="BF756" s="256"/>
      <c r="BG756" s="256"/>
      <c r="BH756" s="256"/>
      <c r="BI756" s="256"/>
      <c r="BK756" s="256"/>
      <c r="BL756" s="256"/>
      <c r="BM756" s="256"/>
      <c r="BN756" s="256"/>
      <c r="BO756" s="256"/>
      <c r="BP756" s="256"/>
      <c r="BQ756" s="256"/>
      <c r="BR756" s="256"/>
      <c r="BS756" s="256"/>
      <c r="BT756" s="256"/>
      <c r="BU756" s="256"/>
      <c r="BV756" s="256"/>
      <c r="BX756" s="256"/>
      <c r="BY756" s="256"/>
      <c r="BZ756" s="256"/>
      <c r="CA756" s="256"/>
      <c r="CB756" s="256"/>
      <c r="CC756" s="256"/>
      <c r="CD756" s="256"/>
      <c r="CE756" s="256"/>
      <c r="CF756" s="256"/>
      <c r="CG756" s="256"/>
      <c r="CH756" s="256"/>
      <c r="CI756" s="256"/>
      <c r="CK756" s="256"/>
      <c r="CL756" s="256"/>
      <c r="CM756" s="256"/>
      <c r="CN756" s="256"/>
      <c r="CO756" s="256"/>
      <c r="CP756" s="256"/>
      <c r="CQ756" s="256"/>
      <c r="CR756" s="256"/>
      <c r="CS756" s="256"/>
      <c r="CT756" s="256"/>
      <c r="CU756" s="256"/>
      <c r="CV756" s="256"/>
      <c r="CX756" s="256"/>
      <c r="CY756" s="256"/>
      <c r="CZ756" s="256"/>
      <c r="DA756" s="256"/>
      <c r="DB756" s="256"/>
      <c r="DC756" s="256"/>
      <c r="DD756" s="256"/>
      <c r="DE756" s="256"/>
      <c r="DF756" s="256"/>
      <c r="DG756" s="256"/>
      <c r="DH756" s="256"/>
    </row>
    <row r="757" spans="41:112" ht="19.5" customHeight="1" x14ac:dyDescent="0.5">
      <c r="AO757" s="400"/>
      <c r="AY757" s="256"/>
      <c r="AZ757" s="256"/>
      <c r="BA757" s="256"/>
      <c r="BB757" s="256"/>
      <c r="BC757" s="256"/>
      <c r="BD757" s="256"/>
      <c r="BE757" s="256"/>
      <c r="BF757" s="256"/>
      <c r="BG757" s="256"/>
      <c r="BH757" s="256"/>
      <c r="BI757" s="256"/>
      <c r="BK757" s="256"/>
      <c r="BL757" s="256"/>
      <c r="BM757" s="256"/>
      <c r="BN757" s="256"/>
      <c r="BO757" s="256"/>
      <c r="BP757" s="256"/>
      <c r="BQ757" s="256"/>
      <c r="BR757" s="256"/>
      <c r="BS757" s="256"/>
      <c r="BT757" s="256"/>
      <c r="BU757" s="256"/>
      <c r="BV757" s="256"/>
      <c r="BX757" s="256"/>
      <c r="BY757" s="256"/>
      <c r="BZ757" s="256"/>
      <c r="CA757" s="256"/>
      <c r="CB757" s="256"/>
      <c r="CC757" s="256"/>
      <c r="CD757" s="256"/>
      <c r="CE757" s="256"/>
      <c r="CF757" s="256"/>
      <c r="CG757" s="256"/>
      <c r="CH757" s="256"/>
      <c r="CI757" s="256"/>
      <c r="CK757" s="256"/>
      <c r="CL757" s="256"/>
      <c r="CM757" s="256"/>
      <c r="CN757" s="256"/>
      <c r="CO757" s="256"/>
      <c r="CP757" s="256"/>
      <c r="CQ757" s="256"/>
      <c r="CR757" s="256"/>
      <c r="CS757" s="256"/>
      <c r="CT757" s="256"/>
      <c r="CU757" s="256"/>
      <c r="CV757" s="256"/>
      <c r="CX757" s="256"/>
      <c r="CY757" s="256"/>
      <c r="CZ757" s="256"/>
      <c r="DA757" s="256"/>
      <c r="DB757" s="256"/>
      <c r="DC757" s="256"/>
      <c r="DD757" s="256"/>
      <c r="DE757" s="256"/>
      <c r="DF757" s="256"/>
      <c r="DG757" s="256"/>
      <c r="DH757" s="256"/>
    </row>
    <row r="758" spans="41:112" ht="19.5" customHeight="1" x14ac:dyDescent="0.5">
      <c r="AO758" s="400"/>
      <c r="AY758" s="256"/>
      <c r="AZ758" s="256"/>
      <c r="BA758" s="256"/>
      <c r="BB758" s="256"/>
      <c r="BC758" s="256"/>
      <c r="BD758" s="256"/>
      <c r="BE758" s="256"/>
      <c r="BF758" s="256"/>
      <c r="BG758" s="256"/>
      <c r="BH758" s="256"/>
      <c r="BI758" s="256"/>
      <c r="BK758" s="256"/>
      <c r="BL758" s="256"/>
      <c r="BM758" s="256"/>
      <c r="BN758" s="256"/>
      <c r="BO758" s="256"/>
      <c r="BP758" s="256"/>
      <c r="BQ758" s="256"/>
      <c r="BR758" s="256"/>
      <c r="BS758" s="256"/>
      <c r="BT758" s="256"/>
      <c r="BU758" s="256"/>
      <c r="BV758" s="256"/>
      <c r="BX758" s="256"/>
      <c r="BY758" s="256"/>
      <c r="BZ758" s="256"/>
      <c r="CA758" s="256"/>
      <c r="CB758" s="256"/>
      <c r="CC758" s="256"/>
      <c r="CD758" s="256"/>
      <c r="CE758" s="256"/>
      <c r="CF758" s="256"/>
      <c r="CG758" s="256"/>
      <c r="CH758" s="256"/>
      <c r="CI758" s="256"/>
      <c r="CK758" s="256"/>
      <c r="CL758" s="256"/>
      <c r="CM758" s="256"/>
      <c r="CN758" s="256"/>
      <c r="CO758" s="256"/>
      <c r="CP758" s="256"/>
      <c r="CQ758" s="256"/>
      <c r="CR758" s="256"/>
      <c r="CS758" s="256"/>
      <c r="CT758" s="256"/>
      <c r="CU758" s="256"/>
      <c r="CV758" s="256"/>
      <c r="CX758" s="256"/>
      <c r="CY758" s="256"/>
      <c r="CZ758" s="256"/>
      <c r="DA758" s="256"/>
      <c r="DB758" s="256"/>
      <c r="DC758" s="256"/>
      <c r="DD758" s="256"/>
      <c r="DE758" s="256"/>
      <c r="DF758" s="256"/>
      <c r="DG758" s="256"/>
      <c r="DH758" s="256"/>
    </row>
    <row r="759" spans="41:112" ht="19.5" customHeight="1" x14ac:dyDescent="0.5">
      <c r="AO759" s="400"/>
      <c r="AY759" s="256"/>
      <c r="AZ759" s="256"/>
      <c r="BA759" s="256"/>
      <c r="BB759" s="256"/>
      <c r="BC759" s="256"/>
      <c r="BD759" s="256"/>
      <c r="BE759" s="256"/>
      <c r="BF759" s="256"/>
      <c r="BG759" s="256"/>
      <c r="BH759" s="256"/>
      <c r="BI759" s="256"/>
      <c r="BK759" s="256"/>
      <c r="BL759" s="256"/>
      <c r="BM759" s="256"/>
      <c r="BN759" s="256"/>
      <c r="BO759" s="256"/>
      <c r="BP759" s="256"/>
      <c r="BQ759" s="256"/>
      <c r="BR759" s="256"/>
      <c r="BS759" s="256"/>
      <c r="BT759" s="256"/>
      <c r="BU759" s="256"/>
      <c r="BV759" s="256"/>
      <c r="BX759" s="256"/>
      <c r="BY759" s="256"/>
      <c r="BZ759" s="256"/>
      <c r="CA759" s="256"/>
      <c r="CB759" s="256"/>
      <c r="CC759" s="256"/>
      <c r="CD759" s="256"/>
      <c r="CE759" s="256"/>
      <c r="CF759" s="256"/>
      <c r="CG759" s="256"/>
      <c r="CH759" s="256"/>
      <c r="CI759" s="256"/>
      <c r="CK759" s="256"/>
      <c r="CL759" s="256"/>
      <c r="CM759" s="256"/>
      <c r="CN759" s="256"/>
      <c r="CO759" s="256"/>
      <c r="CP759" s="256"/>
      <c r="CQ759" s="256"/>
      <c r="CR759" s="256"/>
      <c r="CS759" s="256"/>
      <c r="CT759" s="256"/>
      <c r="CU759" s="256"/>
      <c r="CV759" s="256"/>
      <c r="CX759" s="256"/>
      <c r="CY759" s="256"/>
      <c r="CZ759" s="256"/>
      <c r="DA759" s="256"/>
      <c r="DB759" s="256"/>
      <c r="DC759" s="256"/>
      <c r="DD759" s="256"/>
      <c r="DE759" s="256"/>
      <c r="DF759" s="256"/>
      <c r="DG759" s="256"/>
      <c r="DH759" s="256"/>
    </row>
    <row r="760" spans="41:112" ht="19.5" customHeight="1" x14ac:dyDescent="0.5">
      <c r="AO760" s="400"/>
      <c r="AY760" s="256"/>
      <c r="AZ760" s="256"/>
      <c r="BA760" s="256"/>
      <c r="BB760" s="256"/>
      <c r="BC760" s="256"/>
      <c r="BD760" s="256"/>
      <c r="BE760" s="256"/>
      <c r="BF760" s="256"/>
      <c r="BG760" s="256"/>
      <c r="BH760" s="256"/>
      <c r="BI760" s="256"/>
      <c r="BK760" s="256"/>
      <c r="BL760" s="256"/>
      <c r="BM760" s="256"/>
      <c r="BN760" s="256"/>
      <c r="BO760" s="256"/>
      <c r="BP760" s="256"/>
      <c r="BQ760" s="256"/>
      <c r="BR760" s="256"/>
      <c r="BS760" s="256"/>
      <c r="BT760" s="256"/>
      <c r="BU760" s="256"/>
      <c r="BV760" s="256"/>
      <c r="BX760" s="256"/>
      <c r="BY760" s="256"/>
      <c r="BZ760" s="256"/>
      <c r="CA760" s="256"/>
      <c r="CB760" s="256"/>
      <c r="CC760" s="256"/>
      <c r="CD760" s="256"/>
      <c r="CE760" s="256"/>
      <c r="CF760" s="256"/>
      <c r="CG760" s="256"/>
      <c r="CH760" s="256"/>
      <c r="CI760" s="256"/>
      <c r="CK760" s="256"/>
      <c r="CL760" s="256"/>
      <c r="CM760" s="256"/>
      <c r="CN760" s="256"/>
      <c r="CO760" s="256"/>
      <c r="CP760" s="256"/>
      <c r="CQ760" s="256"/>
      <c r="CR760" s="256"/>
      <c r="CS760" s="256"/>
      <c r="CT760" s="256"/>
      <c r="CU760" s="256"/>
      <c r="CV760" s="256"/>
      <c r="CX760" s="256"/>
      <c r="CY760" s="256"/>
      <c r="CZ760" s="256"/>
      <c r="DA760" s="256"/>
      <c r="DB760" s="256"/>
      <c r="DC760" s="256"/>
      <c r="DD760" s="256"/>
      <c r="DE760" s="256"/>
      <c r="DF760" s="256"/>
      <c r="DG760" s="256"/>
      <c r="DH760" s="256"/>
    </row>
    <row r="761" spans="41:112" ht="19.5" customHeight="1" x14ac:dyDescent="0.5">
      <c r="AO761" s="400"/>
      <c r="AY761" s="256"/>
      <c r="AZ761" s="256"/>
      <c r="BA761" s="256"/>
      <c r="BB761" s="256"/>
      <c r="BC761" s="256"/>
      <c r="BD761" s="256"/>
      <c r="BE761" s="256"/>
      <c r="BF761" s="256"/>
      <c r="BG761" s="256"/>
      <c r="BH761" s="256"/>
      <c r="BI761" s="256"/>
      <c r="BK761" s="256"/>
      <c r="BL761" s="256"/>
      <c r="BM761" s="256"/>
      <c r="BN761" s="256"/>
      <c r="BO761" s="256"/>
      <c r="BP761" s="256"/>
      <c r="BQ761" s="256"/>
      <c r="BR761" s="256"/>
      <c r="BS761" s="256"/>
      <c r="BT761" s="256"/>
      <c r="BU761" s="256"/>
      <c r="BV761" s="256"/>
      <c r="BX761" s="256"/>
      <c r="BY761" s="256"/>
      <c r="BZ761" s="256"/>
      <c r="CA761" s="256"/>
      <c r="CB761" s="256"/>
      <c r="CC761" s="256"/>
      <c r="CD761" s="256"/>
      <c r="CE761" s="256"/>
      <c r="CF761" s="256"/>
      <c r="CG761" s="256"/>
      <c r="CH761" s="256"/>
      <c r="CI761" s="256"/>
      <c r="CK761" s="256"/>
      <c r="CL761" s="256"/>
      <c r="CM761" s="256"/>
      <c r="CN761" s="256"/>
      <c r="CO761" s="256"/>
      <c r="CP761" s="256"/>
      <c r="CQ761" s="256"/>
      <c r="CR761" s="256"/>
      <c r="CS761" s="256"/>
      <c r="CT761" s="256"/>
      <c r="CU761" s="256"/>
      <c r="CV761" s="256"/>
      <c r="CX761" s="256"/>
      <c r="CY761" s="256"/>
      <c r="CZ761" s="256"/>
      <c r="DA761" s="256"/>
      <c r="DB761" s="256"/>
      <c r="DC761" s="256"/>
      <c r="DD761" s="256"/>
      <c r="DE761" s="256"/>
      <c r="DF761" s="256"/>
      <c r="DG761" s="256"/>
      <c r="DH761" s="256"/>
    </row>
    <row r="762" spans="41:112" ht="19.5" customHeight="1" x14ac:dyDescent="0.5">
      <c r="AO762" s="400"/>
      <c r="AY762" s="256"/>
      <c r="AZ762" s="256"/>
      <c r="BA762" s="256"/>
      <c r="BB762" s="256"/>
      <c r="BC762" s="256"/>
      <c r="BD762" s="256"/>
      <c r="BE762" s="256"/>
      <c r="BF762" s="256"/>
      <c r="BG762" s="256"/>
      <c r="BH762" s="256"/>
      <c r="BI762" s="256"/>
      <c r="BK762" s="256"/>
      <c r="BL762" s="256"/>
      <c r="BM762" s="256"/>
      <c r="BN762" s="256"/>
      <c r="BO762" s="256"/>
      <c r="BP762" s="256"/>
      <c r="BQ762" s="256"/>
      <c r="BR762" s="256"/>
      <c r="BS762" s="256"/>
      <c r="BT762" s="256"/>
      <c r="BU762" s="256"/>
      <c r="BV762" s="256"/>
      <c r="BX762" s="256"/>
      <c r="BY762" s="256"/>
      <c r="BZ762" s="256"/>
      <c r="CA762" s="256"/>
      <c r="CB762" s="256"/>
      <c r="CC762" s="256"/>
      <c r="CD762" s="256"/>
      <c r="CE762" s="256"/>
      <c r="CF762" s="256"/>
      <c r="CG762" s="256"/>
      <c r="CH762" s="256"/>
      <c r="CI762" s="256"/>
      <c r="CK762" s="256"/>
      <c r="CL762" s="256"/>
      <c r="CM762" s="256"/>
      <c r="CN762" s="256"/>
      <c r="CO762" s="256"/>
      <c r="CP762" s="256"/>
      <c r="CQ762" s="256"/>
      <c r="CR762" s="256"/>
      <c r="CS762" s="256"/>
      <c r="CT762" s="256"/>
      <c r="CU762" s="256"/>
      <c r="CV762" s="256"/>
      <c r="CX762" s="256"/>
      <c r="CY762" s="256"/>
      <c r="CZ762" s="256"/>
      <c r="DA762" s="256"/>
      <c r="DB762" s="256"/>
      <c r="DC762" s="256"/>
      <c r="DD762" s="256"/>
      <c r="DE762" s="256"/>
      <c r="DF762" s="256"/>
      <c r="DG762" s="256"/>
      <c r="DH762" s="256"/>
    </row>
    <row r="763" spans="41:112" ht="19.5" customHeight="1" x14ac:dyDescent="0.5">
      <c r="AO763" s="400"/>
      <c r="AY763" s="256"/>
      <c r="AZ763" s="256"/>
      <c r="BA763" s="256"/>
      <c r="BB763" s="256"/>
      <c r="BC763" s="256"/>
      <c r="BD763" s="256"/>
      <c r="BE763" s="256"/>
      <c r="BF763" s="256"/>
      <c r="BG763" s="256"/>
      <c r="BH763" s="256"/>
      <c r="BI763" s="256"/>
      <c r="BK763" s="256"/>
      <c r="BL763" s="256"/>
      <c r="BM763" s="256"/>
      <c r="BN763" s="256"/>
      <c r="BO763" s="256"/>
      <c r="BP763" s="256"/>
      <c r="BQ763" s="256"/>
      <c r="BR763" s="256"/>
      <c r="BS763" s="256"/>
      <c r="BT763" s="256"/>
      <c r="BU763" s="256"/>
      <c r="BV763" s="256"/>
      <c r="BX763" s="256"/>
      <c r="BY763" s="256"/>
      <c r="BZ763" s="256"/>
      <c r="CA763" s="256"/>
      <c r="CB763" s="256"/>
      <c r="CC763" s="256"/>
      <c r="CD763" s="256"/>
      <c r="CE763" s="256"/>
      <c r="CF763" s="256"/>
      <c r="CG763" s="256"/>
      <c r="CH763" s="256"/>
      <c r="CI763" s="256"/>
      <c r="CK763" s="256"/>
      <c r="CL763" s="256"/>
      <c r="CM763" s="256"/>
      <c r="CN763" s="256"/>
      <c r="CO763" s="256"/>
      <c r="CP763" s="256"/>
      <c r="CQ763" s="256"/>
      <c r="CR763" s="256"/>
      <c r="CS763" s="256"/>
      <c r="CT763" s="256"/>
      <c r="CU763" s="256"/>
      <c r="CV763" s="256"/>
      <c r="CX763" s="256"/>
      <c r="CY763" s="256"/>
      <c r="CZ763" s="256"/>
      <c r="DA763" s="256"/>
      <c r="DB763" s="256"/>
      <c r="DC763" s="256"/>
      <c r="DD763" s="256"/>
      <c r="DE763" s="256"/>
      <c r="DF763" s="256"/>
      <c r="DG763" s="256"/>
      <c r="DH763" s="256"/>
    </row>
    <row r="764" spans="41:112" ht="19.5" customHeight="1" x14ac:dyDescent="0.5">
      <c r="AO764" s="400"/>
      <c r="AY764" s="256"/>
      <c r="AZ764" s="256"/>
      <c r="BA764" s="256"/>
      <c r="BB764" s="256"/>
      <c r="BC764" s="256"/>
      <c r="BD764" s="256"/>
      <c r="BE764" s="256"/>
      <c r="BF764" s="256"/>
      <c r="BG764" s="256"/>
      <c r="BH764" s="256"/>
      <c r="BI764" s="256"/>
      <c r="BK764" s="256"/>
      <c r="BL764" s="256"/>
      <c r="BM764" s="256"/>
      <c r="BN764" s="256"/>
      <c r="BO764" s="256"/>
      <c r="BP764" s="256"/>
      <c r="BQ764" s="256"/>
      <c r="BR764" s="256"/>
      <c r="BS764" s="256"/>
      <c r="BT764" s="256"/>
      <c r="BU764" s="256"/>
      <c r="BV764" s="256"/>
      <c r="BX764" s="256"/>
      <c r="BY764" s="256"/>
      <c r="BZ764" s="256"/>
      <c r="CA764" s="256"/>
      <c r="CB764" s="256"/>
      <c r="CC764" s="256"/>
      <c r="CD764" s="256"/>
      <c r="CE764" s="256"/>
      <c r="CF764" s="256"/>
      <c r="CG764" s="256"/>
      <c r="CH764" s="256"/>
      <c r="CI764" s="256"/>
      <c r="CK764" s="256"/>
      <c r="CL764" s="256"/>
      <c r="CM764" s="256"/>
      <c r="CN764" s="256"/>
      <c r="CO764" s="256"/>
      <c r="CP764" s="256"/>
      <c r="CQ764" s="256"/>
      <c r="CR764" s="256"/>
      <c r="CS764" s="256"/>
      <c r="CT764" s="256"/>
      <c r="CU764" s="256"/>
      <c r="CV764" s="256"/>
      <c r="CX764" s="256"/>
      <c r="CY764" s="256"/>
      <c r="CZ764" s="256"/>
      <c r="DA764" s="256"/>
      <c r="DB764" s="256"/>
      <c r="DC764" s="256"/>
      <c r="DD764" s="256"/>
      <c r="DE764" s="256"/>
      <c r="DF764" s="256"/>
      <c r="DG764" s="256"/>
      <c r="DH764" s="256"/>
    </row>
    <row r="765" spans="41:112" ht="19.5" customHeight="1" x14ac:dyDescent="0.5">
      <c r="AO765" s="400"/>
      <c r="AY765" s="256"/>
      <c r="AZ765" s="256"/>
      <c r="BA765" s="256"/>
      <c r="BB765" s="256"/>
      <c r="BC765" s="256"/>
      <c r="BD765" s="256"/>
      <c r="BE765" s="256"/>
      <c r="BF765" s="256"/>
      <c r="BG765" s="256"/>
      <c r="BH765" s="256"/>
      <c r="BI765" s="256"/>
      <c r="BK765" s="256"/>
      <c r="BL765" s="256"/>
      <c r="BM765" s="256"/>
      <c r="BN765" s="256"/>
      <c r="BO765" s="256"/>
      <c r="BP765" s="256"/>
      <c r="BQ765" s="256"/>
      <c r="BR765" s="256"/>
      <c r="BS765" s="256"/>
      <c r="BT765" s="256"/>
      <c r="BU765" s="256"/>
      <c r="BV765" s="256"/>
      <c r="BX765" s="256"/>
      <c r="BY765" s="256"/>
      <c r="BZ765" s="256"/>
      <c r="CA765" s="256"/>
      <c r="CB765" s="256"/>
      <c r="CC765" s="256"/>
      <c r="CD765" s="256"/>
      <c r="CE765" s="256"/>
      <c r="CF765" s="256"/>
      <c r="CG765" s="256"/>
      <c r="CH765" s="256"/>
      <c r="CI765" s="256"/>
      <c r="CK765" s="256"/>
      <c r="CL765" s="256"/>
      <c r="CM765" s="256"/>
      <c r="CN765" s="256"/>
      <c r="CO765" s="256"/>
      <c r="CP765" s="256"/>
      <c r="CQ765" s="256"/>
      <c r="CR765" s="256"/>
      <c r="CS765" s="256"/>
      <c r="CT765" s="256"/>
      <c r="CU765" s="256"/>
      <c r="CV765" s="256"/>
      <c r="CX765" s="256"/>
      <c r="CY765" s="256"/>
      <c r="CZ765" s="256"/>
      <c r="DA765" s="256"/>
      <c r="DB765" s="256"/>
      <c r="DC765" s="256"/>
      <c r="DD765" s="256"/>
      <c r="DE765" s="256"/>
      <c r="DF765" s="256"/>
      <c r="DG765" s="256"/>
      <c r="DH765" s="256"/>
    </row>
    <row r="766" spans="41:112" ht="19.5" customHeight="1" x14ac:dyDescent="0.5">
      <c r="AO766" s="400"/>
      <c r="AY766" s="256"/>
      <c r="AZ766" s="256"/>
      <c r="BA766" s="256"/>
      <c r="BB766" s="256"/>
      <c r="BC766" s="256"/>
      <c r="BD766" s="256"/>
      <c r="BE766" s="256"/>
      <c r="BF766" s="256"/>
      <c r="BG766" s="256"/>
      <c r="BH766" s="256"/>
      <c r="BI766" s="256"/>
      <c r="BK766" s="256"/>
      <c r="BL766" s="256"/>
      <c r="BM766" s="256"/>
      <c r="BN766" s="256"/>
      <c r="BO766" s="256"/>
      <c r="BP766" s="256"/>
      <c r="BQ766" s="256"/>
      <c r="BR766" s="256"/>
      <c r="BS766" s="256"/>
      <c r="BT766" s="256"/>
      <c r="BU766" s="256"/>
      <c r="BV766" s="256"/>
      <c r="BX766" s="256"/>
      <c r="BY766" s="256"/>
      <c r="BZ766" s="256"/>
      <c r="CA766" s="256"/>
      <c r="CB766" s="256"/>
      <c r="CC766" s="256"/>
      <c r="CD766" s="256"/>
      <c r="CE766" s="256"/>
      <c r="CF766" s="256"/>
      <c r="CG766" s="256"/>
      <c r="CH766" s="256"/>
      <c r="CI766" s="256"/>
      <c r="CK766" s="256"/>
      <c r="CL766" s="256"/>
      <c r="CM766" s="256"/>
      <c r="CN766" s="256"/>
      <c r="CO766" s="256"/>
      <c r="CP766" s="256"/>
      <c r="CQ766" s="256"/>
      <c r="CR766" s="256"/>
      <c r="CS766" s="256"/>
      <c r="CT766" s="256"/>
      <c r="CU766" s="256"/>
      <c r="CV766" s="256"/>
      <c r="CX766" s="256"/>
      <c r="CY766" s="256"/>
      <c r="CZ766" s="256"/>
      <c r="DA766" s="256"/>
      <c r="DB766" s="256"/>
      <c r="DC766" s="256"/>
      <c r="DD766" s="256"/>
      <c r="DE766" s="256"/>
      <c r="DF766" s="256"/>
      <c r="DG766" s="256"/>
      <c r="DH766" s="256"/>
    </row>
    <row r="767" spans="41:112" ht="19.5" customHeight="1" x14ac:dyDescent="0.5">
      <c r="AO767" s="400"/>
      <c r="AY767" s="256"/>
      <c r="AZ767" s="256"/>
      <c r="BA767" s="256"/>
      <c r="BB767" s="256"/>
      <c r="BC767" s="256"/>
      <c r="BD767" s="256"/>
      <c r="BE767" s="256"/>
      <c r="BF767" s="256"/>
      <c r="BG767" s="256"/>
      <c r="BH767" s="256"/>
      <c r="BI767" s="256"/>
      <c r="BK767" s="256"/>
      <c r="BL767" s="256"/>
      <c r="BM767" s="256"/>
      <c r="BN767" s="256"/>
      <c r="BO767" s="256"/>
      <c r="BP767" s="256"/>
      <c r="BQ767" s="256"/>
      <c r="BR767" s="256"/>
      <c r="BS767" s="256"/>
      <c r="BT767" s="256"/>
      <c r="BU767" s="256"/>
      <c r="BV767" s="256"/>
      <c r="BX767" s="256"/>
      <c r="BY767" s="256"/>
      <c r="BZ767" s="256"/>
      <c r="CA767" s="256"/>
      <c r="CB767" s="256"/>
      <c r="CC767" s="256"/>
      <c r="CD767" s="256"/>
      <c r="CE767" s="256"/>
      <c r="CF767" s="256"/>
      <c r="CG767" s="256"/>
      <c r="CH767" s="256"/>
      <c r="CI767" s="256"/>
      <c r="CK767" s="256"/>
      <c r="CL767" s="256"/>
      <c r="CM767" s="256"/>
      <c r="CN767" s="256"/>
      <c r="CO767" s="256"/>
      <c r="CP767" s="256"/>
      <c r="CQ767" s="256"/>
      <c r="CR767" s="256"/>
      <c r="CS767" s="256"/>
      <c r="CT767" s="256"/>
      <c r="CU767" s="256"/>
      <c r="CV767" s="256"/>
      <c r="CX767" s="256"/>
      <c r="CY767" s="256"/>
      <c r="CZ767" s="256"/>
      <c r="DA767" s="256"/>
      <c r="DB767" s="256"/>
      <c r="DC767" s="256"/>
      <c r="DD767" s="256"/>
      <c r="DE767" s="256"/>
      <c r="DF767" s="256"/>
      <c r="DG767" s="256"/>
      <c r="DH767" s="256"/>
    </row>
    <row r="768" spans="41:112" ht="19.5" customHeight="1" x14ac:dyDescent="0.5">
      <c r="AO768" s="400"/>
      <c r="AY768" s="256"/>
      <c r="AZ768" s="256"/>
      <c r="BA768" s="256"/>
      <c r="BB768" s="256"/>
      <c r="BC768" s="256"/>
      <c r="BD768" s="256"/>
      <c r="BE768" s="256"/>
      <c r="BF768" s="256"/>
      <c r="BG768" s="256"/>
      <c r="BH768" s="256"/>
      <c r="BI768" s="256"/>
      <c r="BK768" s="256"/>
      <c r="BL768" s="256"/>
      <c r="BM768" s="256"/>
      <c r="BN768" s="256"/>
      <c r="BO768" s="256"/>
      <c r="BP768" s="256"/>
      <c r="BQ768" s="256"/>
      <c r="BR768" s="256"/>
      <c r="BS768" s="256"/>
      <c r="BT768" s="256"/>
      <c r="BU768" s="256"/>
      <c r="BV768" s="256"/>
      <c r="BX768" s="256"/>
      <c r="BY768" s="256"/>
      <c r="BZ768" s="256"/>
      <c r="CA768" s="256"/>
      <c r="CB768" s="256"/>
      <c r="CC768" s="256"/>
      <c r="CD768" s="256"/>
      <c r="CE768" s="256"/>
      <c r="CF768" s="256"/>
      <c r="CG768" s="256"/>
      <c r="CH768" s="256"/>
      <c r="CI768" s="256"/>
      <c r="CK768" s="256"/>
      <c r="CL768" s="256"/>
      <c r="CM768" s="256"/>
      <c r="CN768" s="256"/>
      <c r="CO768" s="256"/>
      <c r="CP768" s="256"/>
      <c r="CQ768" s="256"/>
      <c r="CR768" s="256"/>
      <c r="CS768" s="256"/>
      <c r="CT768" s="256"/>
      <c r="CU768" s="256"/>
      <c r="CV768" s="256"/>
      <c r="CX768" s="256"/>
      <c r="CY768" s="256"/>
      <c r="CZ768" s="256"/>
      <c r="DA768" s="256"/>
      <c r="DB768" s="256"/>
      <c r="DC768" s="256"/>
      <c r="DD768" s="256"/>
      <c r="DE768" s="256"/>
      <c r="DF768" s="256"/>
      <c r="DG768" s="256"/>
      <c r="DH768" s="256"/>
    </row>
    <row r="769" spans="41:112" ht="19.5" customHeight="1" x14ac:dyDescent="0.5">
      <c r="AO769" s="400"/>
      <c r="AY769" s="256"/>
      <c r="AZ769" s="256"/>
      <c r="BA769" s="256"/>
      <c r="BB769" s="256"/>
      <c r="BC769" s="256"/>
      <c r="BD769" s="256"/>
      <c r="BE769" s="256"/>
      <c r="BF769" s="256"/>
      <c r="BG769" s="256"/>
      <c r="BH769" s="256"/>
      <c r="BI769" s="256"/>
      <c r="BK769" s="256"/>
      <c r="BL769" s="256"/>
      <c r="BM769" s="256"/>
      <c r="BN769" s="256"/>
      <c r="BO769" s="256"/>
      <c r="BP769" s="256"/>
      <c r="BQ769" s="256"/>
      <c r="BR769" s="256"/>
      <c r="BS769" s="256"/>
      <c r="BT769" s="256"/>
      <c r="BU769" s="256"/>
      <c r="BV769" s="256"/>
      <c r="BX769" s="256"/>
      <c r="BY769" s="256"/>
      <c r="BZ769" s="256"/>
      <c r="CA769" s="256"/>
      <c r="CB769" s="256"/>
      <c r="CC769" s="256"/>
      <c r="CD769" s="256"/>
      <c r="CE769" s="256"/>
      <c r="CF769" s="256"/>
      <c r="CG769" s="256"/>
      <c r="CH769" s="256"/>
      <c r="CI769" s="256"/>
      <c r="CK769" s="256"/>
      <c r="CL769" s="256"/>
      <c r="CM769" s="256"/>
      <c r="CN769" s="256"/>
      <c r="CO769" s="256"/>
      <c r="CP769" s="256"/>
      <c r="CQ769" s="256"/>
      <c r="CR769" s="256"/>
      <c r="CS769" s="256"/>
      <c r="CT769" s="256"/>
      <c r="CU769" s="256"/>
      <c r="CV769" s="256"/>
      <c r="CX769" s="256"/>
      <c r="CY769" s="256"/>
      <c r="CZ769" s="256"/>
      <c r="DA769" s="256"/>
      <c r="DB769" s="256"/>
      <c r="DC769" s="256"/>
      <c r="DD769" s="256"/>
      <c r="DE769" s="256"/>
      <c r="DF769" s="256"/>
      <c r="DG769" s="256"/>
      <c r="DH769" s="256"/>
    </row>
    <row r="770" spans="41:112" ht="19.5" customHeight="1" x14ac:dyDescent="0.5">
      <c r="AO770" s="400"/>
      <c r="AY770" s="256"/>
      <c r="AZ770" s="256"/>
      <c r="BA770" s="256"/>
      <c r="BB770" s="256"/>
      <c r="BC770" s="256"/>
      <c r="BD770" s="256"/>
      <c r="BE770" s="256"/>
      <c r="BF770" s="256"/>
      <c r="BG770" s="256"/>
      <c r="BH770" s="256"/>
      <c r="BI770" s="256"/>
      <c r="BK770" s="256"/>
      <c r="BL770" s="256"/>
      <c r="BM770" s="256"/>
      <c r="BN770" s="256"/>
      <c r="BO770" s="256"/>
      <c r="BP770" s="256"/>
      <c r="BQ770" s="256"/>
      <c r="BR770" s="256"/>
      <c r="BS770" s="256"/>
      <c r="BT770" s="256"/>
      <c r="BU770" s="256"/>
      <c r="BV770" s="256"/>
      <c r="BX770" s="256"/>
      <c r="BY770" s="256"/>
      <c r="BZ770" s="256"/>
      <c r="CA770" s="256"/>
      <c r="CB770" s="256"/>
      <c r="CC770" s="256"/>
      <c r="CD770" s="256"/>
      <c r="CE770" s="256"/>
      <c r="CF770" s="256"/>
      <c r="CG770" s="256"/>
      <c r="CH770" s="256"/>
      <c r="CI770" s="256"/>
      <c r="CK770" s="256"/>
      <c r="CL770" s="256"/>
      <c r="CM770" s="256"/>
      <c r="CN770" s="256"/>
      <c r="CO770" s="256"/>
      <c r="CP770" s="256"/>
      <c r="CQ770" s="256"/>
      <c r="CR770" s="256"/>
      <c r="CS770" s="256"/>
      <c r="CT770" s="256"/>
      <c r="CU770" s="256"/>
      <c r="CV770" s="256"/>
      <c r="CX770" s="256"/>
      <c r="CY770" s="256"/>
      <c r="CZ770" s="256"/>
      <c r="DA770" s="256"/>
      <c r="DB770" s="256"/>
      <c r="DC770" s="256"/>
      <c r="DD770" s="256"/>
      <c r="DE770" s="256"/>
      <c r="DF770" s="256"/>
      <c r="DG770" s="256"/>
      <c r="DH770" s="256"/>
    </row>
    <row r="771" spans="41:112" ht="19.5" customHeight="1" x14ac:dyDescent="0.5">
      <c r="AO771" s="400"/>
      <c r="AY771" s="256"/>
      <c r="AZ771" s="256"/>
      <c r="BA771" s="256"/>
      <c r="BB771" s="256"/>
      <c r="BC771" s="256"/>
      <c r="BD771" s="256"/>
      <c r="BE771" s="256"/>
      <c r="BF771" s="256"/>
      <c r="BG771" s="256"/>
      <c r="BH771" s="256"/>
      <c r="BI771" s="256"/>
      <c r="BK771" s="256"/>
      <c r="BL771" s="256"/>
      <c r="BM771" s="256"/>
      <c r="BN771" s="256"/>
      <c r="BO771" s="256"/>
      <c r="BP771" s="256"/>
      <c r="BQ771" s="256"/>
      <c r="BR771" s="256"/>
      <c r="BS771" s="256"/>
      <c r="BT771" s="256"/>
      <c r="BU771" s="256"/>
      <c r="BV771" s="256"/>
      <c r="BX771" s="256"/>
      <c r="BY771" s="256"/>
      <c r="BZ771" s="256"/>
      <c r="CA771" s="256"/>
      <c r="CB771" s="256"/>
      <c r="CC771" s="256"/>
      <c r="CD771" s="256"/>
      <c r="CE771" s="256"/>
      <c r="CF771" s="256"/>
      <c r="CG771" s="256"/>
      <c r="CH771" s="256"/>
      <c r="CI771" s="256"/>
      <c r="CK771" s="256"/>
      <c r="CL771" s="256"/>
      <c r="CM771" s="256"/>
      <c r="CN771" s="256"/>
      <c r="CO771" s="256"/>
      <c r="CP771" s="256"/>
      <c r="CQ771" s="256"/>
      <c r="CR771" s="256"/>
      <c r="CS771" s="256"/>
      <c r="CT771" s="256"/>
      <c r="CU771" s="256"/>
      <c r="CV771" s="256"/>
      <c r="CX771" s="256"/>
      <c r="CY771" s="256"/>
      <c r="CZ771" s="256"/>
      <c r="DA771" s="256"/>
      <c r="DB771" s="256"/>
      <c r="DC771" s="256"/>
      <c r="DD771" s="256"/>
      <c r="DE771" s="256"/>
      <c r="DF771" s="256"/>
      <c r="DG771" s="256"/>
      <c r="DH771" s="256"/>
    </row>
    <row r="772" spans="41:112" ht="19.5" customHeight="1" x14ac:dyDescent="0.5">
      <c r="AO772" s="400"/>
      <c r="AY772" s="256"/>
      <c r="AZ772" s="256"/>
      <c r="BA772" s="256"/>
      <c r="BB772" s="256"/>
      <c r="BC772" s="256"/>
      <c r="BD772" s="256"/>
      <c r="BE772" s="256"/>
      <c r="BF772" s="256"/>
      <c r="BG772" s="256"/>
      <c r="BH772" s="256"/>
      <c r="BI772" s="256"/>
      <c r="BK772" s="256"/>
      <c r="BL772" s="256"/>
      <c r="BM772" s="256"/>
      <c r="BN772" s="256"/>
      <c r="BO772" s="256"/>
      <c r="BP772" s="256"/>
      <c r="BQ772" s="256"/>
      <c r="BR772" s="256"/>
      <c r="BS772" s="256"/>
      <c r="BT772" s="256"/>
      <c r="BU772" s="256"/>
      <c r="BV772" s="256"/>
      <c r="BX772" s="256"/>
      <c r="BY772" s="256"/>
      <c r="BZ772" s="256"/>
      <c r="CA772" s="256"/>
      <c r="CB772" s="256"/>
      <c r="CC772" s="256"/>
      <c r="CD772" s="256"/>
      <c r="CE772" s="256"/>
      <c r="CF772" s="256"/>
      <c r="CG772" s="256"/>
      <c r="CH772" s="256"/>
      <c r="CI772" s="256"/>
      <c r="CK772" s="256"/>
      <c r="CL772" s="256"/>
      <c r="CM772" s="256"/>
      <c r="CN772" s="256"/>
      <c r="CO772" s="256"/>
      <c r="CP772" s="256"/>
      <c r="CQ772" s="256"/>
      <c r="CR772" s="256"/>
      <c r="CS772" s="256"/>
      <c r="CT772" s="256"/>
      <c r="CU772" s="256"/>
      <c r="CV772" s="256"/>
      <c r="CX772" s="256"/>
      <c r="CY772" s="256"/>
      <c r="CZ772" s="256"/>
      <c r="DA772" s="256"/>
      <c r="DB772" s="256"/>
      <c r="DC772" s="256"/>
      <c r="DD772" s="256"/>
      <c r="DE772" s="256"/>
      <c r="DF772" s="256"/>
      <c r="DG772" s="256"/>
      <c r="DH772" s="256"/>
    </row>
    <row r="773" spans="41:112" ht="19.5" customHeight="1" x14ac:dyDescent="0.5">
      <c r="AO773" s="400"/>
      <c r="AY773" s="256"/>
      <c r="AZ773" s="256"/>
      <c r="BA773" s="256"/>
      <c r="BB773" s="256"/>
      <c r="BC773" s="256"/>
      <c r="BD773" s="256"/>
      <c r="BE773" s="256"/>
      <c r="BF773" s="256"/>
      <c r="BG773" s="256"/>
      <c r="BH773" s="256"/>
      <c r="BI773" s="256"/>
      <c r="BK773" s="256"/>
      <c r="BL773" s="256"/>
      <c r="BM773" s="256"/>
      <c r="BN773" s="256"/>
      <c r="BO773" s="256"/>
      <c r="BP773" s="256"/>
      <c r="BQ773" s="256"/>
      <c r="BR773" s="256"/>
      <c r="BS773" s="256"/>
      <c r="BT773" s="256"/>
      <c r="BU773" s="256"/>
      <c r="BV773" s="256"/>
      <c r="BX773" s="256"/>
      <c r="BY773" s="256"/>
      <c r="BZ773" s="256"/>
      <c r="CA773" s="256"/>
      <c r="CB773" s="256"/>
      <c r="CC773" s="256"/>
      <c r="CD773" s="256"/>
      <c r="CE773" s="256"/>
      <c r="CF773" s="256"/>
      <c r="CG773" s="256"/>
      <c r="CH773" s="256"/>
      <c r="CI773" s="256"/>
      <c r="CK773" s="256"/>
      <c r="CL773" s="256"/>
      <c r="CM773" s="256"/>
      <c r="CN773" s="256"/>
      <c r="CO773" s="256"/>
      <c r="CP773" s="256"/>
      <c r="CQ773" s="256"/>
      <c r="CR773" s="256"/>
      <c r="CS773" s="256"/>
      <c r="CT773" s="256"/>
      <c r="CU773" s="256"/>
      <c r="CV773" s="256"/>
      <c r="CX773" s="256"/>
      <c r="CY773" s="256"/>
      <c r="CZ773" s="256"/>
      <c r="DA773" s="256"/>
      <c r="DB773" s="256"/>
      <c r="DC773" s="256"/>
      <c r="DD773" s="256"/>
      <c r="DE773" s="256"/>
      <c r="DF773" s="256"/>
      <c r="DG773" s="256"/>
      <c r="DH773" s="256"/>
    </row>
    <row r="774" spans="41:112" ht="19.5" customHeight="1" x14ac:dyDescent="0.5">
      <c r="AO774" s="400"/>
      <c r="AY774" s="256"/>
      <c r="AZ774" s="256"/>
      <c r="BA774" s="256"/>
      <c r="BB774" s="256"/>
      <c r="BC774" s="256"/>
      <c r="BD774" s="256"/>
      <c r="BE774" s="256"/>
      <c r="BF774" s="256"/>
      <c r="BG774" s="256"/>
      <c r="BH774" s="256"/>
      <c r="BI774" s="256"/>
      <c r="BK774" s="256"/>
      <c r="BL774" s="256"/>
      <c r="BM774" s="256"/>
      <c r="BN774" s="256"/>
      <c r="BO774" s="256"/>
      <c r="BP774" s="256"/>
      <c r="BQ774" s="256"/>
      <c r="BR774" s="256"/>
      <c r="BS774" s="256"/>
      <c r="BT774" s="256"/>
      <c r="BU774" s="256"/>
      <c r="BV774" s="256"/>
      <c r="BX774" s="256"/>
      <c r="BY774" s="256"/>
      <c r="BZ774" s="256"/>
      <c r="CA774" s="256"/>
      <c r="CB774" s="256"/>
      <c r="CC774" s="256"/>
      <c r="CD774" s="256"/>
      <c r="CE774" s="256"/>
      <c r="CF774" s="256"/>
      <c r="CG774" s="256"/>
      <c r="CH774" s="256"/>
      <c r="CI774" s="256"/>
      <c r="CK774" s="256"/>
      <c r="CL774" s="256"/>
      <c r="CM774" s="256"/>
      <c r="CN774" s="256"/>
      <c r="CO774" s="256"/>
      <c r="CP774" s="256"/>
      <c r="CQ774" s="256"/>
      <c r="CR774" s="256"/>
      <c r="CS774" s="256"/>
      <c r="CT774" s="256"/>
      <c r="CU774" s="256"/>
      <c r="CV774" s="256"/>
      <c r="CX774" s="256"/>
      <c r="CY774" s="256"/>
      <c r="CZ774" s="256"/>
      <c r="DA774" s="256"/>
      <c r="DB774" s="256"/>
      <c r="DC774" s="256"/>
      <c r="DD774" s="256"/>
      <c r="DE774" s="256"/>
      <c r="DF774" s="256"/>
      <c r="DG774" s="256"/>
      <c r="DH774" s="256"/>
    </row>
    <row r="775" spans="41:112" ht="19.5" customHeight="1" x14ac:dyDescent="0.5">
      <c r="AO775" s="400"/>
      <c r="AY775" s="256"/>
      <c r="AZ775" s="256"/>
      <c r="BA775" s="256"/>
      <c r="BB775" s="256"/>
      <c r="BC775" s="256"/>
      <c r="BD775" s="256"/>
      <c r="BE775" s="256"/>
      <c r="BF775" s="256"/>
      <c r="BG775" s="256"/>
      <c r="BH775" s="256"/>
      <c r="BI775" s="256"/>
      <c r="BK775" s="256"/>
      <c r="BL775" s="256"/>
      <c r="BM775" s="256"/>
      <c r="BN775" s="256"/>
      <c r="BO775" s="256"/>
      <c r="BP775" s="256"/>
      <c r="BQ775" s="256"/>
      <c r="BR775" s="256"/>
      <c r="BS775" s="256"/>
      <c r="BT775" s="256"/>
      <c r="BU775" s="256"/>
      <c r="BV775" s="256"/>
      <c r="BX775" s="256"/>
      <c r="BY775" s="256"/>
      <c r="BZ775" s="256"/>
      <c r="CA775" s="256"/>
      <c r="CB775" s="256"/>
      <c r="CC775" s="256"/>
      <c r="CD775" s="256"/>
      <c r="CE775" s="256"/>
      <c r="CF775" s="256"/>
      <c r="CG775" s="256"/>
      <c r="CH775" s="256"/>
      <c r="CI775" s="256"/>
      <c r="CK775" s="256"/>
      <c r="CL775" s="256"/>
      <c r="CM775" s="256"/>
      <c r="CN775" s="256"/>
      <c r="CO775" s="256"/>
      <c r="CP775" s="256"/>
      <c r="CQ775" s="256"/>
      <c r="CR775" s="256"/>
      <c r="CS775" s="256"/>
      <c r="CT775" s="256"/>
      <c r="CU775" s="256"/>
      <c r="CV775" s="256"/>
      <c r="CX775" s="256"/>
      <c r="CY775" s="256"/>
      <c r="CZ775" s="256"/>
      <c r="DA775" s="256"/>
      <c r="DB775" s="256"/>
      <c r="DC775" s="256"/>
      <c r="DD775" s="256"/>
      <c r="DE775" s="256"/>
      <c r="DF775" s="256"/>
      <c r="DG775" s="256"/>
      <c r="DH775" s="256"/>
    </row>
    <row r="776" spans="41:112" ht="19.5" customHeight="1" x14ac:dyDescent="0.5">
      <c r="AO776" s="400"/>
      <c r="AY776" s="256"/>
      <c r="AZ776" s="256"/>
      <c r="BA776" s="256"/>
      <c r="BB776" s="256"/>
      <c r="BC776" s="256"/>
      <c r="BD776" s="256"/>
      <c r="BE776" s="256"/>
      <c r="BF776" s="256"/>
      <c r="BG776" s="256"/>
      <c r="BH776" s="256"/>
      <c r="BI776" s="256"/>
      <c r="BK776" s="256"/>
      <c r="BL776" s="256"/>
      <c r="BM776" s="256"/>
      <c r="BN776" s="256"/>
      <c r="BO776" s="256"/>
      <c r="BP776" s="256"/>
      <c r="BQ776" s="256"/>
      <c r="BR776" s="256"/>
      <c r="BS776" s="256"/>
      <c r="BT776" s="256"/>
      <c r="BU776" s="256"/>
      <c r="BV776" s="256"/>
      <c r="BX776" s="256"/>
      <c r="BY776" s="256"/>
      <c r="BZ776" s="256"/>
      <c r="CA776" s="256"/>
      <c r="CB776" s="256"/>
      <c r="CC776" s="256"/>
      <c r="CD776" s="256"/>
      <c r="CE776" s="256"/>
      <c r="CF776" s="256"/>
      <c r="CG776" s="256"/>
      <c r="CH776" s="256"/>
      <c r="CI776" s="256"/>
      <c r="CK776" s="256"/>
      <c r="CL776" s="256"/>
      <c r="CM776" s="256"/>
      <c r="CN776" s="256"/>
      <c r="CO776" s="256"/>
      <c r="CP776" s="256"/>
      <c r="CQ776" s="256"/>
      <c r="CR776" s="256"/>
      <c r="CS776" s="256"/>
      <c r="CT776" s="256"/>
      <c r="CU776" s="256"/>
      <c r="CV776" s="256"/>
      <c r="CX776" s="256"/>
      <c r="CY776" s="256"/>
      <c r="CZ776" s="256"/>
      <c r="DA776" s="256"/>
      <c r="DB776" s="256"/>
      <c r="DC776" s="256"/>
      <c r="DD776" s="256"/>
      <c r="DE776" s="256"/>
      <c r="DF776" s="256"/>
      <c r="DG776" s="256"/>
      <c r="DH776" s="256"/>
    </row>
    <row r="777" spans="41:112" ht="19.5" customHeight="1" x14ac:dyDescent="0.5">
      <c r="AO777" s="400"/>
      <c r="AY777" s="256"/>
      <c r="AZ777" s="256"/>
      <c r="BA777" s="256"/>
      <c r="BB777" s="256"/>
      <c r="BC777" s="256"/>
      <c r="BD777" s="256"/>
      <c r="BE777" s="256"/>
      <c r="BF777" s="256"/>
      <c r="BG777" s="256"/>
      <c r="BH777" s="256"/>
      <c r="BI777" s="256"/>
      <c r="BK777" s="256"/>
      <c r="BL777" s="256"/>
      <c r="BM777" s="256"/>
      <c r="BN777" s="256"/>
      <c r="BO777" s="256"/>
      <c r="BP777" s="256"/>
      <c r="BQ777" s="256"/>
      <c r="BR777" s="256"/>
      <c r="BS777" s="256"/>
      <c r="BT777" s="256"/>
      <c r="BU777" s="256"/>
      <c r="BV777" s="256"/>
      <c r="BX777" s="256"/>
      <c r="BY777" s="256"/>
      <c r="BZ777" s="256"/>
      <c r="CA777" s="256"/>
      <c r="CB777" s="256"/>
      <c r="CC777" s="256"/>
      <c r="CD777" s="256"/>
      <c r="CE777" s="256"/>
      <c r="CF777" s="256"/>
      <c r="CG777" s="256"/>
      <c r="CH777" s="256"/>
      <c r="CI777" s="256"/>
      <c r="CK777" s="256"/>
      <c r="CL777" s="256"/>
      <c r="CM777" s="256"/>
      <c r="CN777" s="256"/>
      <c r="CO777" s="256"/>
      <c r="CP777" s="256"/>
      <c r="CQ777" s="256"/>
      <c r="CR777" s="256"/>
      <c r="CS777" s="256"/>
      <c r="CT777" s="256"/>
      <c r="CU777" s="256"/>
      <c r="CV777" s="256"/>
      <c r="CX777" s="256"/>
      <c r="CY777" s="256"/>
      <c r="CZ777" s="256"/>
      <c r="DA777" s="256"/>
      <c r="DB777" s="256"/>
      <c r="DC777" s="256"/>
      <c r="DD777" s="256"/>
      <c r="DE777" s="256"/>
      <c r="DF777" s="256"/>
      <c r="DG777" s="256"/>
      <c r="DH777" s="256"/>
    </row>
    <row r="778" spans="41:112" ht="19.5" customHeight="1" x14ac:dyDescent="0.5">
      <c r="AO778" s="400"/>
      <c r="AY778" s="256"/>
      <c r="AZ778" s="256"/>
      <c r="BA778" s="256"/>
      <c r="BB778" s="256"/>
      <c r="BC778" s="256"/>
      <c r="BD778" s="256"/>
      <c r="BE778" s="256"/>
      <c r="BF778" s="256"/>
      <c r="BG778" s="256"/>
      <c r="BH778" s="256"/>
      <c r="BI778" s="256"/>
      <c r="BK778" s="256"/>
      <c r="BL778" s="256"/>
      <c r="BM778" s="256"/>
      <c r="BN778" s="256"/>
      <c r="BO778" s="256"/>
      <c r="BP778" s="256"/>
      <c r="BQ778" s="256"/>
      <c r="BR778" s="256"/>
      <c r="BS778" s="256"/>
      <c r="BT778" s="256"/>
      <c r="BU778" s="256"/>
      <c r="BV778" s="256"/>
      <c r="BX778" s="256"/>
      <c r="BY778" s="256"/>
      <c r="BZ778" s="256"/>
      <c r="CA778" s="256"/>
      <c r="CB778" s="256"/>
      <c r="CC778" s="256"/>
      <c r="CD778" s="256"/>
      <c r="CE778" s="256"/>
      <c r="CF778" s="256"/>
      <c r="CG778" s="256"/>
      <c r="CH778" s="256"/>
      <c r="CI778" s="256"/>
      <c r="CK778" s="256"/>
      <c r="CL778" s="256"/>
      <c r="CM778" s="256"/>
      <c r="CN778" s="256"/>
      <c r="CO778" s="256"/>
      <c r="CP778" s="256"/>
      <c r="CQ778" s="256"/>
      <c r="CR778" s="256"/>
      <c r="CS778" s="256"/>
      <c r="CT778" s="256"/>
      <c r="CU778" s="256"/>
      <c r="CV778" s="256"/>
      <c r="CX778" s="256"/>
      <c r="CY778" s="256"/>
      <c r="CZ778" s="256"/>
      <c r="DA778" s="256"/>
      <c r="DB778" s="256"/>
      <c r="DC778" s="256"/>
      <c r="DD778" s="256"/>
      <c r="DE778" s="256"/>
      <c r="DF778" s="256"/>
      <c r="DG778" s="256"/>
      <c r="DH778" s="256"/>
    </row>
    <row r="779" spans="41:112" ht="19.5" customHeight="1" x14ac:dyDescent="0.5">
      <c r="AO779" s="400"/>
      <c r="AY779" s="256"/>
      <c r="AZ779" s="256"/>
      <c r="BA779" s="256"/>
      <c r="BB779" s="256"/>
      <c r="BC779" s="256"/>
      <c r="BD779" s="256"/>
      <c r="BE779" s="256"/>
      <c r="BF779" s="256"/>
      <c r="BG779" s="256"/>
      <c r="BH779" s="256"/>
      <c r="BI779" s="256"/>
      <c r="BK779" s="256"/>
      <c r="BL779" s="256"/>
      <c r="BM779" s="256"/>
      <c r="BN779" s="256"/>
      <c r="BO779" s="256"/>
      <c r="BP779" s="256"/>
      <c r="BQ779" s="256"/>
      <c r="BR779" s="256"/>
      <c r="BS779" s="256"/>
      <c r="BT779" s="256"/>
      <c r="BU779" s="256"/>
      <c r="BV779" s="256"/>
      <c r="BX779" s="256"/>
      <c r="BY779" s="256"/>
      <c r="BZ779" s="256"/>
      <c r="CA779" s="256"/>
      <c r="CB779" s="256"/>
      <c r="CC779" s="256"/>
      <c r="CD779" s="256"/>
      <c r="CE779" s="256"/>
      <c r="CF779" s="256"/>
      <c r="CG779" s="256"/>
      <c r="CH779" s="256"/>
      <c r="CI779" s="256"/>
      <c r="CK779" s="256"/>
      <c r="CL779" s="256"/>
      <c r="CM779" s="256"/>
      <c r="CN779" s="256"/>
      <c r="CO779" s="256"/>
      <c r="CP779" s="256"/>
      <c r="CQ779" s="256"/>
      <c r="CR779" s="256"/>
      <c r="CS779" s="256"/>
      <c r="CT779" s="256"/>
      <c r="CU779" s="256"/>
      <c r="CV779" s="256"/>
      <c r="CX779" s="256"/>
      <c r="CY779" s="256"/>
      <c r="CZ779" s="256"/>
      <c r="DA779" s="256"/>
      <c r="DB779" s="256"/>
      <c r="DC779" s="256"/>
      <c r="DD779" s="256"/>
      <c r="DE779" s="256"/>
      <c r="DF779" s="256"/>
      <c r="DG779" s="256"/>
      <c r="DH779" s="256"/>
    </row>
    <row r="780" spans="41:112" ht="19.5" customHeight="1" x14ac:dyDescent="0.5">
      <c r="AO780" s="400"/>
      <c r="AY780" s="256"/>
      <c r="AZ780" s="256"/>
      <c r="BA780" s="256"/>
      <c r="BB780" s="256"/>
      <c r="BC780" s="256"/>
      <c r="BD780" s="256"/>
      <c r="BE780" s="256"/>
      <c r="BF780" s="256"/>
      <c r="BG780" s="256"/>
      <c r="BH780" s="256"/>
      <c r="BI780" s="256"/>
      <c r="BK780" s="256"/>
      <c r="BL780" s="256"/>
      <c r="BM780" s="256"/>
      <c r="BN780" s="256"/>
      <c r="BO780" s="256"/>
      <c r="BP780" s="256"/>
      <c r="BQ780" s="256"/>
      <c r="BR780" s="256"/>
      <c r="BS780" s="256"/>
      <c r="BT780" s="256"/>
      <c r="BU780" s="256"/>
      <c r="BV780" s="256"/>
      <c r="BX780" s="256"/>
      <c r="BY780" s="256"/>
      <c r="BZ780" s="256"/>
      <c r="CA780" s="256"/>
      <c r="CB780" s="256"/>
      <c r="CC780" s="256"/>
      <c r="CD780" s="256"/>
      <c r="CE780" s="256"/>
      <c r="CF780" s="256"/>
      <c r="CG780" s="256"/>
      <c r="CH780" s="256"/>
      <c r="CI780" s="256"/>
      <c r="CK780" s="256"/>
      <c r="CL780" s="256"/>
      <c r="CM780" s="256"/>
      <c r="CN780" s="256"/>
      <c r="CO780" s="256"/>
      <c r="CP780" s="256"/>
      <c r="CQ780" s="256"/>
      <c r="CR780" s="256"/>
      <c r="CS780" s="256"/>
      <c r="CT780" s="256"/>
      <c r="CU780" s="256"/>
      <c r="CV780" s="256"/>
      <c r="CX780" s="256"/>
      <c r="CY780" s="256"/>
      <c r="CZ780" s="256"/>
      <c r="DA780" s="256"/>
      <c r="DB780" s="256"/>
      <c r="DC780" s="256"/>
      <c r="DD780" s="256"/>
      <c r="DE780" s="256"/>
      <c r="DF780" s="256"/>
      <c r="DG780" s="256"/>
      <c r="DH780" s="256"/>
    </row>
    <row r="781" spans="41:112" ht="19.5" customHeight="1" x14ac:dyDescent="0.5">
      <c r="AO781" s="400"/>
      <c r="AY781" s="256"/>
      <c r="AZ781" s="256"/>
      <c r="BA781" s="256"/>
      <c r="BB781" s="256"/>
      <c r="BC781" s="256"/>
      <c r="BD781" s="256"/>
      <c r="BE781" s="256"/>
      <c r="BF781" s="256"/>
      <c r="BG781" s="256"/>
      <c r="BH781" s="256"/>
      <c r="BI781" s="256"/>
      <c r="BK781" s="256"/>
      <c r="BL781" s="256"/>
      <c r="BM781" s="256"/>
      <c r="BN781" s="256"/>
      <c r="BO781" s="256"/>
      <c r="BP781" s="256"/>
      <c r="BQ781" s="256"/>
      <c r="BR781" s="256"/>
      <c r="BS781" s="256"/>
      <c r="BT781" s="256"/>
      <c r="BU781" s="256"/>
      <c r="BV781" s="256"/>
      <c r="BX781" s="256"/>
      <c r="BY781" s="256"/>
      <c r="BZ781" s="256"/>
      <c r="CA781" s="256"/>
      <c r="CB781" s="256"/>
      <c r="CC781" s="256"/>
      <c r="CD781" s="256"/>
      <c r="CE781" s="256"/>
      <c r="CF781" s="256"/>
      <c r="CG781" s="256"/>
      <c r="CH781" s="256"/>
      <c r="CI781" s="256"/>
      <c r="CK781" s="256"/>
      <c r="CL781" s="256"/>
      <c r="CM781" s="256"/>
      <c r="CN781" s="256"/>
      <c r="CO781" s="256"/>
      <c r="CP781" s="256"/>
      <c r="CQ781" s="256"/>
      <c r="CR781" s="256"/>
      <c r="CS781" s="256"/>
      <c r="CT781" s="256"/>
      <c r="CU781" s="256"/>
      <c r="CV781" s="256"/>
      <c r="CX781" s="256"/>
      <c r="CY781" s="256"/>
      <c r="CZ781" s="256"/>
      <c r="DA781" s="256"/>
      <c r="DB781" s="256"/>
      <c r="DC781" s="256"/>
      <c r="DD781" s="256"/>
      <c r="DE781" s="256"/>
      <c r="DF781" s="256"/>
      <c r="DG781" s="256"/>
      <c r="DH781" s="256"/>
    </row>
    <row r="782" spans="41:112" ht="19.5" customHeight="1" x14ac:dyDescent="0.5">
      <c r="AO782" s="400"/>
      <c r="AY782" s="256"/>
      <c r="AZ782" s="256"/>
      <c r="BA782" s="256"/>
      <c r="BB782" s="256"/>
      <c r="BC782" s="256"/>
      <c r="BD782" s="256"/>
      <c r="BE782" s="256"/>
      <c r="BF782" s="256"/>
      <c r="BG782" s="256"/>
      <c r="BH782" s="256"/>
      <c r="BI782" s="256"/>
      <c r="BK782" s="256"/>
      <c r="BL782" s="256"/>
      <c r="BM782" s="256"/>
      <c r="BN782" s="256"/>
      <c r="BO782" s="256"/>
      <c r="BP782" s="256"/>
      <c r="BQ782" s="256"/>
      <c r="BR782" s="256"/>
      <c r="BS782" s="256"/>
      <c r="BT782" s="256"/>
      <c r="BU782" s="256"/>
      <c r="BV782" s="256"/>
      <c r="BX782" s="256"/>
      <c r="BY782" s="256"/>
      <c r="BZ782" s="256"/>
      <c r="CA782" s="256"/>
      <c r="CB782" s="256"/>
      <c r="CC782" s="256"/>
      <c r="CD782" s="256"/>
      <c r="CE782" s="256"/>
      <c r="CF782" s="256"/>
      <c r="CG782" s="256"/>
      <c r="CH782" s="256"/>
      <c r="CI782" s="256"/>
      <c r="CK782" s="256"/>
      <c r="CL782" s="256"/>
      <c r="CM782" s="256"/>
      <c r="CN782" s="256"/>
      <c r="CO782" s="256"/>
      <c r="CP782" s="256"/>
      <c r="CQ782" s="256"/>
      <c r="CR782" s="256"/>
      <c r="CS782" s="256"/>
      <c r="CT782" s="256"/>
      <c r="CU782" s="256"/>
      <c r="CV782" s="256"/>
      <c r="CX782" s="256"/>
      <c r="CY782" s="256"/>
      <c r="CZ782" s="256"/>
      <c r="DA782" s="256"/>
      <c r="DB782" s="256"/>
      <c r="DC782" s="256"/>
      <c r="DD782" s="256"/>
      <c r="DE782" s="256"/>
      <c r="DF782" s="256"/>
      <c r="DG782" s="256"/>
      <c r="DH782" s="256"/>
    </row>
    <row r="783" spans="41:112" ht="19.5" customHeight="1" x14ac:dyDescent="0.5">
      <c r="AO783" s="400"/>
      <c r="AY783" s="256"/>
      <c r="AZ783" s="256"/>
      <c r="BA783" s="256"/>
      <c r="BB783" s="256"/>
      <c r="BC783" s="256"/>
      <c r="BD783" s="256"/>
      <c r="BE783" s="256"/>
      <c r="BF783" s="256"/>
      <c r="BG783" s="256"/>
      <c r="BH783" s="256"/>
      <c r="BI783" s="256"/>
      <c r="BK783" s="256"/>
      <c r="BL783" s="256"/>
      <c r="BM783" s="256"/>
      <c r="BN783" s="256"/>
      <c r="BO783" s="256"/>
      <c r="BP783" s="256"/>
      <c r="BQ783" s="256"/>
      <c r="BR783" s="256"/>
      <c r="BS783" s="256"/>
      <c r="BT783" s="256"/>
      <c r="BU783" s="256"/>
      <c r="BV783" s="256"/>
      <c r="BX783" s="256"/>
      <c r="BY783" s="256"/>
      <c r="BZ783" s="256"/>
      <c r="CA783" s="256"/>
      <c r="CB783" s="256"/>
      <c r="CC783" s="256"/>
      <c r="CD783" s="256"/>
      <c r="CE783" s="256"/>
      <c r="CF783" s="256"/>
      <c r="CG783" s="256"/>
      <c r="CH783" s="256"/>
      <c r="CI783" s="256"/>
      <c r="CK783" s="256"/>
      <c r="CL783" s="256"/>
      <c r="CM783" s="256"/>
      <c r="CN783" s="256"/>
      <c r="CO783" s="256"/>
      <c r="CP783" s="256"/>
      <c r="CQ783" s="256"/>
      <c r="CR783" s="256"/>
      <c r="CS783" s="256"/>
      <c r="CT783" s="256"/>
      <c r="CU783" s="256"/>
      <c r="CV783" s="256"/>
      <c r="CX783" s="256"/>
      <c r="CY783" s="256"/>
      <c r="CZ783" s="256"/>
      <c r="DA783" s="256"/>
      <c r="DB783" s="256"/>
      <c r="DC783" s="256"/>
      <c r="DD783" s="256"/>
      <c r="DE783" s="256"/>
      <c r="DF783" s="256"/>
      <c r="DG783" s="256"/>
      <c r="DH783" s="256"/>
    </row>
    <row r="784" spans="41:112" ht="19.5" customHeight="1" x14ac:dyDescent="0.5">
      <c r="AO784" s="400"/>
      <c r="AY784" s="256"/>
      <c r="AZ784" s="256"/>
      <c r="BA784" s="256"/>
      <c r="BB784" s="256"/>
      <c r="BC784" s="256"/>
      <c r="BD784" s="256"/>
      <c r="BE784" s="256"/>
      <c r="BF784" s="256"/>
      <c r="BG784" s="256"/>
      <c r="BH784" s="256"/>
      <c r="BI784" s="256"/>
      <c r="BK784" s="256"/>
      <c r="BL784" s="256"/>
      <c r="BM784" s="256"/>
      <c r="BN784" s="256"/>
      <c r="BO784" s="256"/>
      <c r="BP784" s="256"/>
      <c r="BQ784" s="256"/>
      <c r="BR784" s="256"/>
      <c r="BS784" s="256"/>
      <c r="BT784" s="256"/>
      <c r="BU784" s="256"/>
      <c r="BV784" s="256"/>
      <c r="BX784" s="256"/>
      <c r="BY784" s="256"/>
      <c r="BZ784" s="256"/>
      <c r="CA784" s="256"/>
      <c r="CB784" s="256"/>
      <c r="CC784" s="256"/>
      <c r="CD784" s="256"/>
      <c r="CE784" s="256"/>
      <c r="CF784" s="256"/>
      <c r="CG784" s="256"/>
      <c r="CH784" s="256"/>
      <c r="CI784" s="256"/>
      <c r="CK784" s="256"/>
      <c r="CL784" s="256"/>
      <c r="CM784" s="256"/>
      <c r="CN784" s="256"/>
      <c r="CO784" s="256"/>
      <c r="CP784" s="256"/>
      <c r="CQ784" s="256"/>
      <c r="CR784" s="256"/>
      <c r="CS784" s="256"/>
      <c r="CT784" s="256"/>
      <c r="CU784" s="256"/>
      <c r="CV784" s="256"/>
      <c r="CX784" s="256"/>
      <c r="CY784" s="256"/>
      <c r="CZ784" s="256"/>
      <c r="DA784" s="256"/>
      <c r="DB784" s="256"/>
      <c r="DC784" s="256"/>
      <c r="DD784" s="256"/>
      <c r="DE784" s="256"/>
      <c r="DF784" s="256"/>
      <c r="DG784" s="256"/>
      <c r="DH784" s="256"/>
    </row>
    <row r="785" spans="41:112" ht="19.5" customHeight="1" x14ac:dyDescent="0.5">
      <c r="AO785" s="400"/>
      <c r="AY785" s="256"/>
      <c r="AZ785" s="256"/>
      <c r="BA785" s="256"/>
      <c r="BB785" s="256"/>
      <c r="BC785" s="256"/>
      <c r="BD785" s="256"/>
      <c r="BE785" s="256"/>
      <c r="BF785" s="256"/>
      <c r="BG785" s="256"/>
      <c r="BH785" s="256"/>
      <c r="BI785" s="256"/>
      <c r="BK785" s="256"/>
      <c r="BL785" s="256"/>
      <c r="BM785" s="256"/>
      <c r="BN785" s="256"/>
      <c r="BO785" s="256"/>
      <c r="BP785" s="256"/>
      <c r="BQ785" s="256"/>
      <c r="BR785" s="256"/>
      <c r="BS785" s="256"/>
      <c r="BT785" s="256"/>
      <c r="BU785" s="256"/>
      <c r="BV785" s="256"/>
      <c r="BX785" s="256"/>
      <c r="BY785" s="256"/>
      <c r="BZ785" s="256"/>
      <c r="CA785" s="256"/>
      <c r="CB785" s="256"/>
      <c r="CC785" s="256"/>
      <c r="CD785" s="256"/>
      <c r="CE785" s="256"/>
      <c r="CF785" s="256"/>
      <c r="CG785" s="256"/>
      <c r="CH785" s="256"/>
      <c r="CI785" s="256"/>
      <c r="CK785" s="256"/>
      <c r="CL785" s="256"/>
      <c r="CM785" s="256"/>
      <c r="CN785" s="256"/>
      <c r="CO785" s="256"/>
      <c r="CP785" s="256"/>
      <c r="CQ785" s="256"/>
      <c r="CR785" s="256"/>
      <c r="CS785" s="256"/>
      <c r="CT785" s="256"/>
      <c r="CU785" s="256"/>
      <c r="CV785" s="256"/>
      <c r="CX785" s="256"/>
      <c r="CY785" s="256"/>
      <c r="CZ785" s="256"/>
      <c r="DA785" s="256"/>
      <c r="DB785" s="256"/>
      <c r="DC785" s="256"/>
      <c r="DD785" s="256"/>
      <c r="DE785" s="256"/>
      <c r="DF785" s="256"/>
      <c r="DG785" s="256"/>
      <c r="DH785" s="256"/>
    </row>
    <row r="786" spans="41:112" ht="19.5" customHeight="1" x14ac:dyDescent="0.5">
      <c r="AO786" s="400"/>
      <c r="AY786" s="256"/>
      <c r="AZ786" s="256"/>
      <c r="BA786" s="256"/>
      <c r="BB786" s="256"/>
      <c r="BC786" s="256"/>
      <c r="BD786" s="256"/>
      <c r="BE786" s="256"/>
      <c r="BF786" s="256"/>
      <c r="BG786" s="256"/>
      <c r="BH786" s="256"/>
      <c r="BI786" s="256"/>
      <c r="BK786" s="256"/>
      <c r="BL786" s="256"/>
      <c r="BM786" s="256"/>
      <c r="BN786" s="256"/>
      <c r="BO786" s="256"/>
      <c r="BP786" s="256"/>
      <c r="BQ786" s="256"/>
      <c r="BR786" s="256"/>
      <c r="BS786" s="256"/>
      <c r="BT786" s="256"/>
      <c r="BU786" s="256"/>
      <c r="BV786" s="256"/>
      <c r="BX786" s="256"/>
      <c r="BY786" s="256"/>
      <c r="BZ786" s="256"/>
      <c r="CA786" s="256"/>
      <c r="CB786" s="256"/>
      <c r="CC786" s="256"/>
      <c r="CD786" s="256"/>
      <c r="CE786" s="256"/>
      <c r="CF786" s="256"/>
      <c r="CG786" s="256"/>
      <c r="CH786" s="256"/>
      <c r="CI786" s="256"/>
      <c r="CK786" s="256"/>
      <c r="CL786" s="256"/>
      <c r="CM786" s="256"/>
      <c r="CN786" s="256"/>
      <c r="CO786" s="256"/>
      <c r="CP786" s="256"/>
      <c r="CQ786" s="256"/>
      <c r="CR786" s="256"/>
      <c r="CS786" s="256"/>
      <c r="CT786" s="256"/>
      <c r="CU786" s="256"/>
      <c r="CV786" s="256"/>
      <c r="CX786" s="256"/>
      <c r="CY786" s="256"/>
      <c r="CZ786" s="256"/>
      <c r="DA786" s="256"/>
      <c r="DB786" s="256"/>
      <c r="DC786" s="256"/>
      <c r="DD786" s="256"/>
      <c r="DE786" s="256"/>
      <c r="DF786" s="256"/>
      <c r="DG786" s="256"/>
      <c r="DH786" s="256"/>
    </row>
    <row r="787" spans="41:112" ht="19.5" customHeight="1" x14ac:dyDescent="0.5">
      <c r="AO787" s="400"/>
      <c r="AY787" s="256"/>
      <c r="AZ787" s="256"/>
      <c r="BA787" s="256"/>
      <c r="BB787" s="256"/>
      <c r="BC787" s="256"/>
      <c r="BD787" s="256"/>
      <c r="BE787" s="256"/>
      <c r="BF787" s="256"/>
      <c r="BG787" s="256"/>
      <c r="BH787" s="256"/>
      <c r="BI787" s="256"/>
      <c r="BK787" s="256"/>
      <c r="BL787" s="256"/>
      <c r="BM787" s="256"/>
      <c r="BN787" s="256"/>
      <c r="BO787" s="256"/>
      <c r="BP787" s="256"/>
      <c r="BQ787" s="256"/>
      <c r="BR787" s="256"/>
      <c r="BS787" s="256"/>
      <c r="BT787" s="256"/>
      <c r="BU787" s="256"/>
      <c r="BV787" s="256"/>
      <c r="BX787" s="256"/>
      <c r="BY787" s="256"/>
      <c r="BZ787" s="256"/>
      <c r="CA787" s="256"/>
      <c r="CB787" s="256"/>
      <c r="CC787" s="256"/>
      <c r="CD787" s="256"/>
      <c r="CE787" s="256"/>
      <c r="CF787" s="256"/>
      <c r="CG787" s="256"/>
      <c r="CH787" s="256"/>
      <c r="CI787" s="256"/>
      <c r="CK787" s="256"/>
      <c r="CL787" s="256"/>
      <c r="CM787" s="256"/>
      <c r="CN787" s="256"/>
      <c r="CO787" s="256"/>
      <c r="CP787" s="256"/>
      <c r="CQ787" s="256"/>
      <c r="CR787" s="256"/>
      <c r="CS787" s="256"/>
      <c r="CT787" s="256"/>
      <c r="CU787" s="256"/>
      <c r="CV787" s="256"/>
      <c r="CX787" s="256"/>
      <c r="CY787" s="256"/>
      <c r="CZ787" s="256"/>
      <c r="DA787" s="256"/>
      <c r="DB787" s="256"/>
      <c r="DC787" s="256"/>
      <c r="DD787" s="256"/>
      <c r="DE787" s="256"/>
      <c r="DF787" s="256"/>
      <c r="DG787" s="256"/>
      <c r="DH787" s="256"/>
    </row>
    <row r="788" spans="41:112" ht="19.5" customHeight="1" x14ac:dyDescent="0.5">
      <c r="AO788" s="400"/>
      <c r="AY788" s="256"/>
      <c r="AZ788" s="256"/>
      <c r="BA788" s="256"/>
      <c r="BB788" s="256"/>
      <c r="BC788" s="256"/>
      <c r="BD788" s="256"/>
      <c r="BE788" s="256"/>
      <c r="BF788" s="256"/>
      <c r="BG788" s="256"/>
      <c r="BH788" s="256"/>
      <c r="BI788" s="256"/>
      <c r="BK788" s="256"/>
      <c r="BL788" s="256"/>
      <c r="BM788" s="256"/>
      <c r="BN788" s="256"/>
      <c r="BO788" s="256"/>
      <c r="BP788" s="256"/>
      <c r="BQ788" s="256"/>
      <c r="BR788" s="256"/>
      <c r="BS788" s="256"/>
      <c r="BT788" s="256"/>
      <c r="BU788" s="256"/>
      <c r="BV788" s="256"/>
      <c r="BX788" s="256"/>
      <c r="BY788" s="256"/>
      <c r="BZ788" s="256"/>
      <c r="CA788" s="256"/>
      <c r="CB788" s="256"/>
      <c r="CC788" s="256"/>
      <c r="CD788" s="256"/>
      <c r="CE788" s="256"/>
      <c r="CF788" s="256"/>
      <c r="CG788" s="256"/>
      <c r="CH788" s="256"/>
      <c r="CI788" s="256"/>
      <c r="CK788" s="256"/>
      <c r="CL788" s="256"/>
      <c r="CM788" s="256"/>
      <c r="CN788" s="256"/>
      <c r="CO788" s="256"/>
      <c r="CP788" s="256"/>
      <c r="CQ788" s="256"/>
      <c r="CR788" s="256"/>
      <c r="CS788" s="256"/>
      <c r="CT788" s="256"/>
      <c r="CU788" s="256"/>
      <c r="CV788" s="256"/>
      <c r="CX788" s="256"/>
      <c r="CY788" s="256"/>
      <c r="CZ788" s="256"/>
      <c r="DA788" s="256"/>
      <c r="DB788" s="256"/>
      <c r="DC788" s="256"/>
      <c r="DD788" s="256"/>
      <c r="DE788" s="256"/>
      <c r="DF788" s="256"/>
      <c r="DG788" s="256"/>
      <c r="DH788" s="256"/>
    </row>
    <row r="789" spans="41:112" ht="19.5" customHeight="1" x14ac:dyDescent="0.5">
      <c r="AO789" s="400"/>
      <c r="AY789" s="256"/>
      <c r="AZ789" s="256"/>
      <c r="BA789" s="256"/>
      <c r="BB789" s="256"/>
      <c r="BC789" s="256"/>
      <c r="BD789" s="256"/>
      <c r="BE789" s="256"/>
      <c r="BF789" s="256"/>
      <c r="BG789" s="256"/>
      <c r="BH789" s="256"/>
      <c r="BI789" s="256"/>
      <c r="BK789" s="256"/>
      <c r="BL789" s="256"/>
      <c r="BM789" s="256"/>
      <c r="BN789" s="256"/>
      <c r="BO789" s="256"/>
      <c r="BP789" s="256"/>
      <c r="BQ789" s="256"/>
      <c r="BR789" s="256"/>
      <c r="BS789" s="256"/>
      <c r="BT789" s="256"/>
      <c r="BU789" s="256"/>
      <c r="BV789" s="256"/>
      <c r="BX789" s="256"/>
      <c r="BY789" s="256"/>
      <c r="BZ789" s="256"/>
      <c r="CA789" s="256"/>
      <c r="CB789" s="256"/>
      <c r="CC789" s="256"/>
      <c r="CD789" s="256"/>
      <c r="CE789" s="256"/>
      <c r="CF789" s="256"/>
      <c r="CG789" s="256"/>
      <c r="CH789" s="256"/>
      <c r="CI789" s="256"/>
      <c r="CK789" s="256"/>
      <c r="CL789" s="256"/>
      <c r="CM789" s="256"/>
      <c r="CN789" s="256"/>
      <c r="CO789" s="256"/>
      <c r="CP789" s="256"/>
      <c r="CQ789" s="256"/>
      <c r="CR789" s="256"/>
      <c r="CS789" s="256"/>
      <c r="CT789" s="256"/>
      <c r="CU789" s="256"/>
      <c r="CV789" s="256"/>
      <c r="CX789" s="256"/>
      <c r="CY789" s="256"/>
      <c r="CZ789" s="256"/>
      <c r="DA789" s="256"/>
      <c r="DB789" s="256"/>
      <c r="DC789" s="256"/>
      <c r="DD789" s="256"/>
      <c r="DE789" s="256"/>
      <c r="DF789" s="256"/>
      <c r="DG789" s="256"/>
      <c r="DH789" s="256"/>
    </row>
    <row r="790" spans="41:112" ht="19.5" customHeight="1" x14ac:dyDescent="0.5">
      <c r="AO790" s="400"/>
      <c r="AY790" s="256"/>
      <c r="AZ790" s="256"/>
      <c r="BA790" s="256"/>
      <c r="BB790" s="256"/>
      <c r="BC790" s="256"/>
      <c r="BD790" s="256"/>
      <c r="BE790" s="256"/>
      <c r="BF790" s="256"/>
      <c r="BG790" s="256"/>
      <c r="BH790" s="256"/>
      <c r="BI790" s="256"/>
      <c r="BK790" s="256"/>
      <c r="BL790" s="256"/>
      <c r="BM790" s="256"/>
      <c r="BN790" s="256"/>
      <c r="BO790" s="256"/>
      <c r="BP790" s="256"/>
      <c r="BQ790" s="256"/>
      <c r="BR790" s="256"/>
      <c r="BS790" s="256"/>
      <c r="BT790" s="256"/>
      <c r="BU790" s="256"/>
      <c r="BV790" s="256"/>
      <c r="BX790" s="256"/>
      <c r="BY790" s="256"/>
      <c r="BZ790" s="256"/>
      <c r="CA790" s="256"/>
      <c r="CB790" s="256"/>
      <c r="CC790" s="256"/>
      <c r="CD790" s="256"/>
      <c r="CE790" s="256"/>
      <c r="CF790" s="256"/>
      <c r="CG790" s="256"/>
      <c r="CH790" s="256"/>
      <c r="CI790" s="256"/>
      <c r="CK790" s="256"/>
      <c r="CL790" s="256"/>
      <c r="CM790" s="256"/>
      <c r="CN790" s="256"/>
      <c r="CO790" s="256"/>
      <c r="CP790" s="256"/>
      <c r="CQ790" s="256"/>
      <c r="CR790" s="256"/>
      <c r="CS790" s="256"/>
      <c r="CT790" s="256"/>
      <c r="CU790" s="256"/>
      <c r="CV790" s="256"/>
      <c r="CX790" s="256"/>
      <c r="CY790" s="256"/>
      <c r="CZ790" s="256"/>
      <c r="DA790" s="256"/>
      <c r="DB790" s="256"/>
      <c r="DC790" s="256"/>
      <c r="DD790" s="256"/>
      <c r="DE790" s="256"/>
      <c r="DF790" s="256"/>
      <c r="DG790" s="256"/>
      <c r="DH790" s="256"/>
    </row>
    <row r="791" spans="41:112" ht="19.5" customHeight="1" x14ac:dyDescent="0.5">
      <c r="AO791" s="400"/>
      <c r="AY791" s="256"/>
      <c r="AZ791" s="256"/>
      <c r="BA791" s="256"/>
      <c r="BB791" s="256"/>
      <c r="BC791" s="256"/>
      <c r="BD791" s="256"/>
      <c r="BE791" s="256"/>
      <c r="BF791" s="256"/>
      <c r="BG791" s="256"/>
      <c r="BH791" s="256"/>
      <c r="BI791" s="256"/>
      <c r="BK791" s="256"/>
      <c r="BL791" s="256"/>
      <c r="BM791" s="256"/>
      <c r="BN791" s="256"/>
      <c r="BO791" s="256"/>
      <c r="BP791" s="256"/>
      <c r="BQ791" s="256"/>
      <c r="BR791" s="256"/>
      <c r="BS791" s="256"/>
      <c r="BT791" s="256"/>
      <c r="BU791" s="256"/>
      <c r="BV791" s="256"/>
      <c r="BX791" s="256"/>
      <c r="BY791" s="256"/>
      <c r="BZ791" s="256"/>
      <c r="CA791" s="256"/>
      <c r="CB791" s="256"/>
      <c r="CC791" s="256"/>
      <c r="CD791" s="256"/>
      <c r="CE791" s="256"/>
      <c r="CF791" s="256"/>
      <c r="CG791" s="256"/>
      <c r="CH791" s="256"/>
      <c r="CI791" s="256"/>
      <c r="CK791" s="256"/>
      <c r="CL791" s="256"/>
      <c r="CM791" s="256"/>
      <c r="CN791" s="256"/>
      <c r="CO791" s="256"/>
      <c r="CP791" s="256"/>
      <c r="CQ791" s="256"/>
      <c r="CR791" s="256"/>
      <c r="CS791" s="256"/>
      <c r="CT791" s="256"/>
      <c r="CU791" s="256"/>
      <c r="CV791" s="256"/>
      <c r="CX791" s="256"/>
      <c r="CY791" s="256"/>
      <c r="CZ791" s="256"/>
      <c r="DA791" s="256"/>
      <c r="DB791" s="256"/>
      <c r="DC791" s="256"/>
      <c r="DD791" s="256"/>
      <c r="DE791" s="256"/>
      <c r="DF791" s="256"/>
      <c r="DG791" s="256"/>
      <c r="DH791" s="256"/>
    </row>
    <row r="792" spans="41:112" ht="19.5" customHeight="1" x14ac:dyDescent="0.5">
      <c r="AO792" s="400"/>
      <c r="AY792" s="256"/>
      <c r="AZ792" s="256"/>
      <c r="BA792" s="256"/>
      <c r="BB792" s="256"/>
      <c r="BC792" s="256"/>
      <c r="BD792" s="256"/>
      <c r="BE792" s="256"/>
      <c r="BF792" s="256"/>
      <c r="BG792" s="256"/>
      <c r="BH792" s="256"/>
      <c r="BI792" s="256"/>
      <c r="BK792" s="256"/>
      <c r="BL792" s="256"/>
      <c r="BM792" s="256"/>
      <c r="BN792" s="256"/>
      <c r="BO792" s="256"/>
      <c r="BP792" s="256"/>
      <c r="BQ792" s="256"/>
      <c r="BR792" s="256"/>
      <c r="BS792" s="256"/>
      <c r="BT792" s="256"/>
      <c r="BU792" s="256"/>
      <c r="BV792" s="256"/>
      <c r="BX792" s="256"/>
      <c r="BY792" s="256"/>
      <c r="BZ792" s="256"/>
      <c r="CA792" s="256"/>
      <c r="CB792" s="256"/>
      <c r="CC792" s="256"/>
      <c r="CD792" s="256"/>
      <c r="CE792" s="256"/>
      <c r="CF792" s="256"/>
      <c r="CG792" s="256"/>
      <c r="CH792" s="256"/>
      <c r="CI792" s="256"/>
      <c r="CK792" s="256"/>
      <c r="CL792" s="256"/>
      <c r="CM792" s="256"/>
      <c r="CN792" s="256"/>
      <c r="CO792" s="256"/>
      <c r="CP792" s="256"/>
      <c r="CQ792" s="256"/>
      <c r="CR792" s="256"/>
      <c r="CS792" s="256"/>
      <c r="CT792" s="256"/>
      <c r="CU792" s="256"/>
      <c r="CV792" s="256"/>
      <c r="CX792" s="256"/>
      <c r="CY792" s="256"/>
      <c r="CZ792" s="256"/>
      <c r="DA792" s="256"/>
      <c r="DB792" s="256"/>
      <c r="DC792" s="256"/>
      <c r="DD792" s="256"/>
      <c r="DE792" s="256"/>
      <c r="DF792" s="256"/>
      <c r="DG792" s="256"/>
      <c r="DH792" s="256"/>
    </row>
    <row r="793" spans="41:112" ht="19.5" customHeight="1" x14ac:dyDescent="0.5">
      <c r="AO793" s="400"/>
      <c r="AY793" s="256"/>
      <c r="AZ793" s="256"/>
      <c r="BA793" s="256"/>
      <c r="BB793" s="256"/>
      <c r="BC793" s="256"/>
      <c r="BD793" s="256"/>
      <c r="BE793" s="256"/>
      <c r="BF793" s="256"/>
      <c r="BG793" s="256"/>
      <c r="BH793" s="256"/>
      <c r="BI793" s="256"/>
      <c r="BK793" s="256"/>
      <c r="BL793" s="256"/>
      <c r="BM793" s="256"/>
      <c r="BN793" s="256"/>
      <c r="BO793" s="256"/>
      <c r="BP793" s="256"/>
      <c r="BQ793" s="256"/>
      <c r="BR793" s="256"/>
      <c r="BS793" s="256"/>
      <c r="BT793" s="256"/>
      <c r="BU793" s="256"/>
      <c r="BV793" s="256"/>
      <c r="BX793" s="256"/>
      <c r="BY793" s="256"/>
      <c r="BZ793" s="256"/>
      <c r="CA793" s="256"/>
      <c r="CB793" s="256"/>
      <c r="CC793" s="256"/>
      <c r="CD793" s="256"/>
      <c r="CE793" s="256"/>
      <c r="CF793" s="256"/>
      <c r="CG793" s="256"/>
      <c r="CH793" s="256"/>
      <c r="CI793" s="256"/>
      <c r="CK793" s="256"/>
      <c r="CL793" s="256"/>
      <c r="CM793" s="256"/>
      <c r="CN793" s="256"/>
      <c r="CO793" s="256"/>
      <c r="CP793" s="256"/>
      <c r="CQ793" s="256"/>
      <c r="CR793" s="256"/>
      <c r="CS793" s="256"/>
      <c r="CT793" s="256"/>
      <c r="CU793" s="256"/>
      <c r="CV793" s="256"/>
      <c r="CX793" s="256"/>
      <c r="CY793" s="256"/>
      <c r="CZ793" s="256"/>
      <c r="DA793" s="256"/>
      <c r="DB793" s="256"/>
      <c r="DC793" s="256"/>
      <c r="DD793" s="256"/>
      <c r="DE793" s="256"/>
      <c r="DF793" s="256"/>
      <c r="DG793" s="256"/>
      <c r="DH793" s="256"/>
    </row>
    <row r="794" spans="41:112" ht="19.5" customHeight="1" x14ac:dyDescent="0.5">
      <c r="AO794" s="400"/>
      <c r="AY794" s="256"/>
      <c r="AZ794" s="256"/>
      <c r="BA794" s="256"/>
      <c r="BB794" s="256"/>
      <c r="BC794" s="256"/>
      <c r="BD794" s="256"/>
      <c r="BE794" s="256"/>
      <c r="BF794" s="256"/>
      <c r="BG794" s="256"/>
      <c r="BH794" s="256"/>
      <c r="BI794" s="256"/>
      <c r="BK794" s="256"/>
      <c r="BL794" s="256"/>
      <c r="BM794" s="256"/>
      <c r="BN794" s="256"/>
      <c r="BO794" s="256"/>
      <c r="BP794" s="256"/>
      <c r="BQ794" s="256"/>
      <c r="BR794" s="256"/>
      <c r="BS794" s="256"/>
      <c r="BT794" s="256"/>
      <c r="BU794" s="256"/>
      <c r="BV794" s="256"/>
      <c r="BX794" s="256"/>
      <c r="BY794" s="256"/>
      <c r="BZ794" s="256"/>
      <c r="CA794" s="256"/>
      <c r="CB794" s="256"/>
      <c r="CC794" s="256"/>
      <c r="CD794" s="256"/>
      <c r="CE794" s="256"/>
      <c r="CF794" s="256"/>
      <c r="CG794" s="256"/>
      <c r="CH794" s="256"/>
      <c r="CI794" s="256"/>
      <c r="CK794" s="256"/>
      <c r="CL794" s="256"/>
      <c r="CM794" s="256"/>
      <c r="CN794" s="256"/>
      <c r="CO794" s="256"/>
      <c r="CP794" s="256"/>
      <c r="CQ794" s="256"/>
      <c r="CR794" s="256"/>
      <c r="CS794" s="256"/>
      <c r="CT794" s="256"/>
      <c r="CU794" s="256"/>
      <c r="CV794" s="256"/>
      <c r="CX794" s="256"/>
      <c r="CY794" s="256"/>
      <c r="CZ794" s="256"/>
      <c r="DA794" s="256"/>
      <c r="DB794" s="256"/>
      <c r="DC794" s="256"/>
      <c r="DD794" s="256"/>
      <c r="DE794" s="256"/>
      <c r="DF794" s="256"/>
      <c r="DG794" s="256"/>
      <c r="DH794" s="256"/>
    </row>
    <row r="795" spans="41:112" ht="19.5" customHeight="1" x14ac:dyDescent="0.5">
      <c r="AO795" s="400"/>
      <c r="AY795" s="256"/>
      <c r="AZ795" s="256"/>
      <c r="BA795" s="256"/>
      <c r="BB795" s="256"/>
      <c r="BC795" s="256"/>
      <c r="BD795" s="256"/>
      <c r="BE795" s="256"/>
      <c r="BF795" s="256"/>
      <c r="BG795" s="256"/>
      <c r="BH795" s="256"/>
      <c r="BI795" s="256"/>
      <c r="BK795" s="256"/>
      <c r="BL795" s="256"/>
      <c r="BM795" s="256"/>
      <c r="BN795" s="256"/>
      <c r="BO795" s="256"/>
      <c r="BP795" s="256"/>
      <c r="BQ795" s="256"/>
      <c r="BR795" s="256"/>
      <c r="BS795" s="256"/>
      <c r="BT795" s="256"/>
      <c r="BU795" s="256"/>
      <c r="BV795" s="256"/>
      <c r="BX795" s="256"/>
      <c r="BY795" s="256"/>
      <c r="BZ795" s="256"/>
      <c r="CA795" s="256"/>
      <c r="CB795" s="256"/>
      <c r="CC795" s="256"/>
      <c r="CD795" s="256"/>
      <c r="CE795" s="256"/>
      <c r="CF795" s="256"/>
      <c r="CG795" s="256"/>
      <c r="CH795" s="256"/>
      <c r="CI795" s="256"/>
      <c r="CK795" s="256"/>
      <c r="CL795" s="256"/>
      <c r="CM795" s="256"/>
      <c r="CN795" s="256"/>
      <c r="CO795" s="256"/>
      <c r="CP795" s="256"/>
      <c r="CQ795" s="256"/>
      <c r="CR795" s="256"/>
      <c r="CS795" s="256"/>
      <c r="CT795" s="256"/>
      <c r="CU795" s="256"/>
      <c r="CV795" s="256"/>
      <c r="CX795" s="256"/>
      <c r="CY795" s="256"/>
      <c r="CZ795" s="256"/>
      <c r="DA795" s="256"/>
      <c r="DB795" s="256"/>
      <c r="DC795" s="256"/>
      <c r="DD795" s="256"/>
      <c r="DE795" s="256"/>
      <c r="DF795" s="256"/>
      <c r="DG795" s="256"/>
      <c r="DH795" s="256"/>
    </row>
    <row r="796" spans="41:112" ht="19.5" customHeight="1" x14ac:dyDescent="0.5">
      <c r="AO796" s="400"/>
      <c r="AY796" s="256"/>
      <c r="AZ796" s="256"/>
      <c r="BA796" s="256"/>
      <c r="BB796" s="256"/>
      <c r="BC796" s="256"/>
      <c r="BD796" s="256"/>
      <c r="BE796" s="256"/>
      <c r="BF796" s="256"/>
      <c r="BG796" s="256"/>
      <c r="BH796" s="256"/>
      <c r="BI796" s="256"/>
      <c r="BK796" s="256"/>
      <c r="BL796" s="256"/>
      <c r="BM796" s="256"/>
      <c r="BN796" s="256"/>
      <c r="BO796" s="256"/>
      <c r="BP796" s="256"/>
      <c r="BQ796" s="256"/>
      <c r="BR796" s="256"/>
      <c r="BS796" s="256"/>
      <c r="BT796" s="256"/>
      <c r="BU796" s="256"/>
      <c r="BV796" s="256"/>
      <c r="BX796" s="256"/>
      <c r="BY796" s="256"/>
      <c r="BZ796" s="256"/>
      <c r="CA796" s="256"/>
      <c r="CB796" s="256"/>
      <c r="CC796" s="256"/>
      <c r="CD796" s="256"/>
      <c r="CE796" s="256"/>
      <c r="CF796" s="256"/>
      <c r="CG796" s="256"/>
      <c r="CH796" s="256"/>
      <c r="CI796" s="256"/>
      <c r="CK796" s="256"/>
      <c r="CL796" s="256"/>
      <c r="CM796" s="256"/>
      <c r="CN796" s="256"/>
      <c r="CO796" s="256"/>
      <c r="CP796" s="256"/>
      <c r="CQ796" s="256"/>
      <c r="CR796" s="256"/>
      <c r="CS796" s="256"/>
      <c r="CT796" s="256"/>
      <c r="CU796" s="256"/>
      <c r="CV796" s="256"/>
      <c r="CX796" s="256"/>
      <c r="CY796" s="256"/>
      <c r="CZ796" s="256"/>
      <c r="DA796" s="256"/>
      <c r="DB796" s="256"/>
      <c r="DC796" s="256"/>
      <c r="DD796" s="256"/>
      <c r="DE796" s="256"/>
      <c r="DF796" s="256"/>
      <c r="DG796" s="256"/>
      <c r="DH796" s="256"/>
    </row>
    <row r="797" spans="41:112" ht="19.5" customHeight="1" x14ac:dyDescent="0.5">
      <c r="AO797" s="400"/>
      <c r="AY797" s="256"/>
      <c r="AZ797" s="256"/>
      <c r="BA797" s="256"/>
      <c r="BB797" s="256"/>
      <c r="BC797" s="256"/>
      <c r="BD797" s="256"/>
      <c r="BE797" s="256"/>
      <c r="BF797" s="256"/>
      <c r="BG797" s="256"/>
      <c r="BH797" s="256"/>
      <c r="BI797" s="256"/>
      <c r="BK797" s="256"/>
      <c r="BL797" s="256"/>
      <c r="BM797" s="256"/>
      <c r="BN797" s="256"/>
      <c r="BO797" s="256"/>
      <c r="BP797" s="256"/>
      <c r="BQ797" s="256"/>
      <c r="BR797" s="256"/>
      <c r="BS797" s="256"/>
      <c r="BT797" s="256"/>
      <c r="BU797" s="256"/>
      <c r="BV797" s="256"/>
      <c r="BX797" s="256"/>
      <c r="BY797" s="256"/>
      <c r="BZ797" s="256"/>
      <c r="CA797" s="256"/>
      <c r="CB797" s="256"/>
      <c r="CC797" s="256"/>
      <c r="CD797" s="256"/>
      <c r="CE797" s="256"/>
      <c r="CF797" s="256"/>
      <c r="CG797" s="256"/>
      <c r="CH797" s="256"/>
      <c r="CI797" s="256"/>
      <c r="CK797" s="256"/>
      <c r="CL797" s="256"/>
      <c r="CM797" s="256"/>
      <c r="CN797" s="256"/>
      <c r="CO797" s="256"/>
      <c r="CP797" s="256"/>
      <c r="CQ797" s="256"/>
      <c r="CR797" s="256"/>
      <c r="CS797" s="256"/>
      <c r="CT797" s="256"/>
      <c r="CU797" s="256"/>
      <c r="CV797" s="256"/>
      <c r="CX797" s="256"/>
      <c r="CY797" s="256"/>
      <c r="CZ797" s="256"/>
      <c r="DA797" s="256"/>
      <c r="DB797" s="256"/>
      <c r="DC797" s="256"/>
      <c r="DD797" s="256"/>
      <c r="DE797" s="256"/>
      <c r="DF797" s="256"/>
      <c r="DG797" s="256"/>
      <c r="DH797" s="256"/>
    </row>
    <row r="798" spans="41:112" ht="19.5" customHeight="1" x14ac:dyDescent="0.5">
      <c r="AO798" s="400"/>
      <c r="AY798" s="256"/>
      <c r="AZ798" s="256"/>
      <c r="BA798" s="256"/>
      <c r="BB798" s="256"/>
      <c r="BC798" s="256"/>
      <c r="BD798" s="256"/>
      <c r="BE798" s="256"/>
      <c r="BF798" s="256"/>
      <c r="BG798" s="256"/>
      <c r="BH798" s="256"/>
      <c r="BI798" s="256"/>
      <c r="BK798" s="256"/>
      <c r="BL798" s="256"/>
      <c r="BM798" s="256"/>
      <c r="BN798" s="256"/>
      <c r="BO798" s="256"/>
      <c r="BP798" s="256"/>
      <c r="BQ798" s="256"/>
      <c r="BR798" s="256"/>
      <c r="BS798" s="256"/>
      <c r="BT798" s="256"/>
      <c r="BU798" s="256"/>
      <c r="BV798" s="256"/>
      <c r="BX798" s="256"/>
      <c r="BY798" s="256"/>
      <c r="BZ798" s="256"/>
      <c r="CA798" s="256"/>
      <c r="CB798" s="256"/>
      <c r="CC798" s="256"/>
      <c r="CD798" s="256"/>
      <c r="CE798" s="256"/>
      <c r="CF798" s="256"/>
      <c r="CG798" s="256"/>
      <c r="CH798" s="256"/>
      <c r="CI798" s="256"/>
      <c r="CK798" s="256"/>
      <c r="CL798" s="256"/>
      <c r="CM798" s="256"/>
      <c r="CN798" s="256"/>
      <c r="CO798" s="256"/>
      <c r="CP798" s="256"/>
      <c r="CQ798" s="256"/>
      <c r="CR798" s="256"/>
      <c r="CS798" s="256"/>
      <c r="CT798" s="256"/>
      <c r="CU798" s="256"/>
      <c r="CV798" s="256"/>
      <c r="CX798" s="256"/>
      <c r="CY798" s="256"/>
      <c r="CZ798" s="256"/>
      <c r="DA798" s="256"/>
      <c r="DB798" s="256"/>
      <c r="DC798" s="256"/>
      <c r="DD798" s="256"/>
      <c r="DE798" s="256"/>
      <c r="DF798" s="256"/>
      <c r="DG798" s="256"/>
      <c r="DH798" s="256"/>
    </row>
    <row r="799" spans="41:112" ht="19.5" customHeight="1" x14ac:dyDescent="0.5">
      <c r="AO799" s="400"/>
      <c r="AY799" s="256"/>
      <c r="AZ799" s="256"/>
      <c r="BA799" s="256"/>
      <c r="BB799" s="256"/>
      <c r="BC799" s="256"/>
      <c r="BD799" s="256"/>
      <c r="BE799" s="256"/>
      <c r="BF799" s="256"/>
      <c r="BG799" s="256"/>
      <c r="BH799" s="256"/>
      <c r="BI799" s="256"/>
      <c r="BK799" s="256"/>
      <c r="BL799" s="256"/>
      <c r="BM799" s="256"/>
      <c r="BN799" s="256"/>
      <c r="BO799" s="256"/>
      <c r="BP799" s="256"/>
      <c r="BQ799" s="256"/>
      <c r="BR799" s="256"/>
      <c r="BS799" s="256"/>
      <c r="BT799" s="256"/>
      <c r="BU799" s="256"/>
      <c r="BV799" s="256"/>
      <c r="BX799" s="256"/>
      <c r="BY799" s="256"/>
      <c r="BZ799" s="256"/>
      <c r="CA799" s="256"/>
      <c r="CB799" s="256"/>
      <c r="CC799" s="256"/>
      <c r="CD799" s="256"/>
      <c r="CE799" s="256"/>
      <c r="CF799" s="256"/>
      <c r="CG799" s="256"/>
      <c r="CH799" s="256"/>
      <c r="CI799" s="256"/>
      <c r="CK799" s="256"/>
      <c r="CL799" s="256"/>
      <c r="CM799" s="256"/>
      <c r="CN799" s="256"/>
      <c r="CO799" s="256"/>
      <c r="CP799" s="256"/>
      <c r="CQ799" s="256"/>
      <c r="CR799" s="256"/>
      <c r="CS799" s="256"/>
      <c r="CT799" s="256"/>
      <c r="CU799" s="256"/>
      <c r="CV799" s="256"/>
      <c r="CX799" s="256"/>
      <c r="CY799" s="256"/>
      <c r="CZ799" s="256"/>
      <c r="DA799" s="256"/>
      <c r="DB799" s="256"/>
      <c r="DC799" s="256"/>
      <c r="DD799" s="256"/>
      <c r="DE799" s="256"/>
      <c r="DF799" s="256"/>
      <c r="DG799" s="256"/>
      <c r="DH799" s="256"/>
    </row>
    <row r="800" spans="41:112" ht="19.5" customHeight="1" x14ac:dyDescent="0.5">
      <c r="AO800" s="400"/>
      <c r="AY800" s="256"/>
      <c r="AZ800" s="256"/>
      <c r="BA800" s="256"/>
      <c r="BB800" s="256"/>
      <c r="BC800" s="256"/>
      <c r="BD800" s="256"/>
      <c r="BE800" s="256"/>
      <c r="BF800" s="256"/>
      <c r="BG800" s="256"/>
      <c r="BH800" s="256"/>
      <c r="BI800" s="256"/>
      <c r="BK800" s="256"/>
      <c r="BL800" s="256"/>
      <c r="BM800" s="256"/>
      <c r="BN800" s="256"/>
      <c r="BO800" s="256"/>
      <c r="BP800" s="256"/>
      <c r="BQ800" s="256"/>
      <c r="BR800" s="256"/>
      <c r="BS800" s="256"/>
      <c r="BT800" s="256"/>
      <c r="BU800" s="256"/>
      <c r="BV800" s="256"/>
      <c r="BX800" s="256"/>
      <c r="BY800" s="256"/>
      <c r="BZ800" s="256"/>
      <c r="CA800" s="256"/>
      <c r="CB800" s="256"/>
      <c r="CC800" s="256"/>
      <c r="CD800" s="256"/>
      <c r="CE800" s="256"/>
      <c r="CF800" s="256"/>
      <c r="CG800" s="256"/>
      <c r="CH800" s="256"/>
      <c r="CI800" s="256"/>
      <c r="CK800" s="256"/>
      <c r="CL800" s="256"/>
      <c r="CM800" s="256"/>
      <c r="CN800" s="256"/>
      <c r="CO800" s="256"/>
      <c r="CP800" s="256"/>
      <c r="CQ800" s="256"/>
      <c r="CR800" s="256"/>
      <c r="CS800" s="256"/>
      <c r="CT800" s="256"/>
      <c r="CU800" s="256"/>
      <c r="CV800" s="256"/>
      <c r="CX800" s="256"/>
      <c r="CY800" s="256"/>
      <c r="CZ800" s="256"/>
      <c r="DA800" s="256"/>
      <c r="DB800" s="256"/>
      <c r="DC800" s="256"/>
      <c r="DD800" s="256"/>
      <c r="DE800" s="256"/>
      <c r="DF800" s="256"/>
      <c r="DG800" s="256"/>
      <c r="DH800" s="256"/>
    </row>
    <row r="801" spans="41:112" ht="19.5" customHeight="1" x14ac:dyDescent="0.5">
      <c r="AO801" s="400"/>
      <c r="AY801" s="256"/>
      <c r="AZ801" s="256"/>
      <c r="BA801" s="256"/>
      <c r="BB801" s="256"/>
      <c r="BC801" s="256"/>
      <c r="BD801" s="256"/>
      <c r="BE801" s="256"/>
      <c r="BF801" s="256"/>
      <c r="BG801" s="256"/>
      <c r="BH801" s="256"/>
      <c r="BI801" s="256"/>
      <c r="BK801" s="256"/>
      <c r="BL801" s="256"/>
      <c r="BM801" s="256"/>
      <c r="BN801" s="256"/>
      <c r="BO801" s="256"/>
      <c r="BP801" s="256"/>
      <c r="BQ801" s="256"/>
      <c r="BR801" s="256"/>
      <c r="BS801" s="256"/>
      <c r="BT801" s="256"/>
      <c r="BU801" s="256"/>
      <c r="BV801" s="256"/>
      <c r="BX801" s="256"/>
      <c r="BY801" s="256"/>
      <c r="BZ801" s="256"/>
      <c r="CA801" s="256"/>
      <c r="CB801" s="256"/>
      <c r="CC801" s="256"/>
      <c r="CD801" s="256"/>
      <c r="CE801" s="256"/>
      <c r="CF801" s="256"/>
      <c r="CG801" s="256"/>
      <c r="CH801" s="256"/>
      <c r="CI801" s="256"/>
      <c r="CK801" s="256"/>
      <c r="CL801" s="256"/>
      <c r="CM801" s="256"/>
      <c r="CN801" s="256"/>
      <c r="CO801" s="256"/>
      <c r="CP801" s="256"/>
      <c r="CQ801" s="256"/>
      <c r="CR801" s="256"/>
      <c r="CS801" s="256"/>
      <c r="CT801" s="256"/>
      <c r="CU801" s="256"/>
      <c r="CV801" s="256"/>
      <c r="CX801" s="256"/>
      <c r="CY801" s="256"/>
      <c r="CZ801" s="256"/>
      <c r="DA801" s="256"/>
      <c r="DB801" s="256"/>
      <c r="DC801" s="256"/>
      <c r="DD801" s="256"/>
      <c r="DE801" s="256"/>
      <c r="DF801" s="256"/>
      <c r="DG801" s="256"/>
      <c r="DH801" s="256"/>
    </row>
    <row r="802" spans="41:112" ht="19.5" customHeight="1" x14ac:dyDescent="0.5">
      <c r="AO802" s="400"/>
      <c r="AY802" s="256"/>
      <c r="AZ802" s="256"/>
      <c r="BA802" s="256"/>
      <c r="BB802" s="256"/>
      <c r="BC802" s="256"/>
      <c r="BD802" s="256"/>
      <c r="BE802" s="256"/>
      <c r="BF802" s="256"/>
      <c r="BG802" s="256"/>
      <c r="BH802" s="256"/>
      <c r="BI802" s="256"/>
      <c r="BK802" s="256"/>
      <c r="BL802" s="256"/>
      <c r="BM802" s="256"/>
      <c r="BN802" s="256"/>
      <c r="BO802" s="256"/>
      <c r="BP802" s="256"/>
      <c r="BQ802" s="256"/>
      <c r="BR802" s="256"/>
      <c r="BS802" s="256"/>
      <c r="BT802" s="256"/>
      <c r="BU802" s="256"/>
      <c r="BV802" s="256"/>
      <c r="BX802" s="256"/>
      <c r="BY802" s="256"/>
      <c r="BZ802" s="256"/>
      <c r="CA802" s="256"/>
      <c r="CB802" s="256"/>
      <c r="CC802" s="256"/>
      <c r="CD802" s="256"/>
      <c r="CE802" s="256"/>
      <c r="CF802" s="256"/>
      <c r="CG802" s="256"/>
      <c r="CH802" s="256"/>
      <c r="CI802" s="256"/>
      <c r="CK802" s="256"/>
      <c r="CL802" s="256"/>
      <c r="CM802" s="256"/>
      <c r="CN802" s="256"/>
      <c r="CO802" s="256"/>
      <c r="CP802" s="256"/>
      <c r="CQ802" s="256"/>
      <c r="CR802" s="256"/>
      <c r="CS802" s="256"/>
      <c r="CT802" s="256"/>
      <c r="CU802" s="256"/>
      <c r="CV802" s="256"/>
      <c r="CX802" s="256"/>
      <c r="CY802" s="256"/>
      <c r="CZ802" s="256"/>
      <c r="DA802" s="256"/>
      <c r="DB802" s="256"/>
      <c r="DC802" s="256"/>
      <c r="DD802" s="256"/>
      <c r="DE802" s="256"/>
      <c r="DF802" s="256"/>
      <c r="DG802" s="256"/>
      <c r="DH802" s="256"/>
    </row>
    <row r="803" spans="41:112" ht="19.5" customHeight="1" x14ac:dyDescent="0.5">
      <c r="AO803" s="400"/>
      <c r="AY803" s="256"/>
      <c r="AZ803" s="256"/>
      <c r="BA803" s="256"/>
      <c r="BB803" s="256"/>
      <c r="BC803" s="256"/>
      <c r="BD803" s="256"/>
      <c r="BE803" s="256"/>
      <c r="BF803" s="256"/>
      <c r="BG803" s="256"/>
      <c r="BH803" s="256"/>
      <c r="BI803" s="256"/>
      <c r="BK803" s="256"/>
      <c r="BL803" s="256"/>
      <c r="BM803" s="256"/>
      <c r="BN803" s="256"/>
      <c r="BO803" s="256"/>
      <c r="BP803" s="256"/>
      <c r="BQ803" s="256"/>
      <c r="BR803" s="256"/>
      <c r="BS803" s="256"/>
      <c r="BT803" s="256"/>
      <c r="BU803" s="256"/>
      <c r="BV803" s="256"/>
      <c r="BX803" s="256"/>
      <c r="BY803" s="256"/>
      <c r="BZ803" s="256"/>
      <c r="CA803" s="256"/>
      <c r="CB803" s="256"/>
      <c r="CC803" s="256"/>
      <c r="CD803" s="256"/>
      <c r="CE803" s="256"/>
      <c r="CF803" s="256"/>
      <c r="CG803" s="256"/>
      <c r="CH803" s="256"/>
      <c r="CI803" s="256"/>
      <c r="CK803" s="256"/>
      <c r="CL803" s="256"/>
      <c r="CM803" s="256"/>
      <c r="CN803" s="256"/>
      <c r="CO803" s="256"/>
      <c r="CP803" s="256"/>
      <c r="CQ803" s="256"/>
      <c r="CR803" s="256"/>
      <c r="CS803" s="256"/>
      <c r="CT803" s="256"/>
      <c r="CU803" s="256"/>
      <c r="CV803" s="256"/>
      <c r="CX803" s="256"/>
      <c r="CY803" s="256"/>
      <c r="CZ803" s="256"/>
      <c r="DA803" s="256"/>
      <c r="DB803" s="256"/>
      <c r="DC803" s="256"/>
      <c r="DD803" s="256"/>
      <c r="DE803" s="256"/>
      <c r="DF803" s="256"/>
      <c r="DG803" s="256"/>
      <c r="DH803" s="256"/>
    </row>
    <row r="804" spans="41:112" ht="19.5" customHeight="1" x14ac:dyDescent="0.5">
      <c r="AO804" s="400"/>
      <c r="AY804" s="256"/>
      <c r="AZ804" s="256"/>
      <c r="BA804" s="256"/>
      <c r="BB804" s="256"/>
      <c r="BC804" s="256"/>
      <c r="BD804" s="256"/>
      <c r="BE804" s="256"/>
      <c r="BF804" s="256"/>
      <c r="BG804" s="256"/>
      <c r="BH804" s="256"/>
      <c r="BI804" s="256"/>
      <c r="BK804" s="256"/>
      <c r="BL804" s="256"/>
      <c r="BM804" s="256"/>
      <c r="BN804" s="256"/>
      <c r="BO804" s="256"/>
      <c r="BP804" s="256"/>
      <c r="BQ804" s="256"/>
      <c r="BR804" s="256"/>
      <c r="BS804" s="256"/>
      <c r="BT804" s="256"/>
      <c r="BU804" s="256"/>
      <c r="BV804" s="256"/>
      <c r="BX804" s="256"/>
      <c r="BY804" s="256"/>
      <c r="BZ804" s="256"/>
      <c r="CA804" s="256"/>
      <c r="CB804" s="256"/>
      <c r="CC804" s="256"/>
      <c r="CD804" s="256"/>
      <c r="CE804" s="256"/>
      <c r="CF804" s="256"/>
      <c r="CG804" s="256"/>
      <c r="CH804" s="256"/>
      <c r="CI804" s="256"/>
      <c r="CK804" s="256"/>
      <c r="CL804" s="256"/>
      <c r="CM804" s="256"/>
      <c r="CN804" s="256"/>
      <c r="CO804" s="256"/>
      <c r="CP804" s="256"/>
      <c r="CQ804" s="256"/>
      <c r="CR804" s="256"/>
      <c r="CS804" s="256"/>
      <c r="CT804" s="256"/>
      <c r="CU804" s="256"/>
      <c r="CV804" s="256"/>
      <c r="CX804" s="256"/>
      <c r="CY804" s="256"/>
      <c r="CZ804" s="256"/>
      <c r="DA804" s="256"/>
      <c r="DB804" s="256"/>
      <c r="DC804" s="256"/>
      <c r="DD804" s="256"/>
      <c r="DE804" s="256"/>
      <c r="DF804" s="256"/>
      <c r="DG804" s="256"/>
      <c r="DH804" s="256"/>
    </row>
    <row r="805" spans="41:112" ht="19.5" customHeight="1" x14ac:dyDescent="0.5">
      <c r="AO805" s="400"/>
      <c r="AY805" s="256"/>
      <c r="AZ805" s="256"/>
      <c r="BA805" s="256"/>
      <c r="BB805" s="256"/>
      <c r="BC805" s="256"/>
      <c r="BD805" s="256"/>
      <c r="BE805" s="256"/>
      <c r="BF805" s="256"/>
      <c r="BG805" s="256"/>
      <c r="BH805" s="256"/>
      <c r="BI805" s="256"/>
      <c r="BK805" s="256"/>
      <c r="BL805" s="256"/>
      <c r="BM805" s="256"/>
      <c r="BN805" s="256"/>
      <c r="BO805" s="256"/>
      <c r="BP805" s="256"/>
      <c r="BQ805" s="256"/>
      <c r="BR805" s="256"/>
      <c r="BS805" s="256"/>
      <c r="BT805" s="256"/>
      <c r="BU805" s="256"/>
      <c r="BV805" s="256"/>
      <c r="BX805" s="256"/>
      <c r="BY805" s="256"/>
      <c r="BZ805" s="256"/>
      <c r="CA805" s="256"/>
      <c r="CB805" s="256"/>
      <c r="CC805" s="256"/>
      <c r="CD805" s="256"/>
      <c r="CE805" s="256"/>
      <c r="CF805" s="256"/>
      <c r="CG805" s="256"/>
      <c r="CH805" s="256"/>
      <c r="CI805" s="256"/>
      <c r="CK805" s="256"/>
      <c r="CL805" s="256"/>
      <c r="CM805" s="256"/>
      <c r="CN805" s="256"/>
      <c r="CO805" s="256"/>
      <c r="CP805" s="256"/>
      <c r="CQ805" s="256"/>
      <c r="CR805" s="256"/>
      <c r="CS805" s="256"/>
      <c r="CT805" s="256"/>
      <c r="CU805" s="256"/>
      <c r="CV805" s="256"/>
      <c r="CX805" s="256"/>
      <c r="CY805" s="256"/>
      <c r="CZ805" s="256"/>
      <c r="DA805" s="256"/>
      <c r="DB805" s="256"/>
      <c r="DC805" s="256"/>
      <c r="DD805" s="256"/>
      <c r="DE805" s="256"/>
      <c r="DF805" s="256"/>
      <c r="DG805" s="256"/>
      <c r="DH805" s="256"/>
    </row>
    <row r="806" spans="41:112" ht="19.5" customHeight="1" x14ac:dyDescent="0.5">
      <c r="AO806" s="400"/>
      <c r="AY806" s="256"/>
      <c r="AZ806" s="256"/>
      <c r="BA806" s="256"/>
      <c r="BB806" s="256"/>
      <c r="BC806" s="256"/>
      <c r="BD806" s="256"/>
      <c r="BE806" s="256"/>
      <c r="BF806" s="256"/>
      <c r="BG806" s="256"/>
      <c r="BH806" s="256"/>
      <c r="BI806" s="256"/>
      <c r="BK806" s="256"/>
      <c r="BL806" s="256"/>
      <c r="BM806" s="256"/>
      <c r="BN806" s="256"/>
      <c r="BO806" s="256"/>
      <c r="BP806" s="256"/>
      <c r="BQ806" s="256"/>
      <c r="BR806" s="256"/>
      <c r="BS806" s="256"/>
      <c r="BT806" s="256"/>
      <c r="BU806" s="256"/>
      <c r="BV806" s="256"/>
      <c r="BX806" s="256"/>
      <c r="BY806" s="256"/>
      <c r="BZ806" s="256"/>
      <c r="CA806" s="256"/>
      <c r="CB806" s="256"/>
      <c r="CC806" s="256"/>
      <c r="CD806" s="256"/>
      <c r="CE806" s="256"/>
      <c r="CF806" s="256"/>
      <c r="CG806" s="256"/>
      <c r="CH806" s="256"/>
      <c r="CI806" s="256"/>
      <c r="CK806" s="256"/>
      <c r="CL806" s="256"/>
      <c r="CM806" s="256"/>
      <c r="CN806" s="256"/>
      <c r="CO806" s="256"/>
      <c r="CP806" s="256"/>
      <c r="CQ806" s="256"/>
      <c r="CR806" s="256"/>
      <c r="CS806" s="256"/>
      <c r="CT806" s="256"/>
      <c r="CU806" s="256"/>
      <c r="CV806" s="256"/>
      <c r="CX806" s="256"/>
      <c r="CY806" s="256"/>
      <c r="CZ806" s="256"/>
      <c r="DA806" s="256"/>
      <c r="DB806" s="256"/>
      <c r="DC806" s="256"/>
      <c r="DD806" s="256"/>
      <c r="DE806" s="256"/>
      <c r="DF806" s="256"/>
      <c r="DG806" s="256"/>
      <c r="DH806" s="256"/>
    </row>
    <row r="807" spans="41:112" ht="19.5" customHeight="1" x14ac:dyDescent="0.5">
      <c r="AO807" s="400"/>
      <c r="AY807" s="256"/>
      <c r="AZ807" s="256"/>
      <c r="BA807" s="256"/>
      <c r="BB807" s="256"/>
      <c r="BC807" s="256"/>
      <c r="BD807" s="256"/>
      <c r="BE807" s="256"/>
      <c r="BF807" s="256"/>
      <c r="BG807" s="256"/>
      <c r="BH807" s="256"/>
      <c r="BI807" s="256"/>
      <c r="BK807" s="256"/>
      <c r="BL807" s="256"/>
      <c r="BM807" s="256"/>
      <c r="BN807" s="256"/>
      <c r="BO807" s="256"/>
      <c r="BP807" s="256"/>
      <c r="BQ807" s="256"/>
      <c r="BR807" s="256"/>
      <c r="BS807" s="256"/>
      <c r="BT807" s="256"/>
      <c r="BU807" s="256"/>
      <c r="BV807" s="256"/>
      <c r="BX807" s="256"/>
      <c r="BY807" s="256"/>
      <c r="BZ807" s="256"/>
      <c r="CA807" s="256"/>
      <c r="CB807" s="256"/>
      <c r="CC807" s="256"/>
      <c r="CD807" s="256"/>
      <c r="CE807" s="256"/>
      <c r="CF807" s="256"/>
      <c r="CG807" s="256"/>
      <c r="CH807" s="256"/>
      <c r="CI807" s="256"/>
      <c r="CK807" s="256"/>
      <c r="CL807" s="256"/>
      <c r="CM807" s="256"/>
      <c r="CN807" s="256"/>
      <c r="CO807" s="256"/>
      <c r="CP807" s="256"/>
      <c r="CQ807" s="256"/>
      <c r="CR807" s="256"/>
      <c r="CS807" s="256"/>
      <c r="CT807" s="256"/>
      <c r="CU807" s="256"/>
      <c r="CV807" s="256"/>
      <c r="CX807" s="256"/>
      <c r="CY807" s="256"/>
      <c r="CZ807" s="256"/>
      <c r="DA807" s="256"/>
      <c r="DB807" s="256"/>
      <c r="DC807" s="256"/>
      <c r="DD807" s="256"/>
      <c r="DE807" s="256"/>
      <c r="DF807" s="256"/>
      <c r="DG807" s="256"/>
      <c r="DH807" s="256"/>
    </row>
    <row r="808" spans="41:112" ht="19.5" customHeight="1" x14ac:dyDescent="0.5">
      <c r="AO808" s="400"/>
      <c r="AY808" s="256"/>
      <c r="AZ808" s="256"/>
      <c r="BA808" s="256"/>
      <c r="BB808" s="256"/>
      <c r="BC808" s="256"/>
      <c r="BD808" s="256"/>
      <c r="BE808" s="256"/>
      <c r="BF808" s="256"/>
      <c r="BG808" s="256"/>
      <c r="BH808" s="256"/>
      <c r="BI808" s="256"/>
      <c r="BK808" s="256"/>
      <c r="BL808" s="256"/>
      <c r="BM808" s="256"/>
      <c r="BN808" s="256"/>
      <c r="BO808" s="256"/>
      <c r="BP808" s="256"/>
      <c r="BQ808" s="256"/>
      <c r="BR808" s="256"/>
      <c r="BS808" s="256"/>
      <c r="BT808" s="256"/>
      <c r="BU808" s="256"/>
      <c r="BV808" s="256"/>
      <c r="BX808" s="256"/>
      <c r="BY808" s="256"/>
      <c r="BZ808" s="256"/>
      <c r="CA808" s="256"/>
      <c r="CB808" s="256"/>
      <c r="CC808" s="256"/>
      <c r="CD808" s="256"/>
      <c r="CE808" s="256"/>
      <c r="CF808" s="256"/>
      <c r="CG808" s="256"/>
      <c r="CH808" s="256"/>
      <c r="CI808" s="256"/>
      <c r="CK808" s="256"/>
      <c r="CL808" s="256"/>
      <c r="CM808" s="256"/>
      <c r="CN808" s="256"/>
      <c r="CO808" s="256"/>
      <c r="CP808" s="256"/>
      <c r="CQ808" s="256"/>
      <c r="CR808" s="256"/>
      <c r="CS808" s="256"/>
      <c r="CT808" s="256"/>
      <c r="CU808" s="256"/>
      <c r="CV808" s="256"/>
      <c r="CX808" s="256"/>
      <c r="CY808" s="256"/>
      <c r="CZ808" s="256"/>
      <c r="DA808" s="256"/>
      <c r="DB808" s="256"/>
      <c r="DC808" s="256"/>
      <c r="DD808" s="256"/>
      <c r="DE808" s="256"/>
      <c r="DF808" s="256"/>
      <c r="DG808" s="256"/>
      <c r="DH808" s="256"/>
    </row>
    <row r="809" spans="41:112" ht="19.5" customHeight="1" x14ac:dyDescent="0.5">
      <c r="AO809" s="400"/>
      <c r="AY809" s="256"/>
      <c r="AZ809" s="256"/>
      <c r="BA809" s="256"/>
      <c r="BB809" s="256"/>
      <c r="BC809" s="256"/>
      <c r="BD809" s="256"/>
      <c r="BE809" s="256"/>
      <c r="BF809" s="256"/>
      <c r="BG809" s="256"/>
      <c r="BH809" s="256"/>
      <c r="BI809" s="256"/>
      <c r="BK809" s="256"/>
      <c r="BL809" s="256"/>
      <c r="BM809" s="256"/>
      <c r="BN809" s="256"/>
      <c r="BO809" s="256"/>
      <c r="BP809" s="256"/>
      <c r="BQ809" s="256"/>
      <c r="BR809" s="256"/>
      <c r="BS809" s="256"/>
      <c r="BT809" s="256"/>
      <c r="BU809" s="256"/>
      <c r="BV809" s="256"/>
      <c r="BX809" s="256"/>
      <c r="BY809" s="256"/>
      <c r="BZ809" s="256"/>
      <c r="CA809" s="256"/>
      <c r="CB809" s="256"/>
      <c r="CC809" s="256"/>
      <c r="CD809" s="256"/>
      <c r="CE809" s="256"/>
      <c r="CF809" s="256"/>
      <c r="CG809" s="256"/>
      <c r="CH809" s="256"/>
      <c r="CI809" s="256"/>
      <c r="CK809" s="256"/>
      <c r="CL809" s="256"/>
      <c r="CM809" s="256"/>
      <c r="CN809" s="256"/>
      <c r="CO809" s="256"/>
      <c r="CP809" s="256"/>
      <c r="CQ809" s="256"/>
      <c r="CR809" s="256"/>
      <c r="CS809" s="256"/>
      <c r="CT809" s="256"/>
      <c r="CU809" s="256"/>
      <c r="CV809" s="256"/>
      <c r="CX809" s="256"/>
      <c r="CY809" s="256"/>
      <c r="CZ809" s="256"/>
      <c r="DA809" s="256"/>
      <c r="DB809" s="256"/>
      <c r="DC809" s="256"/>
      <c r="DD809" s="256"/>
      <c r="DE809" s="256"/>
      <c r="DF809" s="256"/>
      <c r="DG809" s="256"/>
      <c r="DH809" s="256"/>
    </row>
    <row r="810" spans="41:112" ht="19.5" customHeight="1" x14ac:dyDescent="0.5">
      <c r="AO810" s="400"/>
      <c r="AY810" s="256"/>
      <c r="AZ810" s="256"/>
      <c r="BA810" s="256"/>
      <c r="BB810" s="256"/>
      <c r="BC810" s="256"/>
      <c r="BD810" s="256"/>
      <c r="BE810" s="256"/>
      <c r="BF810" s="256"/>
      <c r="BG810" s="256"/>
      <c r="BH810" s="256"/>
      <c r="BI810" s="256"/>
      <c r="BK810" s="256"/>
      <c r="BL810" s="256"/>
      <c r="BM810" s="256"/>
      <c r="BN810" s="256"/>
      <c r="BO810" s="256"/>
      <c r="BP810" s="256"/>
      <c r="BQ810" s="256"/>
      <c r="BR810" s="256"/>
      <c r="BS810" s="256"/>
      <c r="BT810" s="256"/>
      <c r="BU810" s="256"/>
      <c r="BV810" s="256"/>
      <c r="BX810" s="256"/>
      <c r="BY810" s="256"/>
      <c r="BZ810" s="256"/>
      <c r="CA810" s="256"/>
      <c r="CB810" s="256"/>
      <c r="CC810" s="256"/>
      <c r="CD810" s="256"/>
      <c r="CE810" s="256"/>
      <c r="CF810" s="256"/>
      <c r="CG810" s="256"/>
      <c r="CH810" s="256"/>
      <c r="CI810" s="256"/>
      <c r="CK810" s="256"/>
      <c r="CL810" s="256"/>
      <c r="CM810" s="256"/>
      <c r="CN810" s="256"/>
      <c r="CO810" s="256"/>
      <c r="CP810" s="256"/>
      <c r="CQ810" s="256"/>
      <c r="CR810" s="256"/>
      <c r="CS810" s="256"/>
      <c r="CT810" s="256"/>
      <c r="CU810" s="256"/>
      <c r="CV810" s="256"/>
      <c r="CX810" s="256"/>
      <c r="CY810" s="256"/>
      <c r="CZ810" s="256"/>
      <c r="DA810" s="256"/>
      <c r="DB810" s="256"/>
      <c r="DC810" s="256"/>
      <c r="DD810" s="256"/>
      <c r="DE810" s="256"/>
      <c r="DF810" s="256"/>
      <c r="DG810" s="256"/>
      <c r="DH810" s="256"/>
    </row>
    <row r="811" spans="41:112" ht="19.5" customHeight="1" x14ac:dyDescent="0.5">
      <c r="AO811" s="400"/>
      <c r="AY811" s="256"/>
      <c r="AZ811" s="256"/>
      <c r="BA811" s="256"/>
      <c r="BB811" s="256"/>
      <c r="BC811" s="256"/>
      <c r="BD811" s="256"/>
      <c r="BE811" s="256"/>
      <c r="BF811" s="256"/>
      <c r="BG811" s="256"/>
      <c r="BH811" s="256"/>
      <c r="BI811" s="256"/>
      <c r="BK811" s="256"/>
      <c r="BL811" s="256"/>
      <c r="BM811" s="256"/>
      <c r="BN811" s="256"/>
      <c r="BO811" s="256"/>
      <c r="BP811" s="256"/>
      <c r="BQ811" s="256"/>
      <c r="BR811" s="256"/>
      <c r="BS811" s="256"/>
      <c r="BT811" s="256"/>
      <c r="BU811" s="256"/>
      <c r="BV811" s="256"/>
      <c r="BX811" s="256"/>
      <c r="BY811" s="256"/>
      <c r="BZ811" s="256"/>
      <c r="CA811" s="256"/>
      <c r="CB811" s="256"/>
      <c r="CC811" s="256"/>
      <c r="CD811" s="256"/>
      <c r="CE811" s="256"/>
      <c r="CF811" s="256"/>
      <c r="CG811" s="256"/>
      <c r="CH811" s="256"/>
      <c r="CI811" s="256"/>
      <c r="CK811" s="256"/>
      <c r="CL811" s="256"/>
      <c r="CM811" s="256"/>
      <c r="CN811" s="256"/>
      <c r="CO811" s="256"/>
      <c r="CP811" s="256"/>
      <c r="CQ811" s="256"/>
      <c r="CR811" s="256"/>
      <c r="CS811" s="256"/>
      <c r="CT811" s="256"/>
      <c r="CU811" s="256"/>
      <c r="CV811" s="256"/>
      <c r="CX811" s="256"/>
      <c r="CY811" s="256"/>
      <c r="CZ811" s="256"/>
      <c r="DA811" s="256"/>
      <c r="DB811" s="256"/>
      <c r="DC811" s="256"/>
      <c r="DD811" s="256"/>
      <c r="DE811" s="256"/>
      <c r="DF811" s="256"/>
      <c r="DG811" s="256"/>
      <c r="DH811" s="256"/>
    </row>
    <row r="812" spans="41:112" ht="19.5" customHeight="1" x14ac:dyDescent="0.5">
      <c r="AO812" s="400"/>
      <c r="AY812" s="256"/>
      <c r="AZ812" s="256"/>
      <c r="BA812" s="256"/>
      <c r="BB812" s="256"/>
      <c r="BC812" s="256"/>
      <c r="BD812" s="256"/>
      <c r="BE812" s="256"/>
      <c r="BF812" s="256"/>
      <c r="BG812" s="256"/>
      <c r="BH812" s="256"/>
      <c r="BI812" s="256"/>
      <c r="BK812" s="256"/>
      <c r="BL812" s="256"/>
      <c r="BM812" s="256"/>
      <c r="BN812" s="256"/>
      <c r="BO812" s="256"/>
      <c r="BP812" s="256"/>
      <c r="BQ812" s="256"/>
      <c r="BR812" s="256"/>
      <c r="BS812" s="256"/>
      <c r="BT812" s="256"/>
      <c r="BU812" s="256"/>
      <c r="BV812" s="256"/>
      <c r="BX812" s="256"/>
      <c r="BY812" s="256"/>
      <c r="BZ812" s="256"/>
      <c r="CA812" s="256"/>
      <c r="CB812" s="256"/>
      <c r="CC812" s="256"/>
      <c r="CD812" s="256"/>
      <c r="CE812" s="256"/>
      <c r="CF812" s="256"/>
      <c r="CG812" s="256"/>
      <c r="CH812" s="256"/>
      <c r="CI812" s="256"/>
      <c r="CK812" s="256"/>
      <c r="CL812" s="256"/>
      <c r="CM812" s="256"/>
      <c r="CN812" s="256"/>
      <c r="CO812" s="256"/>
      <c r="CP812" s="256"/>
      <c r="CQ812" s="256"/>
      <c r="CR812" s="256"/>
      <c r="CS812" s="256"/>
      <c r="CT812" s="256"/>
      <c r="CU812" s="256"/>
      <c r="CV812" s="256"/>
      <c r="CX812" s="256"/>
      <c r="CY812" s="256"/>
      <c r="CZ812" s="256"/>
      <c r="DA812" s="256"/>
      <c r="DB812" s="256"/>
      <c r="DC812" s="256"/>
      <c r="DD812" s="256"/>
      <c r="DE812" s="256"/>
      <c r="DF812" s="256"/>
      <c r="DG812" s="256"/>
      <c r="DH812" s="256"/>
    </row>
    <row r="813" spans="41:112" ht="19.5" customHeight="1" x14ac:dyDescent="0.5">
      <c r="AO813" s="400"/>
      <c r="AY813" s="256"/>
      <c r="AZ813" s="256"/>
      <c r="BA813" s="256"/>
      <c r="BB813" s="256"/>
      <c r="BC813" s="256"/>
      <c r="BD813" s="256"/>
      <c r="BE813" s="256"/>
      <c r="BF813" s="256"/>
      <c r="BG813" s="256"/>
      <c r="BH813" s="256"/>
      <c r="BI813" s="256"/>
      <c r="BK813" s="256"/>
      <c r="BL813" s="256"/>
      <c r="BM813" s="256"/>
      <c r="BN813" s="256"/>
      <c r="BO813" s="256"/>
      <c r="BP813" s="256"/>
      <c r="BQ813" s="256"/>
      <c r="BR813" s="256"/>
      <c r="BS813" s="256"/>
      <c r="BT813" s="256"/>
      <c r="BU813" s="256"/>
      <c r="BV813" s="256"/>
      <c r="BX813" s="256"/>
      <c r="BY813" s="256"/>
      <c r="BZ813" s="256"/>
      <c r="CA813" s="256"/>
      <c r="CB813" s="256"/>
      <c r="CC813" s="256"/>
      <c r="CD813" s="256"/>
      <c r="CE813" s="256"/>
      <c r="CF813" s="256"/>
      <c r="CG813" s="256"/>
      <c r="CH813" s="256"/>
      <c r="CI813" s="256"/>
      <c r="CK813" s="256"/>
      <c r="CL813" s="256"/>
      <c r="CM813" s="256"/>
      <c r="CN813" s="256"/>
      <c r="CO813" s="256"/>
      <c r="CP813" s="256"/>
      <c r="CQ813" s="256"/>
      <c r="CR813" s="256"/>
      <c r="CS813" s="256"/>
      <c r="CT813" s="256"/>
      <c r="CU813" s="256"/>
      <c r="CV813" s="256"/>
      <c r="CX813" s="256"/>
      <c r="CY813" s="256"/>
      <c r="CZ813" s="256"/>
      <c r="DA813" s="256"/>
      <c r="DB813" s="256"/>
      <c r="DC813" s="256"/>
      <c r="DD813" s="256"/>
      <c r="DE813" s="256"/>
      <c r="DF813" s="256"/>
      <c r="DG813" s="256"/>
      <c r="DH813" s="256"/>
    </row>
    <row r="814" spans="41:112" ht="19.5" customHeight="1" x14ac:dyDescent="0.5">
      <c r="AO814" s="400"/>
      <c r="AY814" s="256"/>
      <c r="AZ814" s="256"/>
      <c r="BA814" s="256"/>
      <c r="BB814" s="256"/>
      <c r="BC814" s="256"/>
      <c r="BD814" s="256"/>
      <c r="BE814" s="256"/>
      <c r="BF814" s="256"/>
      <c r="BG814" s="256"/>
      <c r="BH814" s="256"/>
      <c r="BI814" s="256"/>
      <c r="BK814" s="256"/>
      <c r="BL814" s="256"/>
      <c r="BM814" s="256"/>
      <c r="BN814" s="256"/>
      <c r="BO814" s="256"/>
      <c r="BP814" s="256"/>
      <c r="BQ814" s="256"/>
      <c r="BR814" s="256"/>
      <c r="BS814" s="256"/>
      <c r="BT814" s="256"/>
      <c r="BU814" s="256"/>
      <c r="BV814" s="256"/>
      <c r="BX814" s="256"/>
      <c r="BY814" s="256"/>
      <c r="BZ814" s="256"/>
      <c r="CA814" s="256"/>
      <c r="CB814" s="256"/>
      <c r="CC814" s="256"/>
      <c r="CD814" s="256"/>
      <c r="CE814" s="256"/>
      <c r="CF814" s="256"/>
      <c r="CG814" s="256"/>
      <c r="CH814" s="256"/>
      <c r="CI814" s="256"/>
      <c r="CK814" s="256"/>
      <c r="CL814" s="256"/>
      <c r="CM814" s="256"/>
      <c r="CN814" s="256"/>
      <c r="CO814" s="256"/>
      <c r="CP814" s="256"/>
      <c r="CQ814" s="256"/>
      <c r="CR814" s="256"/>
      <c r="CS814" s="256"/>
      <c r="CT814" s="256"/>
      <c r="CU814" s="256"/>
      <c r="CV814" s="256"/>
      <c r="CX814" s="256"/>
      <c r="CY814" s="256"/>
      <c r="CZ814" s="256"/>
      <c r="DA814" s="256"/>
      <c r="DB814" s="256"/>
      <c r="DC814" s="256"/>
      <c r="DD814" s="256"/>
      <c r="DE814" s="256"/>
      <c r="DF814" s="256"/>
      <c r="DG814" s="256"/>
      <c r="DH814" s="256"/>
    </row>
    <row r="815" spans="41:112" ht="19.5" customHeight="1" x14ac:dyDescent="0.5">
      <c r="AO815" s="400"/>
      <c r="AY815" s="256"/>
      <c r="AZ815" s="256"/>
      <c r="BA815" s="256"/>
      <c r="BB815" s="256"/>
      <c r="BC815" s="256"/>
      <c r="BD815" s="256"/>
      <c r="BE815" s="256"/>
      <c r="BF815" s="256"/>
      <c r="BG815" s="256"/>
      <c r="BH815" s="256"/>
      <c r="BI815" s="256"/>
      <c r="BK815" s="256"/>
      <c r="BL815" s="256"/>
      <c r="BM815" s="256"/>
      <c r="BN815" s="256"/>
      <c r="BO815" s="256"/>
      <c r="BP815" s="256"/>
      <c r="BQ815" s="256"/>
      <c r="BR815" s="256"/>
      <c r="BS815" s="256"/>
      <c r="BT815" s="256"/>
      <c r="BU815" s="256"/>
      <c r="BV815" s="256"/>
      <c r="BX815" s="256"/>
      <c r="BY815" s="256"/>
      <c r="BZ815" s="256"/>
      <c r="CA815" s="256"/>
      <c r="CB815" s="256"/>
      <c r="CC815" s="256"/>
      <c r="CD815" s="256"/>
      <c r="CE815" s="256"/>
      <c r="CF815" s="256"/>
      <c r="CG815" s="256"/>
      <c r="CH815" s="256"/>
      <c r="CI815" s="256"/>
      <c r="CK815" s="256"/>
      <c r="CL815" s="256"/>
      <c r="CM815" s="256"/>
      <c r="CN815" s="256"/>
      <c r="CO815" s="256"/>
      <c r="CP815" s="256"/>
      <c r="CQ815" s="256"/>
      <c r="CR815" s="256"/>
      <c r="CS815" s="256"/>
      <c r="CT815" s="256"/>
      <c r="CU815" s="256"/>
      <c r="CV815" s="256"/>
      <c r="CX815" s="256"/>
      <c r="CY815" s="256"/>
      <c r="CZ815" s="256"/>
      <c r="DA815" s="256"/>
      <c r="DB815" s="256"/>
      <c r="DC815" s="256"/>
      <c r="DD815" s="256"/>
      <c r="DE815" s="256"/>
      <c r="DF815" s="256"/>
      <c r="DG815" s="256"/>
      <c r="DH815" s="256"/>
    </row>
    <row r="816" spans="41:112" ht="19.5" customHeight="1" x14ac:dyDescent="0.5">
      <c r="AO816" s="400"/>
      <c r="AY816" s="256"/>
      <c r="AZ816" s="256"/>
      <c r="BA816" s="256"/>
      <c r="BB816" s="256"/>
      <c r="BC816" s="256"/>
      <c r="BD816" s="256"/>
      <c r="BE816" s="256"/>
      <c r="BF816" s="256"/>
      <c r="BG816" s="256"/>
      <c r="BH816" s="256"/>
      <c r="BI816" s="256"/>
      <c r="BK816" s="256"/>
      <c r="BL816" s="256"/>
      <c r="BM816" s="256"/>
      <c r="BN816" s="256"/>
      <c r="BO816" s="256"/>
      <c r="BP816" s="256"/>
      <c r="BQ816" s="256"/>
      <c r="BR816" s="256"/>
      <c r="BS816" s="256"/>
      <c r="BT816" s="256"/>
      <c r="BU816" s="256"/>
      <c r="BV816" s="256"/>
      <c r="BX816" s="256"/>
      <c r="BY816" s="256"/>
      <c r="BZ816" s="256"/>
      <c r="CA816" s="256"/>
      <c r="CB816" s="256"/>
      <c r="CC816" s="256"/>
      <c r="CD816" s="256"/>
      <c r="CE816" s="256"/>
      <c r="CF816" s="256"/>
      <c r="CG816" s="256"/>
      <c r="CH816" s="256"/>
      <c r="CI816" s="256"/>
      <c r="CK816" s="256"/>
      <c r="CL816" s="256"/>
      <c r="CM816" s="256"/>
      <c r="CN816" s="256"/>
      <c r="CO816" s="256"/>
      <c r="CP816" s="256"/>
      <c r="CQ816" s="256"/>
      <c r="CR816" s="256"/>
      <c r="CS816" s="256"/>
      <c r="CT816" s="256"/>
      <c r="CU816" s="256"/>
      <c r="CV816" s="256"/>
      <c r="CX816" s="256"/>
      <c r="CY816" s="256"/>
      <c r="CZ816" s="256"/>
      <c r="DA816" s="256"/>
      <c r="DB816" s="256"/>
      <c r="DC816" s="256"/>
      <c r="DD816" s="256"/>
      <c r="DE816" s="256"/>
      <c r="DF816" s="256"/>
      <c r="DG816" s="256"/>
      <c r="DH816" s="256"/>
    </row>
    <row r="817" spans="41:112" ht="19.5" customHeight="1" x14ac:dyDescent="0.5">
      <c r="AO817" s="400"/>
      <c r="AY817" s="256"/>
      <c r="AZ817" s="256"/>
      <c r="BA817" s="256"/>
      <c r="BB817" s="256"/>
      <c r="BC817" s="256"/>
      <c r="BD817" s="256"/>
      <c r="BE817" s="256"/>
      <c r="BF817" s="256"/>
      <c r="BG817" s="256"/>
      <c r="BH817" s="256"/>
      <c r="BI817" s="256"/>
      <c r="BK817" s="256"/>
      <c r="BL817" s="256"/>
      <c r="BM817" s="256"/>
      <c r="BN817" s="256"/>
      <c r="BO817" s="256"/>
      <c r="BP817" s="256"/>
      <c r="BQ817" s="256"/>
      <c r="BR817" s="256"/>
      <c r="BS817" s="256"/>
      <c r="BT817" s="256"/>
      <c r="BU817" s="256"/>
      <c r="BV817" s="256"/>
      <c r="BX817" s="256"/>
      <c r="BY817" s="256"/>
      <c r="BZ817" s="256"/>
      <c r="CA817" s="256"/>
      <c r="CB817" s="256"/>
      <c r="CC817" s="256"/>
      <c r="CD817" s="256"/>
      <c r="CE817" s="256"/>
      <c r="CF817" s="256"/>
      <c r="CG817" s="256"/>
      <c r="CH817" s="256"/>
      <c r="CI817" s="256"/>
      <c r="CK817" s="256"/>
      <c r="CL817" s="256"/>
      <c r="CM817" s="256"/>
      <c r="CN817" s="256"/>
      <c r="CO817" s="256"/>
      <c r="CP817" s="256"/>
      <c r="CQ817" s="256"/>
      <c r="CR817" s="256"/>
      <c r="CS817" s="256"/>
      <c r="CT817" s="256"/>
      <c r="CU817" s="256"/>
      <c r="CV817" s="256"/>
      <c r="CX817" s="256"/>
      <c r="CY817" s="256"/>
      <c r="CZ817" s="256"/>
      <c r="DA817" s="256"/>
      <c r="DB817" s="256"/>
      <c r="DC817" s="256"/>
      <c r="DD817" s="256"/>
      <c r="DE817" s="256"/>
      <c r="DF817" s="256"/>
      <c r="DG817" s="256"/>
      <c r="DH817" s="256"/>
    </row>
    <row r="818" spans="41:112" ht="19.5" customHeight="1" x14ac:dyDescent="0.5">
      <c r="AO818" s="400"/>
      <c r="AY818" s="256"/>
      <c r="AZ818" s="256"/>
      <c r="BA818" s="256"/>
      <c r="BB818" s="256"/>
      <c r="BC818" s="256"/>
      <c r="BD818" s="256"/>
      <c r="BE818" s="256"/>
      <c r="BF818" s="256"/>
      <c r="BG818" s="256"/>
      <c r="BH818" s="256"/>
      <c r="BI818" s="256"/>
      <c r="BK818" s="256"/>
      <c r="BL818" s="256"/>
      <c r="BM818" s="256"/>
      <c r="BN818" s="256"/>
      <c r="BO818" s="256"/>
      <c r="BP818" s="256"/>
      <c r="BQ818" s="256"/>
      <c r="BR818" s="256"/>
      <c r="BS818" s="256"/>
      <c r="BT818" s="256"/>
      <c r="BU818" s="256"/>
      <c r="BV818" s="256"/>
      <c r="BX818" s="256"/>
      <c r="BY818" s="256"/>
      <c r="BZ818" s="256"/>
      <c r="CA818" s="256"/>
      <c r="CB818" s="256"/>
      <c r="CC818" s="256"/>
      <c r="CD818" s="256"/>
      <c r="CE818" s="256"/>
      <c r="CF818" s="256"/>
      <c r="CG818" s="256"/>
      <c r="CH818" s="256"/>
      <c r="CI818" s="256"/>
      <c r="CK818" s="256"/>
      <c r="CL818" s="256"/>
      <c r="CM818" s="256"/>
      <c r="CN818" s="256"/>
      <c r="CO818" s="256"/>
      <c r="CP818" s="256"/>
      <c r="CQ818" s="256"/>
      <c r="CR818" s="256"/>
      <c r="CS818" s="256"/>
      <c r="CT818" s="256"/>
      <c r="CU818" s="256"/>
      <c r="CV818" s="256"/>
      <c r="CX818" s="256"/>
      <c r="CY818" s="256"/>
      <c r="CZ818" s="256"/>
      <c r="DA818" s="256"/>
      <c r="DB818" s="256"/>
      <c r="DC818" s="256"/>
      <c r="DD818" s="256"/>
      <c r="DE818" s="256"/>
      <c r="DF818" s="256"/>
      <c r="DG818" s="256"/>
      <c r="DH818" s="256"/>
    </row>
    <row r="819" spans="41:112" ht="19.5" customHeight="1" x14ac:dyDescent="0.5">
      <c r="AO819" s="400"/>
      <c r="AY819" s="256"/>
      <c r="AZ819" s="256"/>
      <c r="BA819" s="256"/>
      <c r="BB819" s="256"/>
      <c r="BC819" s="256"/>
      <c r="BD819" s="256"/>
      <c r="BE819" s="256"/>
      <c r="BF819" s="256"/>
      <c r="BG819" s="256"/>
      <c r="BH819" s="256"/>
      <c r="BI819" s="256"/>
      <c r="BK819" s="256"/>
      <c r="BL819" s="256"/>
      <c r="BM819" s="256"/>
      <c r="BN819" s="256"/>
      <c r="BO819" s="256"/>
      <c r="BP819" s="256"/>
      <c r="BQ819" s="256"/>
      <c r="BR819" s="256"/>
      <c r="BS819" s="256"/>
      <c r="BT819" s="256"/>
      <c r="BU819" s="256"/>
      <c r="BV819" s="256"/>
      <c r="BX819" s="256"/>
      <c r="BY819" s="256"/>
      <c r="BZ819" s="256"/>
      <c r="CA819" s="256"/>
      <c r="CB819" s="256"/>
      <c r="CC819" s="256"/>
      <c r="CD819" s="256"/>
      <c r="CE819" s="256"/>
      <c r="CF819" s="256"/>
      <c r="CG819" s="256"/>
      <c r="CH819" s="256"/>
      <c r="CI819" s="256"/>
      <c r="CK819" s="256"/>
      <c r="CL819" s="256"/>
      <c r="CM819" s="256"/>
      <c r="CN819" s="256"/>
      <c r="CO819" s="256"/>
      <c r="CP819" s="256"/>
      <c r="CQ819" s="256"/>
      <c r="CR819" s="256"/>
      <c r="CS819" s="256"/>
      <c r="CT819" s="256"/>
      <c r="CU819" s="256"/>
      <c r="CV819" s="256"/>
      <c r="CX819" s="256"/>
      <c r="CY819" s="256"/>
      <c r="CZ819" s="256"/>
      <c r="DA819" s="256"/>
      <c r="DB819" s="256"/>
      <c r="DC819" s="256"/>
      <c r="DD819" s="256"/>
      <c r="DE819" s="256"/>
      <c r="DF819" s="256"/>
      <c r="DG819" s="256"/>
      <c r="DH819" s="256"/>
    </row>
    <row r="820" spans="41:112" ht="19.5" customHeight="1" x14ac:dyDescent="0.5">
      <c r="AO820" s="400"/>
      <c r="AY820" s="256"/>
      <c r="AZ820" s="256"/>
      <c r="BA820" s="256"/>
      <c r="BB820" s="256"/>
      <c r="BC820" s="256"/>
      <c r="BD820" s="256"/>
      <c r="BE820" s="256"/>
      <c r="BF820" s="256"/>
      <c r="BG820" s="256"/>
      <c r="BH820" s="256"/>
      <c r="BI820" s="256"/>
      <c r="BK820" s="256"/>
      <c r="BL820" s="256"/>
      <c r="BM820" s="256"/>
      <c r="BN820" s="256"/>
      <c r="BO820" s="256"/>
      <c r="BP820" s="256"/>
      <c r="BQ820" s="256"/>
      <c r="BR820" s="256"/>
      <c r="BS820" s="256"/>
      <c r="BT820" s="256"/>
      <c r="BU820" s="256"/>
      <c r="BV820" s="256"/>
      <c r="BX820" s="256"/>
      <c r="BY820" s="256"/>
      <c r="BZ820" s="256"/>
      <c r="CA820" s="256"/>
      <c r="CB820" s="256"/>
      <c r="CC820" s="256"/>
      <c r="CD820" s="256"/>
      <c r="CE820" s="256"/>
      <c r="CF820" s="256"/>
      <c r="CG820" s="256"/>
      <c r="CH820" s="256"/>
      <c r="CI820" s="256"/>
      <c r="CK820" s="256"/>
      <c r="CL820" s="256"/>
      <c r="CM820" s="256"/>
      <c r="CN820" s="256"/>
      <c r="CO820" s="256"/>
      <c r="CP820" s="256"/>
      <c r="CQ820" s="256"/>
      <c r="CR820" s="256"/>
      <c r="CS820" s="256"/>
      <c r="CT820" s="256"/>
      <c r="CU820" s="256"/>
      <c r="CV820" s="256"/>
      <c r="CX820" s="256"/>
      <c r="CY820" s="256"/>
      <c r="CZ820" s="256"/>
      <c r="DA820" s="256"/>
      <c r="DB820" s="256"/>
      <c r="DC820" s="256"/>
      <c r="DD820" s="256"/>
      <c r="DE820" s="256"/>
      <c r="DF820" s="256"/>
      <c r="DG820" s="256"/>
      <c r="DH820" s="256"/>
    </row>
    <row r="821" spans="41:112" ht="19.5" customHeight="1" x14ac:dyDescent="0.5">
      <c r="AO821" s="400"/>
      <c r="AY821" s="256"/>
      <c r="AZ821" s="256"/>
      <c r="BA821" s="256"/>
      <c r="BB821" s="256"/>
      <c r="BC821" s="256"/>
      <c r="BD821" s="256"/>
      <c r="BE821" s="256"/>
      <c r="BF821" s="256"/>
      <c r="BG821" s="256"/>
      <c r="BH821" s="256"/>
      <c r="BI821" s="256"/>
      <c r="BK821" s="256"/>
      <c r="BL821" s="256"/>
      <c r="BM821" s="256"/>
      <c r="BN821" s="256"/>
      <c r="BO821" s="256"/>
      <c r="BP821" s="256"/>
      <c r="BQ821" s="256"/>
      <c r="BR821" s="256"/>
      <c r="BS821" s="256"/>
      <c r="BT821" s="256"/>
      <c r="BU821" s="256"/>
      <c r="BV821" s="256"/>
      <c r="BX821" s="256"/>
      <c r="BY821" s="256"/>
      <c r="BZ821" s="256"/>
      <c r="CA821" s="256"/>
      <c r="CB821" s="256"/>
      <c r="CC821" s="256"/>
      <c r="CD821" s="256"/>
      <c r="CE821" s="256"/>
      <c r="CF821" s="256"/>
      <c r="CG821" s="256"/>
      <c r="CH821" s="256"/>
      <c r="CI821" s="256"/>
      <c r="CK821" s="256"/>
      <c r="CL821" s="256"/>
      <c r="CM821" s="256"/>
      <c r="CN821" s="256"/>
      <c r="CO821" s="256"/>
      <c r="CP821" s="256"/>
      <c r="CQ821" s="256"/>
      <c r="CR821" s="256"/>
      <c r="CS821" s="256"/>
      <c r="CT821" s="256"/>
      <c r="CU821" s="256"/>
      <c r="CV821" s="256"/>
      <c r="CX821" s="256"/>
      <c r="CY821" s="256"/>
      <c r="CZ821" s="256"/>
      <c r="DA821" s="256"/>
      <c r="DB821" s="256"/>
      <c r="DC821" s="256"/>
      <c r="DD821" s="256"/>
      <c r="DE821" s="256"/>
      <c r="DF821" s="256"/>
      <c r="DG821" s="256"/>
      <c r="DH821" s="256"/>
    </row>
    <row r="822" spans="41:112" ht="19.5" customHeight="1" x14ac:dyDescent="0.5">
      <c r="AO822" s="400"/>
      <c r="AY822" s="256"/>
      <c r="AZ822" s="256"/>
      <c r="BA822" s="256"/>
      <c r="BB822" s="256"/>
      <c r="BC822" s="256"/>
      <c r="BD822" s="256"/>
      <c r="BE822" s="256"/>
      <c r="BF822" s="256"/>
      <c r="BG822" s="256"/>
      <c r="BH822" s="256"/>
      <c r="BI822" s="256"/>
      <c r="BK822" s="256"/>
      <c r="BL822" s="256"/>
      <c r="BM822" s="256"/>
      <c r="BN822" s="256"/>
      <c r="BO822" s="256"/>
      <c r="BP822" s="256"/>
      <c r="BQ822" s="256"/>
      <c r="BR822" s="256"/>
      <c r="BS822" s="256"/>
      <c r="BT822" s="256"/>
      <c r="BU822" s="256"/>
      <c r="BV822" s="256"/>
      <c r="BX822" s="256"/>
      <c r="BY822" s="256"/>
      <c r="BZ822" s="256"/>
      <c r="CA822" s="256"/>
      <c r="CB822" s="256"/>
      <c r="CC822" s="256"/>
      <c r="CD822" s="256"/>
      <c r="CE822" s="256"/>
      <c r="CF822" s="256"/>
      <c r="CG822" s="256"/>
      <c r="CH822" s="256"/>
      <c r="CI822" s="256"/>
      <c r="CK822" s="256"/>
      <c r="CL822" s="256"/>
      <c r="CM822" s="256"/>
      <c r="CN822" s="256"/>
      <c r="CO822" s="256"/>
      <c r="CP822" s="256"/>
      <c r="CQ822" s="256"/>
      <c r="CR822" s="256"/>
      <c r="CS822" s="256"/>
      <c r="CT822" s="256"/>
      <c r="CU822" s="256"/>
      <c r="CV822" s="256"/>
      <c r="CX822" s="256"/>
      <c r="CY822" s="256"/>
      <c r="CZ822" s="256"/>
      <c r="DA822" s="256"/>
      <c r="DB822" s="256"/>
      <c r="DC822" s="256"/>
      <c r="DD822" s="256"/>
      <c r="DE822" s="256"/>
      <c r="DF822" s="256"/>
      <c r="DG822" s="256"/>
      <c r="DH822" s="256"/>
    </row>
    <row r="823" spans="41:112" ht="19.5" customHeight="1" x14ac:dyDescent="0.5">
      <c r="AO823" s="400"/>
      <c r="AY823" s="256"/>
      <c r="AZ823" s="256"/>
      <c r="BA823" s="256"/>
      <c r="BB823" s="256"/>
      <c r="BC823" s="256"/>
      <c r="BD823" s="256"/>
      <c r="BE823" s="256"/>
      <c r="BF823" s="256"/>
      <c r="BG823" s="256"/>
      <c r="BH823" s="256"/>
      <c r="BI823" s="256"/>
      <c r="BK823" s="256"/>
      <c r="BL823" s="256"/>
      <c r="BM823" s="256"/>
      <c r="BN823" s="256"/>
      <c r="BO823" s="256"/>
      <c r="BP823" s="256"/>
      <c r="BQ823" s="256"/>
      <c r="BR823" s="256"/>
      <c r="BS823" s="256"/>
      <c r="BT823" s="256"/>
      <c r="BU823" s="256"/>
      <c r="BV823" s="256"/>
      <c r="BX823" s="256"/>
      <c r="BY823" s="256"/>
      <c r="BZ823" s="256"/>
      <c r="CA823" s="256"/>
      <c r="CB823" s="256"/>
      <c r="CC823" s="256"/>
      <c r="CD823" s="256"/>
      <c r="CE823" s="256"/>
      <c r="CF823" s="256"/>
      <c r="CG823" s="256"/>
      <c r="CH823" s="256"/>
      <c r="CI823" s="256"/>
      <c r="CK823" s="256"/>
      <c r="CL823" s="256"/>
      <c r="CM823" s="256"/>
      <c r="CN823" s="256"/>
      <c r="CO823" s="256"/>
      <c r="CP823" s="256"/>
      <c r="CQ823" s="256"/>
      <c r="CR823" s="256"/>
      <c r="CS823" s="256"/>
      <c r="CT823" s="256"/>
      <c r="CU823" s="256"/>
      <c r="CV823" s="256"/>
      <c r="CX823" s="256"/>
      <c r="CY823" s="256"/>
      <c r="CZ823" s="256"/>
      <c r="DA823" s="256"/>
      <c r="DB823" s="256"/>
      <c r="DC823" s="256"/>
      <c r="DD823" s="256"/>
      <c r="DE823" s="256"/>
      <c r="DF823" s="256"/>
      <c r="DG823" s="256"/>
      <c r="DH823" s="256"/>
    </row>
    <row r="824" spans="41:112" ht="19.5" customHeight="1" x14ac:dyDescent="0.5">
      <c r="AO824" s="400"/>
      <c r="AY824" s="256"/>
      <c r="AZ824" s="256"/>
      <c r="BA824" s="256"/>
      <c r="BB824" s="256"/>
      <c r="BC824" s="256"/>
      <c r="BD824" s="256"/>
      <c r="BE824" s="256"/>
      <c r="BF824" s="256"/>
      <c r="BG824" s="256"/>
      <c r="BH824" s="256"/>
      <c r="BI824" s="256"/>
      <c r="BK824" s="256"/>
      <c r="BL824" s="256"/>
      <c r="BM824" s="256"/>
      <c r="BN824" s="256"/>
      <c r="BO824" s="256"/>
      <c r="BP824" s="256"/>
      <c r="BQ824" s="256"/>
      <c r="BR824" s="256"/>
      <c r="BS824" s="256"/>
      <c r="BT824" s="256"/>
      <c r="BU824" s="256"/>
      <c r="BV824" s="256"/>
      <c r="BX824" s="256"/>
      <c r="BY824" s="256"/>
      <c r="BZ824" s="256"/>
      <c r="CA824" s="256"/>
      <c r="CB824" s="256"/>
      <c r="CC824" s="256"/>
      <c r="CD824" s="256"/>
      <c r="CE824" s="256"/>
      <c r="CF824" s="256"/>
      <c r="CG824" s="256"/>
      <c r="CH824" s="256"/>
      <c r="CI824" s="256"/>
      <c r="CK824" s="256"/>
      <c r="CL824" s="256"/>
      <c r="CM824" s="256"/>
      <c r="CN824" s="256"/>
      <c r="CO824" s="256"/>
      <c r="CP824" s="256"/>
      <c r="CQ824" s="256"/>
      <c r="CR824" s="256"/>
      <c r="CS824" s="256"/>
      <c r="CT824" s="256"/>
      <c r="CU824" s="256"/>
      <c r="CV824" s="256"/>
      <c r="CX824" s="256"/>
      <c r="CY824" s="256"/>
      <c r="CZ824" s="256"/>
      <c r="DA824" s="256"/>
      <c r="DB824" s="256"/>
      <c r="DC824" s="256"/>
      <c r="DD824" s="256"/>
      <c r="DE824" s="256"/>
      <c r="DF824" s="256"/>
      <c r="DG824" s="256"/>
      <c r="DH824" s="256"/>
    </row>
    <row r="825" spans="41:112" ht="19.5" customHeight="1" x14ac:dyDescent="0.5">
      <c r="AO825" s="400"/>
      <c r="AY825" s="256"/>
      <c r="AZ825" s="256"/>
      <c r="BA825" s="256"/>
      <c r="BB825" s="256"/>
      <c r="BC825" s="256"/>
      <c r="BD825" s="256"/>
      <c r="BE825" s="256"/>
      <c r="BF825" s="256"/>
      <c r="BG825" s="256"/>
      <c r="BH825" s="256"/>
      <c r="BI825" s="256"/>
      <c r="BK825" s="256"/>
      <c r="BL825" s="256"/>
      <c r="BM825" s="256"/>
      <c r="BN825" s="256"/>
      <c r="BO825" s="256"/>
      <c r="BP825" s="256"/>
      <c r="BQ825" s="256"/>
      <c r="BR825" s="256"/>
      <c r="BS825" s="256"/>
      <c r="BT825" s="256"/>
      <c r="BU825" s="256"/>
      <c r="BV825" s="256"/>
      <c r="BX825" s="256"/>
      <c r="BY825" s="256"/>
      <c r="BZ825" s="256"/>
      <c r="CA825" s="256"/>
      <c r="CB825" s="256"/>
      <c r="CC825" s="256"/>
      <c r="CD825" s="256"/>
      <c r="CE825" s="256"/>
      <c r="CF825" s="256"/>
      <c r="CG825" s="256"/>
      <c r="CH825" s="256"/>
      <c r="CI825" s="256"/>
      <c r="CK825" s="256"/>
      <c r="CL825" s="256"/>
      <c r="CM825" s="256"/>
      <c r="CN825" s="256"/>
      <c r="CO825" s="256"/>
      <c r="CP825" s="256"/>
      <c r="CQ825" s="256"/>
      <c r="CR825" s="256"/>
      <c r="CS825" s="256"/>
      <c r="CT825" s="256"/>
      <c r="CU825" s="256"/>
      <c r="CV825" s="256"/>
      <c r="CX825" s="256"/>
      <c r="CY825" s="256"/>
      <c r="CZ825" s="256"/>
      <c r="DA825" s="256"/>
      <c r="DB825" s="256"/>
      <c r="DC825" s="256"/>
      <c r="DD825" s="256"/>
      <c r="DE825" s="256"/>
      <c r="DF825" s="256"/>
      <c r="DG825" s="256"/>
      <c r="DH825" s="256"/>
    </row>
    <row r="826" spans="41:112" ht="19.5" customHeight="1" x14ac:dyDescent="0.5">
      <c r="AO826" s="400"/>
      <c r="AY826" s="256"/>
      <c r="AZ826" s="256"/>
      <c r="BA826" s="256"/>
      <c r="BB826" s="256"/>
      <c r="BC826" s="256"/>
      <c r="BD826" s="256"/>
      <c r="BE826" s="256"/>
      <c r="BF826" s="256"/>
      <c r="BG826" s="256"/>
      <c r="BH826" s="256"/>
      <c r="BI826" s="256"/>
      <c r="BK826" s="256"/>
      <c r="BL826" s="256"/>
      <c r="BM826" s="256"/>
      <c r="BN826" s="256"/>
      <c r="BO826" s="256"/>
      <c r="BP826" s="256"/>
      <c r="BQ826" s="256"/>
      <c r="BR826" s="256"/>
      <c r="BS826" s="256"/>
      <c r="BT826" s="256"/>
      <c r="BU826" s="256"/>
      <c r="BV826" s="256"/>
      <c r="BX826" s="256"/>
      <c r="BY826" s="256"/>
      <c r="BZ826" s="256"/>
      <c r="CA826" s="256"/>
      <c r="CB826" s="256"/>
      <c r="CC826" s="256"/>
      <c r="CD826" s="256"/>
      <c r="CE826" s="256"/>
      <c r="CF826" s="256"/>
      <c r="CG826" s="256"/>
      <c r="CH826" s="256"/>
      <c r="CI826" s="256"/>
      <c r="CK826" s="256"/>
      <c r="CL826" s="256"/>
      <c r="CM826" s="256"/>
      <c r="CN826" s="256"/>
      <c r="CO826" s="256"/>
      <c r="CP826" s="256"/>
      <c r="CQ826" s="256"/>
      <c r="CR826" s="256"/>
      <c r="CS826" s="256"/>
      <c r="CT826" s="256"/>
      <c r="CU826" s="256"/>
      <c r="CV826" s="256"/>
      <c r="CX826" s="256"/>
      <c r="CY826" s="256"/>
      <c r="CZ826" s="256"/>
      <c r="DA826" s="256"/>
      <c r="DB826" s="256"/>
      <c r="DC826" s="256"/>
      <c r="DD826" s="256"/>
      <c r="DE826" s="256"/>
      <c r="DF826" s="256"/>
      <c r="DG826" s="256"/>
      <c r="DH826" s="256"/>
    </row>
    <row r="827" spans="41:112" ht="19.5" customHeight="1" x14ac:dyDescent="0.5">
      <c r="AO827" s="400"/>
      <c r="AY827" s="256"/>
      <c r="AZ827" s="256"/>
      <c r="BA827" s="256"/>
      <c r="BB827" s="256"/>
      <c r="BC827" s="256"/>
      <c r="BD827" s="256"/>
      <c r="BE827" s="256"/>
      <c r="BF827" s="256"/>
      <c r="BG827" s="256"/>
      <c r="BH827" s="256"/>
      <c r="BI827" s="256"/>
      <c r="BK827" s="256"/>
      <c r="BL827" s="256"/>
      <c r="BM827" s="256"/>
      <c r="BN827" s="256"/>
      <c r="BO827" s="256"/>
      <c r="BP827" s="256"/>
      <c r="BQ827" s="256"/>
      <c r="BR827" s="256"/>
      <c r="BS827" s="256"/>
      <c r="BT827" s="256"/>
      <c r="BU827" s="256"/>
      <c r="BV827" s="256"/>
      <c r="BX827" s="256"/>
      <c r="BY827" s="256"/>
      <c r="BZ827" s="256"/>
      <c r="CA827" s="256"/>
      <c r="CB827" s="256"/>
      <c r="CC827" s="256"/>
      <c r="CD827" s="256"/>
      <c r="CE827" s="256"/>
      <c r="CF827" s="256"/>
      <c r="CG827" s="256"/>
      <c r="CH827" s="256"/>
      <c r="CI827" s="256"/>
      <c r="CK827" s="256"/>
      <c r="CL827" s="256"/>
      <c r="CM827" s="256"/>
      <c r="CN827" s="256"/>
      <c r="CO827" s="256"/>
      <c r="CP827" s="256"/>
      <c r="CQ827" s="256"/>
      <c r="CR827" s="256"/>
      <c r="CS827" s="256"/>
      <c r="CT827" s="256"/>
      <c r="CU827" s="256"/>
      <c r="CV827" s="256"/>
      <c r="CX827" s="256"/>
      <c r="CY827" s="256"/>
      <c r="CZ827" s="256"/>
      <c r="DA827" s="256"/>
      <c r="DB827" s="256"/>
      <c r="DC827" s="256"/>
      <c r="DD827" s="256"/>
      <c r="DE827" s="256"/>
      <c r="DF827" s="256"/>
      <c r="DG827" s="256"/>
      <c r="DH827" s="256"/>
    </row>
    <row r="828" spans="41:112" ht="19.5" customHeight="1" x14ac:dyDescent="0.5">
      <c r="AO828" s="400"/>
      <c r="AY828" s="256"/>
      <c r="AZ828" s="256"/>
      <c r="BA828" s="256"/>
      <c r="BB828" s="256"/>
      <c r="BC828" s="256"/>
      <c r="BD828" s="256"/>
      <c r="BE828" s="256"/>
      <c r="BF828" s="256"/>
      <c r="BG828" s="256"/>
      <c r="BH828" s="256"/>
      <c r="BI828" s="256"/>
      <c r="BK828" s="256"/>
      <c r="BL828" s="256"/>
      <c r="BM828" s="256"/>
      <c r="BN828" s="256"/>
      <c r="BO828" s="256"/>
      <c r="BP828" s="256"/>
      <c r="BQ828" s="256"/>
      <c r="BR828" s="256"/>
      <c r="BS828" s="256"/>
      <c r="BT828" s="256"/>
      <c r="BU828" s="256"/>
      <c r="BV828" s="256"/>
      <c r="BX828" s="256"/>
      <c r="BY828" s="256"/>
      <c r="BZ828" s="256"/>
      <c r="CA828" s="256"/>
      <c r="CB828" s="256"/>
      <c r="CC828" s="256"/>
      <c r="CD828" s="256"/>
      <c r="CE828" s="256"/>
      <c r="CF828" s="256"/>
      <c r="CG828" s="256"/>
      <c r="CH828" s="256"/>
      <c r="CI828" s="256"/>
      <c r="CK828" s="256"/>
      <c r="CL828" s="256"/>
      <c r="CM828" s="256"/>
      <c r="CN828" s="256"/>
      <c r="CO828" s="256"/>
      <c r="CP828" s="256"/>
      <c r="CQ828" s="256"/>
      <c r="CR828" s="256"/>
      <c r="CS828" s="256"/>
      <c r="CT828" s="256"/>
      <c r="CU828" s="256"/>
      <c r="CV828" s="256"/>
      <c r="CX828" s="256"/>
      <c r="CY828" s="256"/>
      <c r="CZ828" s="256"/>
      <c r="DA828" s="256"/>
      <c r="DB828" s="256"/>
      <c r="DC828" s="256"/>
      <c r="DD828" s="256"/>
      <c r="DE828" s="256"/>
      <c r="DF828" s="256"/>
      <c r="DG828" s="256"/>
      <c r="DH828" s="256"/>
    </row>
    <row r="829" spans="41:112" ht="19.5" customHeight="1" x14ac:dyDescent="0.5">
      <c r="AO829" s="400"/>
      <c r="AY829" s="256"/>
      <c r="AZ829" s="256"/>
      <c r="BA829" s="256"/>
      <c r="BB829" s="256"/>
      <c r="BC829" s="256"/>
      <c r="BD829" s="256"/>
      <c r="BE829" s="256"/>
      <c r="BF829" s="256"/>
      <c r="BG829" s="256"/>
      <c r="BH829" s="256"/>
      <c r="BI829" s="256"/>
      <c r="BK829" s="256"/>
      <c r="BL829" s="256"/>
      <c r="BM829" s="256"/>
      <c r="BN829" s="256"/>
      <c r="BO829" s="256"/>
      <c r="BP829" s="256"/>
      <c r="BQ829" s="256"/>
      <c r="BR829" s="256"/>
      <c r="BS829" s="256"/>
      <c r="BT829" s="256"/>
      <c r="BU829" s="256"/>
      <c r="BV829" s="256"/>
      <c r="BX829" s="256"/>
      <c r="BY829" s="256"/>
      <c r="BZ829" s="256"/>
      <c r="CA829" s="256"/>
      <c r="CB829" s="256"/>
      <c r="CC829" s="256"/>
      <c r="CD829" s="256"/>
      <c r="CE829" s="256"/>
      <c r="CF829" s="256"/>
      <c r="CG829" s="256"/>
      <c r="CH829" s="256"/>
      <c r="CI829" s="256"/>
      <c r="CK829" s="256"/>
      <c r="CL829" s="256"/>
      <c r="CM829" s="256"/>
      <c r="CN829" s="256"/>
      <c r="CO829" s="256"/>
      <c r="CP829" s="256"/>
      <c r="CQ829" s="256"/>
      <c r="CR829" s="256"/>
      <c r="CS829" s="256"/>
      <c r="CT829" s="256"/>
      <c r="CU829" s="256"/>
      <c r="CV829" s="256"/>
      <c r="CX829" s="256"/>
      <c r="CY829" s="256"/>
      <c r="CZ829" s="256"/>
      <c r="DA829" s="256"/>
      <c r="DB829" s="256"/>
      <c r="DC829" s="256"/>
      <c r="DD829" s="256"/>
      <c r="DE829" s="256"/>
      <c r="DF829" s="256"/>
      <c r="DG829" s="256"/>
      <c r="DH829" s="256"/>
    </row>
    <row r="830" spans="41:112" ht="19.5" customHeight="1" x14ac:dyDescent="0.5">
      <c r="AO830" s="400"/>
      <c r="AY830" s="256"/>
      <c r="AZ830" s="256"/>
      <c r="BA830" s="256"/>
      <c r="BB830" s="256"/>
      <c r="BC830" s="256"/>
      <c r="BD830" s="256"/>
      <c r="BE830" s="256"/>
      <c r="BF830" s="256"/>
      <c r="BG830" s="256"/>
      <c r="BH830" s="256"/>
      <c r="BI830" s="256"/>
      <c r="BK830" s="256"/>
      <c r="BL830" s="256"/>
      <c r="BM830" s="256"/>
      <c r="BN830" s="256"/>
      <c r="BO830" s="256"/>
      <c r="BP830" s="256"/>
      <c r="BQ830" s="256"/>
      <c r="BR830" s="256"/>
      <c r="BS830" s="256"/>
      <c r="BT830" s="256"/>
      <c r="BU830" s="256"/>
      <c r="BV830" s="256"/>
      <c r="BX830" s="256"/>
      <c r="BY830" s="256"/>
      <c r="BZ830" s="256"/>
      <c r="CA830" s="256"/>
      <c r="CB830" s="256"/>
      <c r="CC830" s="256"/>
      <c r="CD830" s="256"/>
      <c r="CE830" s="256"/>
      <c r="CF830" s="256"/>
      <c r="CG830" s="256"/>
      <c r="CH830" s="256"/>
      <c r="CI830" s="256"/>
      <c r="CK830" s="256"/>
      <c r="CL830" s="256"/>
      <c r="CM830" s="256"/>
      <c r="CN830" s="256"/>
      <c r="CO830" s="256"/>
      <c r="CP830" s="256"/>
      <c r="CQ830" s="256"/>
      <c r="CR830" s="256"/>
      <c r="CS830" s="256"/>
      <c r="CT830" s="256"/>
      <c r="CU830" s="256"/>
      <c r="CV830" s="256"/>
      <c r="CX830" s="256"/>
      <c r="CY830" s="256"/>
      <c r="CZ830" s="256"/>
      <c r="DA830" s="256"/>
      <c r="DB830" s="256"/>
      <c r="DC830" s="256"/>
      <c r="DD830" s="256"/>
      <c r="DE830" s="256"/>
      <c r="DF830" s="256"/>
      <c r="DG830" s="256"/>
      <c r="DH830" s="256"/>
    </row>
    <row r="831" spans="41:112" ht="19.5" customHeight="1" x14ac:dyDescent="0.5">
      <c r="AO831" s="400"/>
      <c r="AY831" s="256"/>
      <c r="AZ831" s="256"/>
      <c r="BA831" s="256"/>
      <c r="BB831" s="256"/>
      <c r="BC831" s="256"/>
      <c r="BD831" s="256"/>
      <c r="BE831" s="256"/>
      <c r="BF831" s="256"/>
      <c r="BG831" s="256"/>
      <c r="BH831" s="256"/>
      <c r="BI831" s="256"/>
      <c r="BK831" s="256"/>
      <c r="BL831" s="256"/>
      <c r="BM831" s="256"/>
      <c r="BN831" s="256"/>
      <c r="BO831" s="256"/>
      <c r="BP831" s="256"/>
      <c r="BQ831" s="256"/>
      <c r="BR831" s="256"/>
      <c r="BS831" s="256"/>
      <c r="BT831" s="256"/>
      <c r="BU831" s="256"/>
      <c r="BV831" s="256"/>
      <c r="BX831" s="256"/>
      <c r="BY831" s="256"/>
      <c r="BZ831" s="256"/>
      <c r="CA831" s="256"/>
      <c r="CB831" s="256"/>
      <c r="CC831" s="256"/>
      <c r="CD831" s="256"/>
      <c r="CE831" s="256"/>
      <c r="CF831" s="256"/>
      <c r="CG831" s="256"/>
      <c r="CH831" s="256"/>
      <c r="CI831" s="256"/>
      <c r="CK831" s="256"/>
      <c r="CL831" s="256"/>
      <c r="CM831" s="256"/>
      <c r="CN831" s="256"/>
      <c r="CO831" s="256"/>
      <c r="CP831" s="256"/>
      <c r="CQ831" s="256"/>
      <c r="CR831" s="256"/>
      <c r="CS831" s="256"/>
      <c r="CT831" s="256"/>
      <c r="CU831" s="256"/>
      <c r="CV831" s="256"/>
      <c r="CX831" s="256"/>
      <c r="CY831" s="256"/>
      <c r="CZ831" s="256"/>
      <c r="DA831" s="256"/>
      <c r="DB831" s="256"/>
      <c r="DC831" s="256"/>
      <c r="DD831" s="256"/>
      <c r="DE831" s="256"/>
      <c r="DF831" s="256"/>
      <c r="DG831" s="256"/>
      <c r="DH831" s="256"/>
    </row>
    <row r="832" spans="41:112" ht="19.5" customHeight="1" x14ac:dyDescent="0.5">
      <c r="AO832" s="400"/>
      <c r="AY832" s="256"/>
      <c r="AZ832" s="256"/>
      <c r="BA832" s="256"/>
      <c r="BB832" s="256"/>
      <c r="BC832" s="256"/>
      <c r="BD832" s="256"/>
      <c r="BE832" s="256"/>
      <c r="BF832" s="256"/>
      <c r="BG832" s="256"/>
      <c r="BH832" s="256"/>
      <c r="BI832" s="256"/>
      <c r="BK832" s="256"/>
      <c r="BL832" s="256"/>
      <c r="BM832" s="256"/>
      <c r="BN832" s="256"/>
      <c r="BO832" s="256"/>
      <c r="BP832" s="256"/>
      <c r="BQ832" s="256"/>
      <c r="BR832" s="256"/>
      <c r="BS832" s="256"/>
      <c r="BT832" s="256"/>
      <c r="BU832" s="256"/>
      <c r="BV832" s="256"/>
      <c r="BX832" s="256"/>
      <c r="BY832" s="256"/>
      <c r="BZ832" s="256"/>
      <c r="CA832" s="256"/>
      <c r="CB832" s="256"/>
      <c r="CC832" s="256"/>
      <c r="CD832" s="256"/>
      <c r="CE832" s="256"/>
      <c r="CF832" s="256"/>
      <c r="CG832" s="256"/>
      <c r="CH832" s="256"/>
      <c r="CI832" s="256"/>
      <c r="CK832" s="256"/>
      <c r="CL832" s="256"/>
      <c r="CM832" s="256"/>
      <c r="CN832" s="256"/>
      <c r="CO832" s="256"/>
      <c r="CP832" s="256"/>
      <c r="CQ832" s="256"/>
      <c r="CR832" s="256"/>
      <c r="CS832" s="256"/>
      <c r="CT832" s="256"/>
      <c r="CU832" s="256"/>
      <c r="CV832" s="256"/>
      <c r="CX832" s="256"/>
      <c r="CY832" s="256"/>
      <c r="CZ832" s="256"/>
      <c r="DA832" s="256"/>
      <c r="DB832" s="256"/>
      <c r="DC832" s="256"/>
      <c r="DD832" s="256"/>
      <c r="DE832" s="256"/>
      <c r="DF832" s="256"/>
      <c r="DG832" s="256"/>
      <c r="DH832" s="256"/>
    </row>
    <row r="833" spans="41:112" ht="19.5" customHeight="1" x14ac:dyDescent="0.5">
      <c r="AO833" s="400"/>
      <c r="AY833" s="256"/>
      <c r="AZ833" s="256"/>
      <c r="BA833" s="256"/>
      <c r="BB833" s="256"/>
      <c r="BC833" s="256"/>
      <c r="BD833" s="256"/>
      <c r="BE833" s="256"/>
      <c r="BF833" s="256"/>
      <c r="BG833" s="256"/>
      <c r="BH833" s="256"/>
      <c r="BI833" s="256"/>
      <c r="BK833" s="256"/>
      <c r="BL833" s="256"/>
      <c r="BM833" s="256"/>
      <c r="BN833" s="256"/>
      <c r="BO833" s="256"/>
      <c r="BP833" s="256"/>
      <c r="BQ833" s="256"/>
      <c r="BR833" s="256"/>
      <c r="BS833" s="256"/>
      <c r="BT833" s="256"/>
      <c r="BU833" s="256"/>
      <c r="BV833" s="256"/>
      <c r="BX833" s="256"/>
      <c r="BY833" s="256"/>
      <c r="BZ833" s="256"/>
      <c r="CA833" s="256"/>
      <c r="CB833" s="256"/>
      <c r="CC833" s="256"/>
      <c r="CD833" s="256"/>
      <c r="CE833" s="256"/>
      <c r="CF833" s="256"/>
      <c r="CG833" s="256"/>
      <c r="CH833" s="256"/>
      <c r="CI833" s="256"/>
      <c r="CK833" s="256"/>
      <c r="CL833" s="256"/>
      <c r="CM833" s="256"/>
      <c r="CN833" s="256"/>
      <c r="CO833" s="256"/>
      <c r="CP833" s="256"/>
      <c r="CQ833" s="256"/>
      <c r="CR833" s="256"/>
      <c r="CS833" s="256"/>
      <c r="CT833" s="256"/>
      <c r="CU833" s="256"/>
      <c r="CV833" s="256"/>
      <c r="CX833" s="256"/>
      <c r="CY833" s="256"/>
      <c r="CZ833" s="256"/>
      <c r="DA833" s="256"/>
      <c r="DB833" s="256"/>
      <c r="DC833" s="256"/>
      <c r="DD833" s="256"/>
      <c r="DE833" s="256"/>
      <c r="DF833" s="256"/>
      <c r="DG833" s="256"/>
      <c r="DH833" s="256"/>
    </row>
    <row r="834" spans="41:112" ht="19.5" customHeight="1" x14ac:dyDescent="0.5">
      <c r="AO834" s="400"/>
      <c r="AY834" s="256"/>
      <c r="AZ834" s="256"/>
      <c r="BA834" s="256"/>
      <c r="BB834" s="256"/>
      <c r="BC834" s="256"/>
      <c r="BD834" s="256"/>
      <c r="BE834" s="256"/>
      <c r="BF834" s="256"/>
      <c r="BG834" s="256"/>
      <c r="BH834" s="256"/>
      <c r="BI834" s="256"/>
      <c r="BK834" s="256"/>
      <c r="BL834" s="256"/>
      <c r="BM834" s="256"/>
      <c r="BN834" s="256"/>
      <c r="BO834" s="256"/>
      <c r="BP834" s="256"/>
      <c r="BQ834" s="256"/>
      <c r="BR834" s="256"/>
      <c r="BS834" s="256"/>
      <c r="BT834" s="256"/>
      <c r="BU834" s="256"/>
      <c r="BV834" s="256"/>
      <c r="BX834" s="256"/>
      <c r="BY834" s="256"/>
      <c r="BZ834" s="256"/>
      <c r="CA834" s="256"/>
      <c r="CB834" s="256"/>
      <c r="CC834" s="256"/>
      <c r="CD834" s="256"/>
      <c r="CE834" s="256"/>
      <c r="CF834" s="256"/>
      <c r="CG834" s="256"/>
      <c r="CH834" s="256"/>
      <c r="CI834" s="256"/>
      <c r="CK834" s="256"/>
      <c r="CL834" s="256"/>
      <c r="CM834" s="256"/>
      <c r="CN834" s="256"/>
      <c r="CO834" s="256"/>
      <c r="CP834" s="256"/>
      <c r="CQ834" s="256"/>
      <c r="CR834" s="256"/>
      <c r="CS834" s="256"/>
      <c r="CT834" s="256"/>
      <c r="CU834" s="256"/>
      <c r="CV834" s="256"/>
      <c r="CX834" s="256"/>
      <c r="CY834" s="256"/>
      <c r="CZ834" s="256"/>
      <c r="DA834" s="256"/>
      <c r="DB834" s="256"/>
      <c r="DC834" s="256"/>
      <c r="DD834" s="256"/>
      <c r="DE834" s="256"/>
      <c r="DF834" s="256"/>
      <c r="DG834" s="256"/>
      <c r="DH834" s="256"/>
    </row>
    <row r="835" spans="41:112" ht="19.5" customHeight="1" x14ac:dyDescent="0.5">
      <c r="AO835" s="400"/>
      <c r="AY835" s="256"/>
      <c r="AZ835" s="256"/>
      <c r="BA835" s="256"/>
      <c r="BB835" s="256"/>
      <c r="BC835" s="256"/>
      <c r="BD835" s="256"/>
      <c r="BE835" s="256"/>
      <c r="BF835" s="256"/>
      <c r="BG835" s="256"/>
      <c r="BH835" s="256"/>
      <c r="BI835" s="256"/>
      <c r="BK835" s="256"/>
      <c r="BL835" s="256"/>
      <c r="BM835" s="256"/>
      <c r="BN835" s="256"/>
      <c r="BO835" s="256"/>
      <c r="BP835" s="256"/>
      <c r="BQ835" s="256"/>
      <c r="BR835" s="256"/>
      <c r="BS835" s="256"/>
      <c r="BT835" s="256"/>
      <c r="BU835" s="256"/>
      <c r="BV835" s="256"/>
      <c r="BX835" s="256"/>
      <c r="BY835" s="256"/>
      <c r="BZ835" s="256"/>
      <c r="CA835" s="256"/>
      <c r="CB835" s="256"/>
      <c r="CC835" s="256"/>
      <c r="CD835" s="256"/>
      <c r="CE835" s="256"/>
      <c r="CF835" s="256"/>
      <c r="CG835" s="256"/>
      <c r="CH835" s="256"/>
      <c r="CI835" s="256"/>
      <c r="CK835" s="256"/>
      <c r="CL835" s="256"/>
      <c r="CM835" s="256"/>
      <c r="CN835" s="256"/>
      <c r="CO835" s="256"/>
      <c r="CP835" s="256"/>
      <c r="CQ835" s="256"/>
      <c r="CR835" s="256"/>
      <c r="CS835" s="256"/>
      <c r="CT835" s="256"/>
      <c r="CU835" s="256"/>
      <c r="CV835" s="256"/>
      <c r="CX835" s="256"/>
      <c r="CY835" s="256"/>
      <c r="CZ835" s="256"/>
      <c r="DA835" s="256"/>
      <c r="DB835" s="256"/>
      <c r="DC835" s="256"/>
      <c r="DD835" s="256"/>
      <c r="DE835" s="256"/>
      <c r="DF835" s="256"/>
      <c r="DG835" s="256"/>
      <c r="DH835" s="256"/>
    </row>
    <row r="836" spans="41:112" ht="19.5" customHeight="1" x14ac:dyDescent="0.5">
      <c r="AO836" s="400"/>
      <c r="AY836" s="256"/>
      <c r="AZ836" s="256"/>
      <c r="BA836" s="256"/>
      <c r="BB836" s="256"/>
      <c r="BC836" s="256"/>
      <c r="BD836" s="256"/>
      <c r="BE836" s="256"/>
      <c r="BF836" s="256"/>
      <c r="BG836" s="256"/>
      <c r="BH836" s="256"/>
      <c r="BI836" s="256"/>
      <c r="BK836" s="256"/>
      <c r="BL836" s="256"/>
      <c r="BM836" s="256"/>
      <c r="BN836" s="256"/>
      <c r="BO836" s="256"/>
      <c r="BP836" s="256"/>
      <c r="BQ836" s="256"/>
      <c r="BR836" s="256"/>
      <c r="BS836" s="256"/>
      <c r="BT836" s="256"/>
      <c r="BU836" s="256"/>
      <c r="BV836" s="256"/>
      <c r="BX836" s="256"/>
      <c r="BY836" s="256"/>
      <c r="BZ836" s="256"/>
      <c r="CA836" s="256"/>
      <c r="CB836" s="256"/>
      <c r="CC836" s="256"/>
      <c r="CD836" s="256"/>
      <c r="CE836" s="256"/>
      <c r="CF836" s="256"/>
      <c r="CG836" s="256"/>
      <c r="CH836" s="256"/>
      <c r="CI836" s="256"/>
      <c r="CK836" s="256"/>
      <c r="CL836" s="256"/>
      <c r="CM836" s="256"/>
      <c r="CN836" s="256"/>
      <c r="CO836" s="256"/>
      <c r="CP836" s="256"/>
      <c r="CQ836" s="256"/>
      <c r="CR836" s="256"/>
      <c r="CS836" s="256"/>
      <c r="CT836" s="256"/>
      <c r="CU836" s="256"/>
      <c r="CV836" s="256"/>
      <c r="CX836" s="256"/>
      <c r="CY836" s="256"/>
      <c r="CZ836" s="256"/>
      <c r="DA836" s="256"/>
      <c r="DB836" s="256"/>
      <c r="DC836" s="256"/>
      <c r="DD836" s="256"/>
      <c r="DE836" s="256"/>
      <c r="DF836" s="256"/>
      <c r="DG836" s="256"/>
      <c r="DH836" s="256"/>
    </row>
    <row r="837" spans="41:112" ht="19.5" customHeight="1" x14ac:dyDescent="0.5">
      <c r="AO837" s="400"/>
      <c r="AY837" s="256"/>
      <c r="AZ837" s="256"/>
      <c r="BA837" s="256"/>
      <c r="BB837" s="256"/>
      <c r="BC837" s="256"/>
      <c r="BD837" s="256"/>
      <c r="BE837" s="256"/>
      <c r="BF837" s="256"/>
      <c r="BG837" s="256"/>
      <c r="BH837" s="256"/>
      <c r="BI837" s="256"/>
      <c r="BK837" s="256"/>
      <c r="BL837" s="256"/>
      <c r="BM837" s="256"/>
      <c r="BN837" s="256"/>
      <c r="BO837" s="256"/>
      <c r="BP837" s="256"/>
      <c r="BQ837" s="256"/>
      <c r="BR837" s="256"/>
      <c r="BS837" s="256"/>
      <c r="BT837" s="256"/>
      <c r="BU837" s="256"/>
      <c r="BV837" s="256"/>
      <c r="BX837" s="256"/>
      <c r="BY837" s="256"/>
      <c r="BZ837" s="256"/>
      <c r="CA837" s="256"/>
      <c r="CB837" s="256"/>
      <c r="CC837" s="256"/>
      <c r="CD837" s="256"/>
      <c r="CE837" s="256"/>
      <c r="CF837" s="256"/>
      <c r="CG837" s="256"/>
      <c r="CH837" s="256"/>
      <c r="CI837" s="256"/>
      <c r="CK837" s="256"/>
      <c r="CL837" s="256"/>
      <c r="CM837" s="256"/>
      <c r="CN837" s="256"/>
      <c r="CO837" s="256"/>
      <c r="CP837" s="256"/>
      <c r="CQ837" s="256"/>
      <c r="CR837" s="256"/>
      <c r="CS837" s="256"/>
      <c r="CT837" s="256"/>
      <c r="CU837" s="256"/>
      <c r="CV837" s="256"/>
      <c r="CX837" s="256"/>
      <c r="CY837" s="256"/>
      <c r="CZ837" s="256"/>
      <c r="DA837" s="256"/>
      <c r="DB837" s="256"/>
      <c r="DC837" s="256"/>
      <c r="DD837" s="256"/>
      <c r="DE837" s="256"/>
      <c r="DF837" s="256"/>
      <c r="DG837" s="256"/>
      <c r="DH837" s="256"/>
    </row>
    <row r="838" spans="41:112" ht="19.5" customHeight="1" x14ac:dyDescent="0.5">
      <c r="AO838" s="400"/>
      <c r="AY838" s="256"/>
      <c r="AZ838" s="256"/>
      <c r="BA838" s="256"/>
      <c r="BB838" s="256"/>
      <c r="BC838" s="256"/>
      <c r="BD838" s="256"/>
      <c r="BE838" s="256"/>
      <c r="BF838" s="256"/>
      <c r="BG838" s="256"/>
      <c r="BH838" s="256"/>
      <c r="BI838" s="256"/>
      <c r="BK838" s="256"/>
      <c r="BL838" s="256"/>
      <c r="BM838" s="256"/>
      <c r="BN838" s="256"/>
      <c r="BO838" s="256"/>
      <c r="BP838" s="256"/>
      <c r="BQ838" s="256"/>
      <c r="BR838" s="256"/>
      <c r="BS838" s="256"/>
      <c r="BT838" s="256"/>
      <c r="BU838" s="256"/>
      <c r="BV838" s="256"/>
      <c r="BX838" s="256"/>
      <c r="BY838" s="256"/>
      <c r="BZ838" s="256"/>
      <c r="CA838" s="256"/>
      <c r="CB838" s="256"/>
      <c r="CC838" s="256"/>
      <c r="CD838" s="256"/>
      <c r="CE838" s="256"/>
      <c r="CF838" s="256"/>
      <c r="CG838" s="256"/>
      <c r="CH838" s="256"/>
      <c r="CI838" s="256"/>
      <c r="CK838" s="256"/>
      <c r="CL838" s="256"/>
      <c r="CM838" s="256"/>
      <c r="CN838" s="256"/>
      <c r="CO838" s="256"/>
      <c r="CP838" s="256"/>
      <c r="CQ838" s="256"/>
      <c r="CR838" s="256"/>
      <c r="CS838" s="256"/>
      <c r="CT838" s="256"/>
      <c r="CU838" s="256"/>
      <c r="CV838" s="256"/>
      <c r="CX838" s="256"/>
      <c r="CY838" s="256"/>
      <c r="CZ838" s="256"/>
      <c r="DA838" s="256"/>
      <c r="DB838" s="256"/>
      <c r="DC838" s="256"/>
      <c r="DD838" s="256"/>
      <c r="DE838" s="256"/>
      <c r="DF838" s="256"/>
      <c r="DG838" s="256"/>
      <c r="DH838" s="256"/>
    </row>
    <row r="839" spans="41:112" ht="19.5" customHeight="1" x14ac:dyDescent="0.5">
      <c r="AO839" s="400"/>
      <c r="AY839" s="256"/>
      <c r="AZ839" s="256"/>
      <c r="BA839" s="256"/>
      <c r="BB839" s="256"/>
      <c r="BC839" s="256"/>
      <c r="BD839" s="256"/>
      <c r="BE839" s="256"/>
      <c r="BF839" s="256"/>
      <c r="BG839" s="256"/>
      <c r="BH839" s="256"/>
      <c r="BI839" s="256"/>
      <c r="BK839" s="256"/>
      <c r="BL839" s="256"/>
      <c r="BM839" s="256"/>
      <c r="BN839" s="256"/>
      <c r="BO839" s="256"/>
      <c r="BP839" s="256"/>
      <c r="BQ839" s="256"/>
      <c r="BR839" s="256"/>
      <c r="BS839" s="256"/>
      <c r="BT839" s="256"/>
      <c r="BU839" s="256"/>
      <c r="BV839" s="256"/>
      <c r="BX839" s="256"/>
      <c r="BY839" s="256"/>
      <c r="BZ839" s="256"/>
      <c r="CA839" s="256"/>
      <c r="CB839" s="256"/>
      <c r="CC839" s="256"/>
      <c r="CD839" s="256"/>
      <c r="CE839" s="256"/>
      <c r="CF839" s="256"/>
      <c r="CG839" s="256"/>
      <c r="CH839" s="256"/>
      <c r="CI839" s="256"/>
      <c r="CK839" s="256"/>
      <c r="CL839" s="256"/>
      <c r="CM839" s="256"/>
      <c r="CN839" s="256"/>
      <c r="CO839" s="256"/>
      <c r="CP839" s="256"/>
      <c r="CQ839" s="256"/>
      <c r="CR839" s="256"/>
      <c r="CS839" s="256"/>
      <c r="CT839" s="256"/>
      <c r="CU839" s="256"/>
      <c r="CV839" s="256"/>
      <c r="CX839" s="256"/>
      <c r="CY839" s="256"/>
      <c r="CZ839" s="256"/>
      <c r="DA839" s="256"/>
      <c r="DB839" s="256"/>
      <c r="DC839" s="256"/>
      <c r="DD839" s="256"/>
      <c r="DE839" s="256"/>
      <c r="DF839" s="256"/>
      <c r="DG839" s="256"/>
      <c r="DH839" s="256"/>
    </row>
    <row r="840" spans="41:112" ht="19.5" customHeight="1" x14ac:dyDescent="0.5">
      <c r="AO840" s="400"/>
      <c r="AY840" s="256"/>
      <c r="AZ840" s="256"/>
      <c r="BA840" s="256"/>
      <c r="BB840" s="256"/>
      <c r="BC840" s="256"/>
      <c r="BD840" s="256"/>
      <c r="BE840" s="256"/>
      <c r="BF840" s="256"/>
      <c r="BG840" s="256"/>
      <c r="BH840" s="256"/>
      <c r="BI840" s="256"/>
      <c r="BK840" s="256"/>
      <c r="BL840" s="256"/>
      <c r="BM840" s="256"/>
      <c r="BN840" s="256"/>
      <c r="BO840" s="256"/>
      <c r="BP840" s="256"/>
      <c r="BQ840" s="256"/>
      <c r="BR840" s="256"/>
      <c r="BS840" s="256"/>
      <c r="BT840" s="256"/>
      <c r="BU840" s="256"/>
      <c r="BV840" s="256"/>
      <c r="BX840" s="256"/>
      <c r="BY840" s="256"/>
      <c r="BZ840" s="256"/>
      <c r="CA840" s="256"/>
      <c r="CB840" s="256"/>
      <c r="CC840" s="256"/>
      <c r="CD840" s="256"/>
      <c r="CE840" s="256"/>
      <c r="CF840" s="256"/>
      <c r="CG840" s="256"/>
      <c r="CH840" s="256"/>
      <c r="CI840" s="256"/>
      <c r="CK840" s="256"/>
      <c r="CL840" s="256"/>
      <c r="CM840" s="256"/>
      <c r="CN840" s="256"/>
      <c r="CO840" s="256"/>
      <c r="CP840" s="256"/>
      <c r="CQ840" s="256"/>
      <c r="CR840" s="256"/>
      <c r="CS840" s="256"/>
      <c r="CT840" s="256"/>
      <c r="CU840" s="256"/>
      <c r="CV840" s="256"/>
      <c r="CX840" s="256"/>
      <c r="CY840" s="256"/>
      <c r="CZ840" s="256"/>
      <c r="DA840" s="256"/>
      <c r="DB840" s="256"/>
      <c r="DC840" s="256"/>
      <c r="DD840" s="256"/>
      <c r="DE840" s="256"/>
      <c r="DF840" s="256"/>
      <c r="DG840" s="256"/>
      <c r="DH840" s="256"/>
    </row>
  </sheetData>
  <mergeCells count="52">
    <mergeCell ref="Y2:AB2"/>
    <mergeCell ref="AC2:AF2"/>
    <mergeCell ref="AG2:AK2"/>
    <mergeCell ref="AL2:AP2"/>
    <mergeCell ref="A1:A3"/>
    <mergeCell ref="B1:B3"/>
    <mergeCell ref="C1:C3"/>
    <mergeCell ref="D1:D3"/>
    <mergeCell ref="H1:L1"/>
    <mergeCell ref="AS2:AU2"/>
    <mergeCell ref="AV2:AV3"/>
    <mergeCell ref="AR6:AR8"/>
    <mergeCell ref="Q15:T15"/>
    <mergeCell ref="B16:D16"/>
    <mergeCell ref="AQ1:AQ3"/>
    <mergeCell ref="AR1:AR3"/>
    <mergeCell ref="H2:H3"/>
    <mergeCell ref="I2:I3"/>
    <mergeCell ref="J2:J3"/>
    <mergeCell ref="K2:K3"/>
    <mergeCell ref="L2:L3"/>
    <mergeCell ref="M2:P2"/>
    <mergeCell ref="Q2:T2"/>
    <mergeCell ref="U2:X2"/>
    <mergeCell ref="M1:AP1"/>
    <mergeCell ref="AQ18:AQ20"/>
    <mergeCell ref="AR18:AR20"/>
    <mergeCell ref="AS19:AU19"/>
    <mergeCell ref="AV19:AV20"/>
    <mergeCell ref="IL19:IW19"/>
    <mergeCell ref="L19:L20"/>
    <mergeCell ref="M19:P19"/>
    <mergeCell ref="H18:L18"/>
    <mergeCell ref="AG19:AK19"/>
    <mergeCell ref="AL19:AP19"/>
    <mergeCell ref="M18:AP18"/>
    <mergeCell ref="AR23:AR25"/>
    <mergeCell ref="IL33:IX33"/>
    <mergeCell ref="A57:D57"/>
    <mergeCell ref="Q19:T19"/>
    <mergeCell ref="U19:X19"/>
    <mergeCell ref="Y19:AB19"/>
    <mergeCell ref="AC19:AF19"/>
    <mergeCell ref="A18:A20"/>
    <mergeCell ref="B18:B20"/>
    <mergeCell ref="C18:C20"/>
    <mergeCell ref="D18:D20"/>
    <mergeCell ref="AX18:IX18"/>
    <mergeCell ref="H19:H20"/>
    <mergeCell ref="I19:I20"/>
    <mergeCell ref="J19:J20"/>
    <mergeCell ref="K19:K20"/>
  </mergeCells>
  <printOptions horizontalCentered="1" verticalCentered="1"/>
  <pageMargins left="0" right="0" top="0" bottom="0" header="0.31496062992126" footer="0.31496062992126"/>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3B72-AF95-4198-BC6E-DDA88B62635C}">
  <sheetPr>
    <pageSetUpPr fitToPage="1"/>
  </sheetPr>
  <dimension ref="A1:AH40"/>
  <sheetViews>
    <sheetView topLeftCell="B1" zoomScaleNormal="100" zoomScaleSheetLayoutView="80" workbookViewId="0">
      <selection activeCell="D25" sqref="D25"/>
    </sheetView>
  </sheetViews>
  <sheetFormatPr defaultColWidth="7.44140625" defaultRowHeight="15" customHeight="1" x14ac:dyDescent="0.3"/>
  <cols>
    <col min="1" max="1" width="5.44140625" style="879" customWidth="1"/>
    <col min="2" max="2" width="18.6640625" style="879" customWidth="1"/>
    <col min="3" max="4" width="7.44140625" style="879"/>
    <col min="5" max="5" width="47.44140625" style="879" customWidth="1"/>
    <col min="6" max="14" width="0" style="879" hidden="1" customWidth="1"/>
    <col min="15" max="15" width="11.6640625" style="879" bestFit="1" customWidth="1"/>
    <col min="16" max="16" width="10" style="879" customWidth="1"/>
    <col min="17" max="17" width="10.109375" style="879" customWidth="1"/>
    <col min="18" max="18" width="16" style="879" bestFit="1" customWidth="1"/>
    <col min="19" max="31" width="7.44140625" style="879" customWidth="1"/>
    <col min="32" max="32" width="12" style="879" bestFit="1" customWidth="1"/>
    <col min="33" max="33" width="16" style="879" bestFit="1" customWidth="1"/>
    <col min="34" max="16384" width="7.44140625" style="879"/>
  </cols>
  <sheetData>
    <row r="1" spans="1:34" ht="15" customHeight="1" x14ac:dyDescent="0.3">
      <c r="A1" s="1245" t="s">
        <v>70</v>
      </c>
      <c r="B1" s="1232" t="s">
        <v>71</v>
      </c>
      <c r="C1" s="1232" t="s">
        <v>72</v>
      </c>
      <c r="D1" s="1247" t="s">
        <v>122</v>
      </c>
      <c r="E1" s="1232" t="s">
        <v>74</v>
      </c>
      <c r="F1" s="1232" t="s">
        <v>75</v>
      </c>
      <c r="G1" s="1232"/>
      <c r="H1" s="1232"/>
      <c r="I1" s="1232"/>
      <c r="J1" s="1232"/>
      <c r="K1" s="1232" t="s">
        <v>76</v>
      </c>
      <c r="L1" s="1232"/>
      <c r="M1" s="1232"/>
      <c r="N1" s="1232"/>
      <c r="O1" s="1232"/>
      <c r="P1" s="1232"/>
      <c r="Q1" s="1232"/>
      <c r="R1" s="1232"/>
      <c r="S1" s="1232"/>
      <c r="T1" s="1232"/>
      <c r="U1" s="1232"/>
      <c r="V1" s="1232"/>
      <c r="W1" s="1232"/>
      <c r="X1" s="1232"/>
      <c r="Y1" s="1232"/>
      <c r="Z1" s="1232"/>
      <c r="AA1" s="1232"/>
      <c r="AB1" s="1232"/>
      <c r="AC1" s="1232"/>
      <c r="AD1" s="1232"/>
      <c r="AE1" s="1232"/>
    </row>
    <row r="2" spans="1:34" ht="19.5" customHeight="1" x14ac:dyDescent="0.3">
      <c r="A2" s="1246"/>
      <c r="B2" s="1241"/>
      <c r="C2" s="1241"/>
      <c r="D2" s="1248"/>
      <c r="E2" s="1241"/>
      <c r="F2" s="1241" t="s">
        <v>77</v>
      </c>
      <c r="G2" s="1241" t="s">
        <v>78</v>
      </c>
      <c r="H2" s="1241" t="s">
        <v>79</v>
      </c>
      <c r="I2" s="1241" t="s">
        <v>80</v>
      </c>
      <c r="J2" s="1241" t="s">
        <v>81</v>
      </c>
      <c r="K2" s="1242" t="s">
        <v>82</v>
      </c>
      <c r="L2" s="1242"/>
      <c r="M2" s="1242"/>
      <c r="N2" s="1242"/>
      <c r="O2" s="1243" t="s">
        <v>84</v>
      </c>
      <c r="P2" s="1243"/>
      <c r="Q2" s="1243"/>
      <c r="R2" s="1243"/>
      <c r="S2" s="1244" t="s">
        <v>85</v>
      </c>
      <c r="T2" s="1244"/>
      <c r="U2" s="1244"/>
      <c r="V2" s="1244"/>
      <c r="W2" s="1241" t="s">
        <v>86</v>
      </c>
      <c r="X2" s="1241"/>
      <c r="Y2" s="1241"/>
      <c r="Z2" s="1241"/>
      <c r="AA2" s="1233" t="s">
        <v>87</v>
      </c>
      <c r="AB2" s="1233"/>
      <c r="AC2" s="1233"/>
      <c r="AD2" s="1233"/>
      <c r="AE2" s="740" t="s">
        <v>88</v>
      </c>
      <c r="AF2" s="878" t="s">
        <v>273</v>
      </c>
      <c r="AG2" s="781" t="s">
        <v>113</v>
      </c>
    </row>
    <row r="3" spans="1:34" ht="15" customHeight="1" x14ac:dyDescent="0.3">
      <c r="A3" s="1246"/>
      <c r="B3" s="1241"/>
      <c r="C3" s="1241"/>
      <c r="D3" s="1249"/>
      <c r="E3" s="1241"/>
      <c r="F3" s="1241"/>
      <c r="G3" s="1241"/>
      <c r="H3" s="1241"/>
      <c r="I3" s="1241"/>
      <c r="J3" s="1241"/>
      <c r="K3" s="751" t="s">
        <v>89</v>
      </c>
      <c r="L3" s="751" t="s">
        <v>90</v>
      </c>
      <c r="M3" s="751" t="s">
        <v>91</v>
      </c>
      <c r="N3" s="751" t="s">
        <v>92</v>
      </c>
      <c r="O3" s="752" t="s">
        <v>89</v>
      </c>
      <c r="P3" s="752" t="s">
        <v>90</v>
      </c>
      <c r="Q3" s="752" t="s">
        <v>91</v>
      </c>
      <c r="R3" s="752" t="s">
        <v>92</v>
      </c>
      <c r="S3" s="753" t="s">
        <v>89</v>
      </c>
      <c r="T3" s="753" t="s">
        <v>90</v>
      </c>
      <c r="U3" s="753" t="s">
        <v>91</v>
      </c>
      <c r="V3" s="753" t="s">
        <v>92</v>
      </c>
      <c r="W3" s="748" t="s">
        <v>89</v>
      </c>
      <c r="X3" s="748" t="s">
        <v>90</v>
      </c>
      <c r="Y3" s="748" t="s">
        <v>91</v>
      </c>
      <c r="Z3" s="748" t="s">
        <v>92</v>
      </c>
      <c r="AA3" s="749" t="s">
        <v>89</v>
      </c>
      <c r="AB3" s="749" t="s">
        <v>90</v>
      </c>
      <c r="AC3" s="749" t="s">
        <v>91</v>
      </c>
      <c r="AD3" s="749" t="s">
        <v>92</v>
      </c>
      <c r="AE3" s="740" t="s">
        <v>93</v>
      </c>
    </row>
    <row r="4" spans="1:34" ht="15" customHeight="1" x14ac:dyDescent="0.3">
      <c r="A4" s="741">
        <v>1</v>
      </c>
      <c r="B4" s="880" t="s">
        <v>94</v>
      </c>
      <c r="C4" s="740" t="s">
        <v>95</v>
      </c>
      <c r="D4" s="740" t="s">
        <v>96</v>
      </c>
      <c r="E4" s="880" t="s">
        <v>97</v>
      </c>
      <c r="F4" s="740"/>
      <c r="G4" s="740"/>
      <c r="H4" s="740"/>
      <c r="I4" s="740"/>
      <c r="J4" s="740">
        <v>1</v>
      </c>
      <c r="K4" s="740">
        <v>0</v>
      </c>
      <c r="L4" s="740">
        <v>0</v>
      </c>
      <c r="M4" s="740">
        <v>0</v>
      </c>
      <c r="N4" s="740">
        <f>SUM(K4:M4)</f>
        <v>0</v>
      </c>
      <c r="O4" s="825">
        <v>47500</v>
      </c>
      <c r="P4" s="825">
        <f>511500+98750</f>
        <v>610250</v>
      </c>
      <c r="Q4" s="825">
        <v>661</v>
      </c>
      <c r="R4" s="826">
        <f>SUM(O4:Q4)</f>
        <v>658411</v>
      </c>
      <c r="S4" s="740">
        <v>0</v>
      </c>
      <c r="T4" s="740">
        <v>0</v>
      </c>
      <c r="U4" s="740">
        <v>30</v>
      </c>
      <c r="V4" s="740">
        <f>SUM(S4:U4)</f>
        <v>30</v>
      </c>
      <c r="W4" s="740">
        <v>0</v>
      </c>
      <c r="X4" s="740">
        <v>0</v>
      </c>
      <c r="Y4" s="740">
        <v>500</v>
      </c>
      <c r="Z4" s="740">
        <f>SUM(W4:Y4)</f>
        <v>500</v>
      </c>
      <c r="AA4" s="740">
        <v>0</v>
      </c>
      <c r="AB4" s="740">
        <v>50</v>
      </c>
      <c r="AC4" s="740">
        <v>0</v>
      </c>
      <c r="AD4" s="740">
        <f>SUM(AA4:AC4)</f>
        <v>50</v>
      </c>
      <c r="AE4" s="740"/>
      <c r="AG4" s="905">
        <f>C25</f>
        <v>35.701807551688965</v>
      </c>
      <c r="AH4" s="881">
        <v>37.165355456249408</v>
      </c>
    </row>
    <row r="5" spans="1:34" ht="15" customHeight="1" x14ac:dyDescent="0.3">
      <c r="A5" s="741">
        <v>2</v>
      </c>
      <c r="B5" s="880" t="s">
        <v>94</v>
      </c>
      <c r="C5" s="740" t="s">
        <v>95</v>
      </c>
      <c r="D5" s="1234" t="s">
        <v>134</v>
      </c>
      <c r="E5" s="880" t="s">
        <v>99</v>
      </c>
      <c r="F5" s="740"/>
      <c r="G5" s="740"/>
      <c r="H5" s="740"/>
      <c r="I5" s="740"/>
      <c r="J5" s="740">
        <v>1</v>
      </c>
      <c r="K5" s="740">
        <v>0</v>
      </c>
      <c r="L5" s="740">
        <v>0</v>
      </c>
      <c r="M5" s="740">
        <v>0</v>
      </c>
      <c r="N5" s="740">
        <f t="shared" ref="N5:N9" si="0">SUM(K5:M5)</f>
        <v>0</v>
      </c>
      <c r="O5" s="1114">
        <v>0</v>
      </c>
      <c r="P5" s="1114">
        <v>81250</v>
      </c>
      <c r="Q5" s="1114">
        <v>0</v>
      </c>
      <c r="R5" s="1115">
        <f t="shared" ref="R5:R10" si="1">SUM(O5:Q5)</f>
        <v>81250</v>
      </c>
      <c r="S5" s="740">
        <v>0</v>
      </c>
      <c r="T5" s="740">
        <v>0</v>
      </c>
      <c r="U5" s="740">
        <v>0</v>
      </c>
      <c r="V5" s="740">
        <f t="shared" ref="V5:V10" si="2">SUM(S5:U5)</f>
        <v>0</v>
      </c>
      <c r="W5" s="740"/>
      <c r="X5" s="740"/>
      <c r="Y5" s="740"/>
      <c r="Z5" s="740">
        <f t="shared" ref="Z5:Z10" si="3">SUM(W5:Y5)</f>
        <v>0</v>
      </c>
      <c r="AA5" s="740">
        <v>0</v>
      </c>
      <c r="AB5" s="740">
        <v>0</v>
      </c>
      <c r="AC5" s="740">
        <v>0</v>
      </c>
      <c r="AD5" s="740">
        <f t="shared" ref="AD5:AD10" si="4">SUM(AA5:AC5)</f>
        <v>0</v>
      </c>
      <c r="AE5" s="740"/>
      <c r="AG5" s="905">
        <f>C28</f>
        <v>30.76923076923077</v>
      </c>
      <c r="AH5" s="881">
        <v>30.76923076923077</v>
      </c>
    </row>
    <row r="6" spans="1:34" ht="15" customHeight="1" x14ac:dyDescent="0.3">
      <c r="A6" s="741">
        <v>3</v>
      </c>
      <c r="B6" s="880" t="s">
        <v>94</v>
      </c>
      <c r="C6" s="740" t="s">
        <v>95</v>
      </c>
      <c r="D6" s="1235"/>
      <c r="E6" s="880" t="s">
        <v>100</v>
      </c>
      <c r="F6" s="740"/>
      <c r="G6" s="740"/>
      <c r="H6" s="740"/>
      <c r="I6" s="740"/>
      <c r="J6" s="740">
        <v>1</v>
      </c>
      <c r="K6" s="740">
        <v>0</v>
      </c>
      <c r="L6" s="740">
        <v>0</v>
      </c>
      <c r="M6" s="740">
        <v>0</v>
      </c>
      <c r="N6" s="740">
        <f t="shared" si="0"/>
        <v>0</v>
      </c>
      <c r="O6" s="1114">
        <v>0</v>
      </c>
      <c r="P6" s="1114">
        <v>81250</v>
      </c>
      <c r="Q6" s="1114">
        <v>0</v>
      </c>
      <c r="R6" s="1115">
        <f t="shared" si="1"/>
        <v>81250</v>
      </c>
      <c r="S6" s="740">
        <v>0</v>
      </c>
      <c r="T6" s="740">
        <v>0</v>
      </c>
      <c r="U6" s="740">
        <v>0</v>
      </c>
      <c r="V6" s="740">
        <f t="shared" si="2"/>
        <v>0</v>
      </c>
      <c r="W6" s="740">
        <v>0</v>
      </c>
      <c r="X6" s="740">
        <v>375</v>
      </c>
      <c r="Y6" s="740">
        <v>0</v>
      </c>
      <c r="Z6" s="740">
        <f t="shared" si="3"/>
        <v>375</v>
      </c>
      <c r="AA6" s="740">
        <v>0</v>
      </c>
      <c r="AB6" s="740">
        <v>0</v>
      </c>
      <c r="AC6" s="740">
        <v>0</v>
      </c>
      <c r="AD6" s="740">
        <f t="shared" si="4"/>
        <v>0</v>
      </c>
      <c r="AE6" s="740"/>
      <c r="AG6" s="905">
        <f>C29</f>
        <v>30.76923076923077</v>
      </c>
      <c r="AH6" s="881">
        <v>30.76923076923077</v>
      </c>
    </row>
    <row r="7" spans="1:34" ht="15" customHeight="1" x14ac:dyDescent="0.3">
      <c r="A7" s="741">
        <v>4</v>
      </c>
      <c r="B7" s="880" t="s">
        <v>94</v>
      </c>
      <c r="C7" s="740" t="s">
        <v>95</v>
      </c>
      <c r="D7" s="1236"/>
      <c r="E7" s="880" t="s">
        <v>168</v>
      </c>
      <c r="F7" s="740"/>
      <c r="G7" s="740"/>
      <c r="H7" s="740"/>
      <c r="I7" s="740"/>
      <c r="J7" s="740">
        <v>1</v>
      </c>
      <c r="K7" s="740">
        <v>0</v>
      </c>
      <c r="L7" s="740">
        <v>0</v>
      </c>
      <c r="M7" s="740">
        <v>0</v>
      </c>
      <c r="N7" s="740">
        <f t="shared" si="0"/>
        <v>0</v>
      </c>
      <c r="O7" s="825">
        <v>0</v>
      </c>
      <c r="P7" s="825">
        <f>85000+38400</f>
        <v>123400</v>
      </c>
      <c r="Q7" s="825">
        <v>0</v>
      </c>
      <c r="R7" s="826">
        <f t="shared" si="1"/>
        <v>123400</v>
      </c>
      <c r="S7" s="740">
        <v>0</v>
      </c>
      <c r="T7" s="740">
        <v>0</v>
      </c>
      <c r="U7" s="740">
        <v>0</v>
      </c>
      <c r="V7" s="740">
        <f t="shared" si="2"/>
        <v>0</v>
      </c>
      <c r="W7" s="740">
        <v>0</v>
      </c>
      <c r="X7" s="740">
        <v>0</v>
      </c>
      <c r="Y7" s="740">
        <v>0</v>
      </c>
      <c r="Z7" s="740">
        <f t="shared" si="3"/>
        <v>0</v>
      </c>
      <c r="AA7" s="740">
        <v>0</v>
      </c>
      <c r="AB7" s="740">
        <v>0</v>
      </c>
      <c r="AC7" s="740">
        <v>0</v>
      </c>
      <c r="AD7" s="740">
        <f t="shared" si="4"/>
        <v>0</v>
      </c>
      <c r="AE7" s="740"/>
      <c r="AG7" s="905">
        <f>C30</f>
        <v>22.400745177103097</v>
      </c>
      <c r="AH7" s="881">
        <v>22.235294117647058</v>
      </c>
    </row>
    <row r="8" spans="1:34" ht="15" customHeight="1" x14ac:dyDescent="0.3">
      <c r="A8" s="741">
        <v>5</v>
      </c>
      <c r="B8" s="880" t="s">
        <v>94</v>
      </c>
      <c r="C8" s="740" t="s">
        <v>95</v>
      </c>
      <c r="D8" s="740" t="s">
        <v>98</v>
      </c>
      <c r="E8" s="880" t="s">
        <v>137</v>
      </c>
      <c r="F8" s="740"/>
      <c r="G8" s="740"/>
      <c r="H8" s="740"/>
      <c r="I8" s="740"/>
      <c r="J8" s="740">
        <v>1</v>
      </c>
      <c r="K8" s="740">
        <v>0</v>
      </c>
      <c r="L8" s="740">
        <v>0</v>
      </c>
      <c r="M8" s="740">
        <v>0</v>
      </c>
      <c r="N8" s="740">
        <f t="shared" si="0"/>
        <v>0</v>
      </c>
      <c r="O8" s="825">
        <v>0</v>
      </c>
      <c r="P8" s="825">
        <v>155000</v>
      </c>
      <c r="Q8" s="825">
        <v>0</v>
      </c>
      <c r="R8" s="826">
        <f t="shared" si="1"/>
        <v>155000</v>
      </c>
      <c r="S8" s="740">
        <v>0</v>
      </c>
      <c r="T8" s="740">
        <v>0</v>
      </c>
      <c r="U8" s="740">
        <v>0</v>
      </c>
      <c r="V8" s="740">
        <f t="shared" si="2"/>
        <v>0</v>
      </c>
      <c r="W8" s="740">
        <v>0</v>
      </c>
      <c r="X8" s="740">
        <v>0</v>
      </c>
      <c r="Y8" s="740">
        <v>0</v>
      </c>
      <c r="Z8" s="740">
        <f t="shared" si="3"/>
        <v>0</v>
      </c>
      <c r="AA8" s="740">
        <v>0</v>
      </c>
      <c r="AB8" s="740">
        <v>0</v>
      </c>
      <c r="AC8" s="740">
        <v>0</v>
      </c>
      <c r="AD8" s="740">
        <f t="shared" si="4"/>
        <v>0</v>
      </c>
      <c r="AE8" s="740"/>
      <c r="AG8" s="905">
        <f>+C33</f>
        <v>18.809848513857023</v>
      </c>
      <c r="AH8" s="881">
        <v>19.646365422396858</v>
      </c>
    </row>
    <row r="9" spans="1:34" ht="15" customHeight="1" x14ac:dyDescent="0.3">
      <c r="A9" s="741">
        <v>6</v>
      </c>
      <c r="B9" s="880" t="s">
        <v>105</v>
      </c>
      <c r="C9" s="740" t="s">
        <v>95</v>
      </c>
      <c r="D9" s="740"/>
      <c r="E9" s="880" t="s">
        <v>106</v>
      </c>
      <c r="F9" s="740"/>
      <c r="G9" s="740"/>
      <c r="H9" s="740"/>
      <c r="I9" s="740"/>
      <c r="J9" s="740">
        <v>1</v>
      </c>
      <c r="K9" s="740">
        <v>0</v>
      </c>
      <c r="L9" s="740">
        <v>0</v>
      </c>
      <c r="M9" s="740">
        <v>0</v>
      </c>
      <c r="N9" s="740">
        <f t="shared" si="0"/>
        <v>0</v>
      </c>
      <c r="O9" s="825">
        <v>38000</v>
      </c>
      <c r="P9" s="825">
        <v>19000</v>
      </c>
      <c r="Q9" s="825">
        <v>0</v>
      </c>
      <c r="R9" s="826">
        <f t="shared" si="1"/>
        <v>57000</v>
      </c>
      <c r="S9" s="740">
        <v>0</v>
      </c>
      <c r="T9" s="740">
        <v>0</v>
      </c>
      <c r="U9" s="740">
        <v>0</v>
      </c>
      <c r="V9" s="740">
        <f t="shared" si="2"/>
        <v>0</v>
      </c>
      <c r="W9" s="740">
        <v>0</v>
      </c>
      <c r="X9" s="740">
        <v>0</v>
      </c>
      <c r="Y9" s="740">
        <v>0</v>
      </c>
      <c r="Z9" s="740">
        <f t="shared" si="3"/>
        <v>0</v>
      </c>
      <c r="AA9" s="740">
        <v>0</v>
      </c>
      <c r="AB9" s="740">
        <v>0</v>
      </c>
      <c r="AC9" s="740">
        <v>0</v>
      </c>
      <c r="AD9" s="740">
        <f t="shared" si="4"/>
        <v>0</v>
      </c>
      <c r="AE9" s="740"/>
      <c r="AG9" s="905">
        <f>C35</f>
        <v>35.964912280701753</v>
      </c>
      <c r="AH9" s="881">
        <v>35.964912280701753</v>
      </c>
    </row>
    <row r="10" spans="1:34" ht="15" customHeight="1" thickBot="1" x14ac:dyDescent="0.35">
      <c r="A10" s="822">
        <v>7</v>
      </c>
      <c r="B10" s="882" t="s">
        <v>107</v>
      </c>
      <c r="C10" s="750" t="s">
        <v>95</v>
      </c>
      <c r="D10" s="750"/>
      <c r="E10" s="883" t="s">
        <v>108</v>
      </c>
      <c r="F10" s="750"/>
      <c r="G10" s="750"/>
      <c r="H10" s="750"/>
      <c r="I10" s="750"/>
      <c r="J10" s="750">
        <v>1</v>
      </c>
      <c r="K10" s="750">
        <v>0</v>
      </c>
      <c r="L10" s="750">
        <v>0</v>
      </c>
      <c r="M10" s="750">
        <v>0</v>
      </c>
      <c r="N10" s="750">
        <v>0</v>
      </c>
      <c r="O10" s="827">
        <v>27000</v>
      </c>
      <c r="P10" s="827">
        <v>0</v>
      </c>
      <c r="Q10" s="827">
        <v>23100</v>
      </c>
      <c r="R10" s="828">
        <f t="shared" si="1"/>
        <v>50100</v>
      </c>
      <c r="S10" s="750">
        <v>0</v>
      </c>
      <c r="T10" s="750">
        <v>0</v>
      </c>
      <c r="U10" s="750">
        <v>0</v>
      </c>
      <c r="V10" s="750">
        <f t="shared" si="2"/>
        <v>0</v>
      </c>
      <c r="W10" s="750">
        <v>0</v>
      </c>
      <c r="X10" s="750">
        <v>0</v>
      </c>
      <c r="Y10" s="750">
        <v>0</v>
      </c>
      <c r="Z10" s="750">
        <f t="shared" si="3"/>
        <v>0</v>
      </c>
      <c r="AA10" s="750">
        <v>0</v>
      </c>
      <c r="AB10" s="750">
        <v>0</v>
      </c>
      <c r="AC10" s="750">
        <v>0</v>
      </c>
      <c r="AD10" s="750">
        <f t="shared" si="4"/>
        <v>0</v>
      </c>
      <c r="AE10" s="750"/>
      <c r="AG10" s="905">
        <f>C36</f>
        <v>17.398603457592483</v>
      </c>
      <c r="AH10" s="881">
        <v>16.966067864271459</v>
      </c>
    </row>
    <row r="11" spans="1:34" ht="15" customHeight="1" thickTop="1" thickBot="1" x14ac:dyDescent="0.35">
      <c r="A11" s="1238" t="s">
        <v>92</v>
      </c>
      <c r="B11" s="1239"/>
      <c r="C11" s="1239"/>
      <c r="D11" s="1239"/>
      <c r="E11" s="1240"/>
      <c r="F11" s="824">
        <f t="shared" ref="F11:AE11" si="5">SUM(F4:F8)</f>
        <v>0</v>
      </c>
      <c r="G11" s="824">
        <f t="shared" si="5"/>
        <v>0</v>
      </c>
      <c r="H11" s="824">
        <f t="shared" si="5"/>
        <v>0</v>
      </c>
      <c r="I11" s="824">
        <f t="shared" si="5"/>
        <v>0</v>
      </c>
      <c r="J11" s="824">
        <f>SUM(J4:J10)</f>
        <v>7</v>
      </c>
      <c r="K11" s="824">
        <f t="shared" si="5"/>
        <v>0</v>
      </c>
      <c r="L11" s="824">
        <f t="shared" si="5"/>
        <v>0</v>
      </c>
      <c r="M11" s="824">
        <f t="shared" si="5"/>
        <v>0</v>
      </c>
      <c r="N11" s="824">
        <f t="shared" si="5"/>
        <v>0</v>
      </c>
      <c r="O11" s="823">
        <f>SUM(O4:O10)</f>
        <v>112500</v>
      </c>
      <c r="P11" s="823">
        <f>SUM(P4:P10)</f>
        <v>1070150</v>
      </c>
      <c r="Q11" s="823">
        <f>SUM(Q4:Q10)</f>
        <v>23761</v>
      </c>
      <c r="R11" s="823">
        <f>SUM(R4:R10)</f>
        <v>1206411</v>
      </c>
      <c r="S11" s="823">
        <f t="shared" si="5"/>
        <v>0</v>
      </c>
      <c r="T11" s="823">
        <f t="shared" si="5"/>
        <v>0</v>
      </c>
      <c r="U11" s="823">
        <f t="shared" si="5"/>
        <v>30</v>
      </c>
      <c r="V11" s="823">
        <f t="shared" si="5"/>
        <v>30</v>
      </c>
      <c r="W11" s="823">
        <f t="shared" si="5"/>
        <v>0</v>
      </c>
      <c r="X11" s="823">
        <f t="shared" si="5"/>
        <v>375</v>
      </c>
      <c r="Y11" s="823">
        <f t="shared" si="5"/>
        <v>500</v>
      </c>
      <c r="Z11" s="823">
        <f t="shared" si="5"/>
        <v>875</v>
      </c>
      <c r="AA11" s="823">
        <f t="shared" si="5"/>
        <v>0</v>
      </c>
      <c r="AB11" s="823">
        <f t="shared" si="5"/>
        <v>50</v>
      </c>
      <c r="AC11" s="823">
        <f t="shared" si="5"/>
        <v>0</v>
      </c>
      <c r="AD11" s="823">
        <f t="shared" si="5"/>
        <v>50</v>
      </c>
      <c r="AE11" s="823">
        <f t="shared" si="5"/>
        <v>0</v>
      </c>
      <c r="AF11" s="884">
        <f>(R12+V11+Z11+AD11)/10000</f>
        <v>3710.8866319642825</v>
      </c>
      <c r="AG11" s="885">
        <f>SUMPRODUCT(AG4:AG10,R4:R10)/SUM(R4:R10)</f>
        <v>30.758929850310405</v>
      </c>
      <c r="AH11" s="881">
        <v>31.630265959025397</v>
      </c>
    </row>
    <row r="12" spans="1:34" ht="32.25" customHeight="1" thickTop="1" x14ac:dyDescent="0.3">
      <c r="O12" s="1237">
        <f>SUMPRODUCT(R4:R10,AG4:AG10)</f>
        <v>37107911.319642827</v>
      </c>
      <c r="P12" s="1237"/>
      <c r="Q12" s="1237"/>
      <c r="R12" s="878">
        <f>+R11*AG11</f>
        <v>37107911.319642827</v>
      </c>
      <c r="AG12" s="878">
        <f>SUM(AG14:AG20)</f>
        <v>37107911.319642827</v>
      </c>
    </row>
    <row r="13" spans="1:34" ht="30" customHeight="1" x14ac:dyDescent="0.3">
      <c r="F13" s="219" t="s">
        <v>114</v>
      </c>
      <c r="G13" s="218"/>
      <c r="H13" s="220" t="s">
        <v>115</v>
      </c>
      <c r="R13" s="878">
        <f>R12/10000</f>
        <v>3710.7911319642826</v>
      </c>
      <c r="AG13" s="879" t="s">
        <v>274</v>
      </c>
    </row>
    <row r="14" spans="1:34" ht="15" customHeight="1" x14ac:dyDescent="0.3">
      <c r="F14" s="886"/>
      <c r="G14" s="886"/>
      <c r="H14" s="887">
        <v>2080.058</v>
      </c>
      <c r="O14" s="740">
        <v>47500</v>
      </c>
      <c r="P14" s="740">
        <f>511500+98750</f>
        <v>610250</v>
      </c>
      <c r="Q14" s="740">
        <v>661</v>
      </c>
      <c r="R14" s="740">
        <f>SUM(O14:Q14)</f>
        <v>658411</v>
      </c>
      <c r="AG14" s="826">
        <f>AG4*R4</f>
        <v>23506462.811915085</v>
      </c>
    </row>
    <row r="15" spans="1:34" ht="15" customHeight="1" x14ac:dyDescent="0.3">
      <c r="F15" s="888"/>
      <c r="G15" s="888"/>
      <c r="H15" s="889">
        <v>134.3125</v>
      </c>
      <c r="O15" s="740">
        <v>0</v>
      </c>
      <c r="P15" s="740">
        <v>81250</v>
      </c>
      <c r="Q15" s="740">
        <v>0</v>
      </c>
      <c r="R15" s="740">
        <v>81250</v>
      </c>
      <c r="AG15" s="826">
        <f>AG5*R5</f>
        <v>2500000</v>
      </c>
    </row>
    <row r="16" spans="1:34" ht="15" customHeight="1" x14ac:dyDescent="0.3">
      <c r="F16" s="888"/>
      <c r="G16" s="888"/>
      <c r="H16" s="889">
        <v>10</v>
      </c>
      <c r="O16" s="740">
        <v>0</v>
      </c>
      <c r="P16" s="740">
        <v>81250</v>
      </c>
      <c r="Q16" s="740">
        <v>0</v>
      </c>
      <c r="R16" s="740">
        <f>SUM(O16:Q16)</f>
        <v>81250</v>
      </c>
      <c r="AG16" s="826">
        <f t="shared" ref="AG16:AG20" si="6">AG6*R6</f>
        <v>2500000</v>
      </c>
    </row>
    <row r="17" spans="3:33" ht="15" customHeight="1" x14ac:dyDescent="0.3">
      <c r="F17" s="888"/>
      <c r="G17" s="888"/>
      <c r="H17" s="889">
        <v>250</v>
      </c>
      <c r="O17" s="740">
        <v>0</v>
      </c>
      <c r="P17" s="740">
        <f>85000+38400</f>
        <v>123400</v>
      </c>
      <c r="Q17" s="740">
        <v>0</v>
      </c>
      <c r="R17" s="740">
        <f>SUM(O17:Q17)</f>
        <v>123400</v>
      </c>
      <c r="AG17" s="826">
        <f>AG7*R7</f>
        <v>2764251.9548545224</v>
      </c>
    </row>
    <row r="18" spans="3:33" ht="15" customHeight="1" x14ac:dyDescent="0.3">
      <c r="F18" s="888"/>
      <c r="G18" s="888"/>
      <c r="H18" s="889">
        <v>250.03749999999999</v>
      </c>
      <c r="O18" s="740">
        <v>0</v>
      </c>
      <c r="P18" s="740">
        <v>155000</v>
      </c>
      <c r="Q18" s="740">
        <v>0</v>
      </c>
      <c r="R18" s="740">
        <f>SUM(O18:Q18)</f>
        <v>155000</v>
      </c>
      <c r="AG18" s="826">
        <f t="shared" si="6"/>
        <v>2915526.5196478385</v>
      </c>
    </row>
    <row r="19" spans="3:33" ht="15" customHeight="1" x14ac:dyDescent="0.3">
      <c r="F19" s="888"/>
      <c r="G19" s="888"/>
      <c r="H19" s="889">
        <v>189</v>
      </c>
      <c r="O19" s="740">
        <v>38000</v>
      </c>
      <c r="P19" s="740">
        <v>19000</v>
      </c>
      <c r="Q19" s="740">
        <v>0</v>
      </c>
      <c r="R19" s="740">
        <f>SUM(O19:Q19)</f>
        <v>57000</v>
      </c>
      <c r="AG19" s="826">
        <f t="shared" si="6"/>
        <v>2050000</v>
      </c>
    </row>
    <row r="20" spans="3:33" ht="15" customHeight="1" x14ac:dyDescent="0.3">
      <c r="F20" s="888"/>
      <c r="G20" s="888"/>
      <c r="H20" s="889">
        <v>87.25</v>
      </c>
      <c r="O20" s="740">
        <v>27000</v>
      </c>
      <c r="P20" s="740">
        <v>0</v>
      </c>
      <c r="Q20" s="740">
        <v>23100</v>
      </c>
      <c r="R20" s="740">
        <v>58600</v>
      </c>
      <c r="AG20" s="826">
        <f t="shared" si="6"/>
        <v>871670.03322538338</v>
      </c>
    </row>
    <row r="21" spans="3:33" ht="15" customHeight="1" thickBot="1" x14ac:dyDescent="0.35">
      <c r="F21" s="888"/>
      <c r="G21" s="888"/>
      <c r="H21" s="889">
        <v>34</v>
      </c>
      <c r="O21" s="744">
        <f>SUM(O14:O20)</f>
        <v>112500</v>
      </c>
      <c r="P21" s="746">
        <f t="shared" ref="P21" si="7">SUM(P14:P18)</f>
        <v>1051150</v>
      </c>
      <c r="Q21" s="746">
        <f>SUM(Q14:Q18)</f>
        <v>661</v>
      </c>
      <c r="R21" s="745">
        <f>SUM(R14:R20)</f>
        <v>1214911</v>
      </c>
    </row>
    <row r="22" spans="3:33" ht="15" customHeight="1" thickBot="1" x14ac:dyDescent="0.35">
      <c r="F22" s="888"/>
      <c r="G22" s="888"/>
      <c r="H22" s="889">
        <v>187.5</v>
      </c>
      <c r="P22" s="879" t="s">
        <v>247</v>
      </c>
    </row>
    <row r="23" spans="3:33" ht="15" customHeight="1" x14ac:dyDescent="0.3">
      <c r="F23" s="888"/>
      <c r="G23" s="888"/>
      <c r="H23" s="889">
        <v>100</v>
      </c>
      <c r="O23" s="1177" t="s">
        <v>84</v>
      </c>
      <c r="P23" s="1178"/>
      <c r="Q23" s="1178"/>
      <c r="R23" s="1179"/>
    </row>
    <row r="24" spans="3:33" ht="15" customHeight="1" x14ac:dyDescent="0.3">
      <c r="C24" s="781" t="s">
        <v>113</v>
      </c>
      <c r="D24" s="781" t="s">
        <v>113</v>
      </c>
      <c r="E24" s="785"/>
      <c r="F24" s="890"/>
      <c r="G24" s="890"/>
      <c r="H24" s="891">
        <v>205</v>
      </c>
      <c r="O24" s="829" t="s">
        <v>89</v>
      </c>
      <c r="P24" s="830" t="s">
        <v>90</v>
      </c>
      <c r="Q24" s="830" t="s">
        <v>91</v>
      </c>
      <c r="R24" s="831" t="s">
        <v>92</v>
      </c>
    </row>
    <row r="25" spans="3:33" ht="15" customHeight="1" x14ac:dyDescent="0.3">
      <c r="C25" s="806">
        <f>ک.ج2!E24</f>
        <v>35.701807551688965</v>
      </c>
      <c r="D25" s="236">
        <v>37.165355456249408</v>
      </c>
      <c r="E25" s="892" t="s">
        <v>97</v>
      </c>
      <c r="F25" s="890"/>
      <c r="G25" s="890"/>
      <c r="H25" s="893">
        <v>85</v>
      </c>
      <c r="I25" s="894"/>
      <c r="J25" s="894"/>
      <c r="K25" s="894"/>
      <c r="L25" s="894"/>
      <c r="M25" s="894"/>
      <c r="N25" s="894"/>
      <c r="O25" s="836">
        <f>ک.ج2!S4</f>
        <v>47500</v>
      </c>
      <c r="P25" s="836">
        <f>ک.ج2!T4</f>
        <v>512161</v>
      </c>
      <c r="Q25" s="836">
        <f>ک.ج2!U4</f>
        <v>0</v>
      </c>
      <c r="R25" s="836">
        <f>ک.ج2!V4</f>
        <v>559661</v>
      </c>
      <c r="S25" s="907">
        <v>1</v>
      </c>
    </row>
    <row r="26" spans="3:33" ht="15" customHeight="1" x14ac:dyDescent="0.3">
      <c r="C26" s="895"/>
      <c r="D26" s="801">
        <v>13.569620253164556</v>
      </c>
      <c r="E26" s="896" t="s">
        <v>243</v>
      </c>
      <c r="F26" s="897"/>
      <c r="G26" s="897"/>
      <c r="H26" s="898">
        <v>8.6580086580086579</v>
      </c>
      <c r="I26" s="899"/>
      <c r="J26" s="899"/>
      <c r="K26" s="899"/>
      <c r="L26" s="899"/>
      <c r="M26" s="899"/>
      <c r="N26" s="899"/>
      <c r="O26" s="832">
        <f>ک.ج2!S5</f>
        <v>0</v>
      </c>
      <c r="P26" s="832">
        <f>ک.ج2!T5</f>
        <v>98750</v>
      </c>
      <c r="Q26" s="832">
        <f>ک.ج2!U5</f>
        <v>0</v>
      </c>
      <c r="R26" s="832">
        <f>ک.ج2!V5</f>
        <v>98750</v>
      </c>
      <c r="S26" s="879">
        <v>1</v>
      </c>
    </row>
    <row r="27" spans="3:33" ht="15" customHeight="1" x14ac:dyDescent="0.3">
      <c r="C27" s="900"/>
      <c r="D27" s="224">
        <v>27.855153203342617</v>
      </c>
      <c r="E27" s="901" t="s">
        <v>244</v>
      </c>
      <c r="F27" s="902"/>
      <c r="G27" s="902"/>
      <c r="H27" s="902"/>
      <c r="I27" s="902"/>
      <c r="J27" s="902"/>
      <c r="K27" s="902"/>
      <c r="L27" s="902"/>
      <c r="M27" s="902"/>
      <c r="N27" s="902"/>
      <c r="O27" s="833">
        <f>ک.ج2!S6</f>
        <v>0</v>
      </c>
      <c r="P27" s="833">
        <f>ک.ج2!T6</f>
        <v>3590</v>
      </c>
      <c r="Q27" s="833">
        <f>ک.ج2!U6</f>
        <v>0</v>
      </c>
      <c r="R27" s="833">
        <f>ک.ج2!V6</f>
        <v>3590</v>
      </c>
      <c r="S27" s="907">
        <v>1</v>
      </c>
    </row>
    <row r="28" spans="3:33" ht="15" customHeight="1" x14ac:dyDescent="0.3">
      <c r="C28" s="845">
        <f>ک.ج2!E27</f>
        <v>30.76923076923077</v>
      </c>
      <c r="D28" s="229">
        <v>30.76923076923077</v>
      </c>
      <c r="E28" s="903" t="s">
        <v>99</v>
      </c>
      <c r="F28" s="904"/>
      <c r="G28" s="904"/>
      <c r="H28" s="904"/>
      <c r="I28" s="904"/>
      <c r="J28" s="904"/>
      <c r="K28" s="904"/>
      <c r="L28" s="904"/>
      <c r="M28" s="904"/>
      <c r="N28" s="904"/>
      <c r="O28" s="857">
        <f>ک.ج2!S7</f>
        <v>0</v>
      </c>
      <c r="P28" s="858">
        <f>ک.ج2!T7</f>
        <v>81250</v>
      </c>
      <c r="Q28" s="858">
        <f>ک.ج2!U7</f>
        <v>0</v>
      </c>
      <c r="R28" s="859">
        <f>ک.ج2!V7</f>
        <v>81250</v>
      </c>
    </row>
    <row r="29" spans="3:33" ht="15" customHeight="1" x14ac:dyDescent="0.3">
      <c r="C29" s="853">
        <f>ک.ج2!E28</f>
        <v>30.76923076923077</v>
      </c>
      <c r="D29" s="224">
        <v>30.76923076923077</v>
      </c>
      <c r="E29" s="901" t="s">
        <v>100</v>
      </c>
      <c r="F29" s="902"/>
      <c r="G29" s="902"/>
      <c r="H29" s="902"/>
      <c r="I29" s="902"/>
      <c r="J29" s="902"/>
      <c r="K29" s="902"/>
      <c r="L29" s="902"/>
      <c r="M29" s="902"/>
      <c r="N29" s="902"/>
      <c r="O29" s="854">
        <f>ک.ج2!S8</f>
        <v>0</v>
      </c>
      <c r="P29" s="855">
        <f>ک.ج2!T8</f>
        <v>81250</v>
      </c>
      <c r="Q29" s="855">
        <f>ک.ج2!U8</f>
        <v>0</v>
      </c>
      <c r="R29" s="856">
        <f>ک.ج2!V8</f>
        <v>81250</v>
      </c>
    </row>
    <row r="30" spans="3:33" ht="15" customHeight="1" x14ac:dyDescent="0.3">
      <c r="C30" s="806">
        <f>ک.ج2!E29</f>
        <v>22.400745177103097</v>
      </c>
      <c r="D30" s="236">
        <v>22.235294117647058</v>
      </c>
      <c r="E30" s="892" t="s">
        <v>101</v>
      </c>
      <c r="F30" s="894"/>
      <c r="G30" s="894"/>
      <c r="H30" s="894"/>
      <c r="I30" s="894"/>
      <c r="J30" s="894"/>
      <c r="K30" s="894"/>
      <c r="L30" s="894"/>
      <c r="M30" s="894"/>
      <c r="N30" s="894"/>
      <c r="O30" s="836">
        <f>ک.ج2!S9</f>
        <v>0</v>
      </c>
      <c r="P30" s="836">
        <f>ک.ج2!T9</f>
        <v>85000</v>
      </c>
      <c r="Q30" s="836">
        <f>ک.ج2!U9</f>
        <v>0</v>
      </c>
      <c r="R30" s="836">
        <f>ک.ج2!V9</f>
        <v>85000</v>
      </c>
    </row>
    <row r="31" spans="3:33" ht="15" customHeight="1" x14ac:dyDescent="0.3">
      <c r="C31" s="895"/>
      <c r="D31" s="801">
        <v>22.65625</v>
      </c>
      <c r="E31" s="896" t="s">
        <v>245</v>
      </c>
      <c r="F31" s="899"/>
      <c r="G31" s="899"/>
      <c r="H31" s="899"/>
      <c r="I31" s="899"/>
      <c r="J31" s="899"/>
      <c r="K31" s="899"/>
      <c r="L31" s="899"/>
      <c r="M31" s="899"/>
      <c r="N31" s="899"/>
      <c r="O31" s="832">
        <f>ک.ج2!S10</f>
        <v>0</v>
      </c>
      <c r="P31" s="832">
        <f>ک.ج2!T10</f>
        <v>38400</v>
      </c>
      <c r="Q31" s="832">
        <f>ک.ج2!U10</f>
        <v>0</v>
      </c>
      <c r="R31" s="832">
        <f>ک.ج2!V10</f>
        <v>38400</v>
      </c>
    </row>
    <row r="32" spans="3:33" ht="15" customHeight="1" x14ac:dyDescent="0.3">
      <c r="C32" s="900"/>
      <c r="D32" s="224">
        <v>22.666666666666668</v>
      </c>
      <c r="E32" s="901" t="s">
        <v>246</v>
      </c>
      <c r="F32" s="902"/>
      <c r="G32" s="902"/>
      <c r="H32" s="902"/>
      <c r="I32" s="902"/>
      <c r="J32" s="902"/>
      <c r="K32" s="902"/>
      <c r="L32" s="902"/>
      <c r="M32" s="902"/>
      <c r="N32" s="902"/>
      <c r="O32" s="833">
        <f>ک.ج2!S11</f>
        <v>0</v>
      </c>
      <c r="P32" s="833">
        <f>ک.ج2!T11</f>
        <v>15000</v>
      </c>
      <c r="Q32" s="833">
        <f>ک.ج2!U11</f>
        <v>0</v>
      </c>
      <c r="R32" s="833">
        <f>ک.ج2!V11</f>
        <v>15000</v>
      </c>
    </row>
    <row r="33" spans="3:19" ht="15" customHeight="1" x14ac:dyDescent="0.3">
      <c r="C33" s="806">
        <f>ک.ج2!E32</f>
        <v>18.809848513857023</v>
      </c>
      <c r="D33" s="235">
        <v>19.646365422396858</v>
      </c>
      <c r="E33" s="892" t="s">
        <v>103</v>
      </c>
      <c r="F33" s="894"/>
      <c r="G33" s="894"/>
      <c r="H33" s="894"/>
      <c r="I33" s="894"/>
      <c r="J33" s="894"/>
      <c r="K33" s="894"/>
      <c r="L33" s="894"/>
      <c r="M33" s="894"/>
      <c r="N33" s="894"/>
      <c r="O33" s="834">
        <f>ک.ج2!S12</f>
        <v>0</v>
      </c>
      <c r="P33" s="835">
        <f>ک.ج2!T12</f>
        <v>95437.5</v>
      </c>
      <c r="Q33" s="835">
        <f>ک.ج2!U12</f>
        <v>0</v>
      </c>
      <c r="R33" s="849">
        <f>ک.ج2!V12</f>
        <v>95437.5</v>
      </c>
      <c r="S33" s="906">
        <v>1</v>
      </c>
    </row>
    <row r="34" spans="3:19" ht="15" customHeight="1" x14ac:dyDescent="0.3">
      <c r="C34" s="900"/>
      <c r="D34" s="223">
        <v>17.241379310344829</v>
      </c>
      <c r="E34" s="901" t="s">
        <v>104</v>
      </c>
      <c r="F34" s="902"/>
      <c r="G34" s="902"/>
      <c r="H34" s="902"/>
      <c r="I34" s="902"/>
      <c r="J34" s="902"/>
      <c r="K34" s="902"/>
      <c r="L34" s="902"/>
      <c r="M34" s="902"/>
      <c r="N34" s="902"/>
      <c r="O34" s="850">
        <f>ک.ج2!S13</f>
        <v>0</v>
      </c>
      <c r="P34" s="851">
        <f>ک.ج2!T13</f>
        <v>58000</v>
      </c>
      <c r="Q34" s="851">
        <f>ک.ج2!U13</f>
        <v>0</v>
      </c>
      <c r="R34" s="852">
        <f>ک.ج2!V13</f>
        <v>58000</v>
      </c>
      <c r="S34" s="906">
        <v>1</v>
      </c>
    </row>
    <row r="35" spans="3:19" ht="15" customHeight="1" x14ac:dyDescent="0.3">
      <c r="C35" s="845">
        <f>ک.ج2!E34</f>
        <v>35.964912280701753</v>
      </c>
      <c r="D35" s="229">
        <v>35.964912280701753</v>
      </c>
      <c r="E35" s="903" t="s">
        <v>106</v>
      </c>
      <c r="F35" s="904"/>
      <c r="G35" s="904"/>
      <c r="H35" s="904"/>
      <c r="I35" s="904"/>
      <c r="J35" s="904"/>
      <c r="K35" s="904"/>
      <c r="L35" s="904"/>
      <c r="M35" s="904"/>
      <c r="N35" s="904"/>
      <c r="O35" s="846">
        <f>ک.ج2!S14</f>
        <v>38000</v>
      </c>
      <c r="P35" s="847">
        <f>ک.ج2!T14</f>
        <v>19000</v>
      </c>
      <c r="Q35" s="847">
        <f>ک.ج2!U14</f>
        <v>0</v>
      </c>
      <c r="R35" s="848">
        <f>ک.ج2!V14</f>
        <v>57000</v>
      </c>
      <c r="S35" s="907">
        <v>1</v>
      </c>
    </row>
    <row r="36" spans="3:19" ht="15" customHeight="1" x14ac:dyDescent="0.3">
      <c r="C36" s="806">
        <f>ک.ج2!E35</f>
        <v>17.398603457592483</v>
      </c>
      <c r="D36" s="235">
        <v>16.966067864271459</v>
      </c>
      <c r="E36" s="892" t="s">
        <v>197</v>
      </c>
      <c r="F36" s="894"/>
      <c r="G36" s="894"/>
      <c r="H36" s="894"/>
      <c r="I36" s="894"/>
      <c r="J36" s="894"/>
      <c r="K36" s="894"/>
      <c r="L36" s="894"/>
      <c r="M36" s="894"/>
      <c r="N36" s="894"/>
      <c r="O36" s="838">
        <f>ک.ج2!S15</f>
        <v>27000</v>
      </c>
      <c r="P36" s="839">
        <f>ک.ج2!T15</f>
        <v>0</v>
      </c>
      <c r="Q36" s="839">
        <f>ک.ج2!U15</f>
        <v>23100</v>
      </c>
      <c r="R36" s="840">
        <f>ک.ج2!V15</f>
        <v>50100</v>
      </c>
      <c r="S36" s="907">
        <v>1</v>
      </c>
    </row>
    <row r="37" spans="3:19" ht="15" customHeight="1" x14ac:dyDescent="0.3">
      <c r="C37" s="900"/>
      <c r="D37" s="223">
        <v>21.645021645021647</v>
      </c>
      <c r="E37" s="901" t="s">
        <v>109</v>
      </c>
      <c r="F37" s="902"/>
      <c r="G37" s="902"/>
      <c r="H37" s="902"/>
      <c r="I37" s="902"/>
      <c r="J37" s="902"/>
      <c r="K37" s="902"/>
      <c r="L37" s="902"/>
      <c r="M37" s="902"/>
      <c r="N37" s="902"/>
      <c r="O37" s="841">
        <f>ک.ج2!S16</f>
        <v>0</v>
      </c>
      <c r="P37" s="842">
        <f>ک.ج2!T16</f>
        <v>0</v>
      </c>
      <c r="Q37" s="843">
        <f>ک.ج2!U16</f>
        <v>4000</v>
      </c>
      <c r="R37" s="844">
        <f>ک.ج2!V16</f>
        <v>4000</v>
      </c>
    </row>
    <row r="38" spans="3:19" ht="15" customHeight="1" x14ac:dyDescent="0.3">
      <c r="O38" s="837">
        <f>ک.ج2!S17</f>
        <v>112500</v>
      </c>
      <c r="P38" s="837">
        <f>ک.ج2!T17</f>
        <v>1087838.5</v>
      </c>
      <c r="Q38" s="837">
        <f>ک.ج2!U17</f>
        <v>27100</v>
      </c>
      <c r="R38" s="837">
        <f>ک.ج2!V17</f>
        <v>1227438.5</v>
      </c>
    </row>
    <row r="40" spans="3:19" ht="15" customHeight="1" x14ac:dyDescent="0.3">
      <c r="O40" s="860">
        <f>O38-O11</f>
        <v>0</v>
      </c>
      <c r="P40" s="860">
        <f t="shared" ref="P40:R40" si="8">P38-P11</f>
        <v>17688.5</v>
      </c>
      <c r="Q40" s="860">
        <f t="shared" si="8"/>
        <v>3339</v>
      </c>
      <c r="R40" s="860">
        <f t="shared" si="8"/>
        <v>21027.5</v>
      </c>
    </row>
  </sheetData>
  <mergeCells count="21">
    <mergeCell ref="A1:A3"/>
    <mergeCell ref="B1:B3"/>
    <mergeCell ref="C1:C3"/>
    <mergeCell ref="D1:D3"/>
    <mergeCell ref="E1:E3"/>
    <mergeCell ref="F1:J1"/>
    <mergeCell ref="AA2:AD2"/>
    <mergeCell ref="D5:D7"/>
    <mergeCell ref="O23:R23"/>
    <mergeCell ref="O12:Q12"/>
    <mergeCell ref="A11:E11"/>
    <mergeCell ref="K1:AE1"/>
    <mergeCell ref="F2:F3"/>
    <mergeCell ref="G2:G3"/>
    <mergeCell ref="H2:H3"/>
    <mergeCell ref="I2:I3"/>
    <mergeCell ref="J2:J3"/>
    <mergeCell ref="K2:N2"/>
    <mergeCell ref="O2:R2"/>
    <mergeCell ref="S2:V2"/>
    <mergeCell ref="W2:Z2"/>
  </mergeCells>
  <conditionalFormatting sqref="D25:D37">
    <cfRule type="colorScale" priority="1">
      <colorScale>
        <cfvo type="min"/>
        <cfvo type="percentile" val="50"/>
        <cfvo type="max"/>
        <color rgb="FFF8696B"/>
        <color rgb="FFFFEB84"/>
        <color rgb="FF63BE7B"/>
      </colorScale>
    </cfRule>
  </conditionalFormatting>
  <printOptions horizontalCentered="1"/>
  <pageMargins left="0" right="0" top="0.78740157480314965" bottom="0" header="0.31496062992125984" footer="0.31496062992125984"/>
  <pageSetup paperSize="9" scale="6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47EB-8C80-4C32-8579-3EFD98AF9C61}">
  <dimension ref="A1:T22"/>
  <sheetViews>
    <sheetView zoomScale="80" zoomScaleNormal="80" workbookViewId="0">
      <selection activeCell="B9" sqref="B9:C18"/>
    </sheetView>
  </sheetViews>
  <sheetFormatPr defaultColWidth="9.109375" defaultRowHeight="14.4" x14ac:dyDescent="0.3"/>
  <cols>
    <col min="1" max="1" width="9.109375" style="754"/>
    <col min="2" max="2" width="16.109375" style="754" customWidth="1"/>
    <col min="3" max="3" width="14" style="754" customWidth="1"/>
    <col min="4" max="4" width="12" style="754" customWidth="1"/>
    <col min="5" max="5" width="9.88671875" style="754" customWidth="1"/>
    <col min="6" max="6" width="12.109375" style="754" customWidth="1"/>
    <col min="7" max="7" width="9.88671875" style="754" customWidth="1"/>
    <col min="8" max="8" width="7.44140625" style="754" customWidth="1"/>
    <col min="9" max="12" width="11.6640625" style="754" customWidth="1"/>
    <col min="13" max="13" width="5.5546875" style="754" customWidth="1"/>
    <col min="14" max="16" width="11.6640625" style="754" customWidth="1"/>
    <col min="17" max="18" width="9.109375" style="754"/>
    <col min="19" max="19" width="26.44140625" style="754" customWidth="1"/>
    <col min="20" max="20" width="24.109375" style="754" customWidth="1"/>
    <col min="21" max="16384" width="9.109375" style="754"/>
  </cols>
  <sheetData>
    <row r="1" spans="1:20" ht="15" thickBot="1" x14ac:dyDescent="0.35"/>
    <row r="2" spans="1:20" ht="15.75" customHeight="1" x14ac:dyDescent="0.3">
      <c r="B2" s="755" t="s">
        <v>70</v>
      </c>
      <c r="C2" s="755" t="s">
        <v>248</v>
      </c>
      <c r="D2" s="755" t="s">
        <v>249</v>
      </c>
      <c r="R2" s="758" t="s">
        <v>260</v>
      </c>
      <c r="S2" s="759"/>
      <c r="T2" s="759"/>
    </row>
    <row r="3" spans="1:20" ht="15.75" customHeight="1" x14ac:dyDescent="0.3">
      <c r="B3" s="756">
        <v>1</v>
      </c>
      <c r="C3" s="779">
        <v>73.599999999999994</v>
      </c>
      <c r="D3" s="779">
        <v>160.19</v>
      </c>
      <c r="R3" s="757">
        <v>1</v>
      </c>
      <c r="S3" s="766" t="s">
        <v>97</v>
      </c>
      <c r="T3" s="742" t="s">
        <v>97</v>
      </c>
    </row>
    <row r="4" spans="1:20" ht="15.75" customHeight="1" x14ac:dyDescent="0.3">
      <c r="B4" s="756">
        <v>2</v>
      </c>
      <c r="C4" s="779">
        <v>63.67</v>
      </c>
      <c r="D4" s="779">
        <v>150.05000000000001</v>
      </c>
      <c r="R4" s="757">
        <v>2</v>
      </c>
      <c r="S4" s="766" t="s">
        <v>243</v>
      </c>
      <c r="T4" s="742" t="s">
        <v>99</v>
      </c>
    </row>
    <row r="5" spans="1:20" ht="22.5" customHeight="1" x14ac:dyDescent="0.3">
      <c r="B5" s="756">
        <v>3</v>
      </c>
      <c r="C5" s="779">
        <v>51.35</v>
      </c>
      <c r="D5" s="779">
        <v>110.25</v>
      </c>
      <c r="I5" s="777" t="s">
        <v>270</v>
      </c>
      <c r="J5" s="777"/>
      <c r="R5" s="757">
        <v>3</v>
      </c>
      <c r="S5" s="767" t="s">
        <v>244</v>
      </c>
      <c r="T5" s="742" t="s">
        <v>100</v>
      </c>
    </row>
    <row r="6" spans="1:20" ht="22.5" customHeight="1" x14ac:dyDescent="0.3">
      <c r="B6" s="756">
        <v>4</v>
      </c>
      <c r="C6" s="779">
        <v>32</v>
      </c>
      <c r="D6" s="779">
        <v>49.79</v>
      </c>
      <c r="H6" s="772">
        <f>+G18/E18</f>
        <v>4.1071428571428577</v>
      </c>
      <c r="I6" s="776">
        <f>D10</f>
        <v>5.6000000000000001E-2</v>
      </c>
      <c r="J6" s="776">
        <f>F10</f>
        <v>0.23</v>
      </c>
      <c r="R6" s="757">
        <v>4</v>
      </c>
      <c r="S6" s="768" t="s">
        <v>99</v>
      </c>
      <c r="T6" s="742" t="s">
        <v>168</v>
      </c>
    </row>
    <row r="7" spans="1:20" ht="22.5" customHeight="1" x14ac:dyDescent="0.9">
      <c r="I7" s="774" t="s">
        <v>271</v>
      </c>
      <c r="J7" s="774"/>
      <c r="K7" s="754" t="s">
        <v>272</v>
      </c>
      <c r="R7" s="757">
        <v>5</v>
      </c>
      <c r="S7" s="767" t="s">
        <v>100</v>
      </c>
      <c r="T7" s="742" t="s">
        <v>137</v>
      </c>
    </row>
    <row r="8" spans="1:20" ht="22.5" customHeight="1" thickBot="1" x14ac:dyDescent="0.35">
      <c r="I8" s="757">
        <f>24-K8</f>
        <v>8</v>
      </c>
      <c r="J8" s="757">
        <v>8</v>
      </c>
      <c r="K8" s="757">
        <v>16</v>
      </c>
      <c r="L8" s="757">
        <v>16</v>
      </c>
      <c r="N8" s="1250" t="s">
        <v>250</v>
      </c>
      <c r="O8" s="1250"/>
      <c r="P8" s="1250"/>
      <c r="R8" s="757">
        <v>6</v>
      </c>
      <c r="S8" s="768" t="s">
        <v>101</v>
      </c>
      <c r="T8" s="742" t="s">
        <v>106</v>
      </c>
    </row>
    <row r="9" spans="1:20" ht="63.75" customHeight="1" x14ac:dyDescent="0.3">
      <c r="B9" s="755" t="s">
        <v>251</v>
      </c>
      <c r="C9" s="755" t="s">
        <v>252</v>
      </c>
      <c r="D9" s="755" t="s">
        <v>253</v>
      </c>
      <c r="E9" s="755" t="s">
        <v>254</v>
      </c>
      <c r="F9" s="755" t="s">
        <v>253</v>
      </c>
      <c r="G9" s="755" t="s">
        <v>254</v>
      </c>
      <c r="I9" s="755" t="s">
        <v>255</v>
      </c>
      <c r="J9" s="755" t="s">
        <v>255</v>
      </c>
      <c r="K9" s="755" t="s">
        <v>256</v>
      </c>
      <c r="L9" s="755" t="s">
        <v>256</v>
      </c>
      <c r="N9" s="755" t="s">
        <v>257</v>
      </c>
      <c r="O9" s="755" t="s">
        <v>258</v>
      </c>
      <c r="P9" s="755" t="s">
        <v>259</v>
      </c>
      <c r="R9" s="757">
        <v>7</v>
      </c>
      <c r="S9" s="766" t="s">
        <v>245</v>
      </c>
      <c r="T9" s="743" t="s">
        <v>108</v>
      </c>
    </row>
    <row r="10" spans="1:20" ht="18" customHeight="1" x14ac:dyDescent="0.3">
      <c r="A10" s="760">
        <v>1</v>
      </c>
      <c r="B10" s="756" t="s">
        <v>261</v>
      </c>
      <c r="C10" s="761">
        <v>221</v>
      </c>
      <c r="D10" s="762">
        <f>0.056</f>
        <v>5.6000000000000001E-2</v>
      </c>
      <c r="E10" s="763">
        <f>D10*C10</f>
        <v>12.375999999999999</v>
      </c>
      <c r="F10" s="762">
        <v>0.23</v>
      </c>
      <c r="G10" s="763">
        <f>F10*C10</f>
        <v>50.830000000000005</v>
      </c>
      <c r="I10" s="763">
        <f>E10*24/$I$8</f>
        <v>37.128</v>
      </c>
      <c r="J10" s="763">
        <f>G10*24/$J$8</f>
        <v>152.49</v>
      </c>
      <c r="K10" s="764">
        <f>E10*3600*$K$8/1000</f>
        <v>712.85759999999993</v>
      </c>
      <c r="L10" s="764">
        <f>G10*3600*$L$8/1000</f>
        <v>2927.8080000000004</v>
      </c>
      <c r="N10" s="780">
        <v>630</v>
      </c>
      <c r="O10" s="765">
        <f>N10/1.5</f>
        <v>420</v>
      </c>
      <c r="P10" s="765">
        <f>O10*24/$I$8</f>
        <v>1260</v>
      </c>
      <c r="R10" s="757">
        <v>8</v>
      </c>
      <c r="S10" s="767" t="s">
        <v>246</v>
      </c>
    </row>
    <row r="11" spans="1:20" ht="18" customHeight="1" x14ac:dyDescent="0.3">
      <c r="A11" s="760">
        <v>2</v>
      </c>
      <c r="B11" s="756" t="s">
        <v>262</v>
      </c>
      <c r="C11" s="761">
        <v>177</v>
      </c>
      <c r="D11" s="762">
        <f t="shared" ref="D11:D17" si="0">0.056</f>
        <v>5.6000000000000001E-2</v>
      </c>
      <c r="E11" s="763">
        <f t="shared" ref="E11:E17" si="1">D11*C11</f>
        <v>9.9120000000000008</v>
      </c>
      <c r="F11" s="762">
        <f>+F10</f>
        <v>0.23</v>
      </c>
      <c r="G11" s="763">
        <f t="shared" ref="G11:G17" si="2">F11*C11</f>
        <v>40.71</v>
      </c>
      <c r="I11" s="763">
        <f t="shared" ref="I11:I17" si="3">E11*24/$I$8</f>
        <v>29.736000000000004</v>
      </c>
      <c r="J11" s="763">
        <f t="shared" ref="J11:J17" si="4">G11*24/$J$8</f>
        <v>122.13</v>
      </c>
      <c r="K11" s="764">
        <f>E11*3600*$K$8/1000</f>
        <v>570.9312000000001</v>
      </c>
      <c r="L11" s="764">
        <f>G11*3600*$L$8/1000</f>
        <v>2344.8960000000002</v>
      </c>
      <c r="N11" s="780">
        <v>67</v>
      </c>
      <c r="O11" s="765">
        <f t="shared" ref="O11:O17" si="5">N11/1.5</f>
        <v>44.666666666666664</v>
      </c>
      <c r="P11" s="765">
        <f t="shared" ref="P11:P17" si="6">O11*24/$I$8</f>
        <v>134</v>
      </c>
      <c r="R11" s="757">
        <v>9</v>
      </c>
      <c r="S11" s="768" t="s">
        <v>103</v>
      </c>
    </row>
    <row r="12" spans="1:20" ht="18" customHeight="1" x14ac:dyDescent="0.3">
      <c r="A12" s="760">
        <v>3</v>
      </c>
      <c r="B12" s="756" t="s">
        <v>263</v>
      </c>
      <c r="C12" s="761">
        <f>444-C11</f>
        <v>267</v>
      </c>
      <c r="D12" s="762">
        <f t="shared" si="0"/>
        <v>5.6000000000000001E-2</v>
      </c>
      <c r="E12" s="763">
        <f t="shared" si="1"/>
        <v>14.952</v>
      </c>
      <c r="F12" s="762">
        <f t="shared" ref="F12:F17" si="7">+F11</f>
        <v>0.23</v>
      </c>
      <c r="G12" s="763">
        <f t="shared" si="2"/>
        <v>61.410000000000004</v>
      </c>
      <c r="I12" s="763">
        <f t="shared" si="3"/>
        <v>44.856000000000002</v>
      </c>
      <c r="J12" s="763">
        <f t="shared" si="4"/>
        <v>184.23000000000002</v>
      </c>
      <c r="K12" s="764">
        <f t="shared" ref="K12:K17" si="8">E12*3600*$K$8/1000</f>
        <v>861.23519999999996</v>
      </c>
      <c r="L12" s="764">
        <f t="shared" ref="L12:L17" si="9">G12*3600*$L$8/1000</f>
        <v>3537.2159999999999</v>
      </c>
      <c r="N12" s="780">
        <v>3</v>
      </c>
      <c r="O12" s="765">
        <f t="shared" si="5"/>
        <v>2</v>
      </c>
      <c r="P12" s="765">
        <f t="shared" si="6"/>
        <v>6</v>
      </c>
      <c r="R12" s="757">
        <v>10</v>
      </c>
      <c r="S12" s="767" t="s">
        <v>104</v>
      </c>
    </row>
    <row r="13" spans="1:20" ht="18" customHeight="1" x14ac:dyDescent="0.3">
      <c r="A13" s="760">
        <v>4</v>
      </c>
      <c r="B13" s="756" t="s">
        <v>264</v>
      </c>
      <c r="C13" s="761">
        <v>692</v>
      </c>
      <c r="D13" s="762">
        <f t="shared" si="0"/>
        <v>5.6000000000000001E-2</v>
      </c>
      <c r="E13" s="763">
        <f t="shared" si="1"/>
        <v>38.752000000000002</v>
      </c>
      <c r="F13" s="762">
        <f t="shared" si="7"/>
        <v>0.23</v>
      </c>
      <c r="G13" s="763">
        <f t="shared" si="2"/>
        <v>159.16</v>
      </c>
      <c r="I13" s="763">
        <f t="shared" si="3"/>
        <v>116.256</v>
      </c>
      <c r="J13" s="763">
        <f t="shared" si="4"/>
        <v>477.48</v>
      </c>
      <c r="K13" s="764">
        <f t="shared" si="8"/>
        <v>2232.1152000000002</v>
      </c>
      <c r="L13" s="764">
        <f t="shared" si="9"/>
        <v>9167.616</v>
      </c>
      <c r="N13" s="780">
        <v>83</v>
      </c>
      <c r="O13" s="765">
        <f t="shared" si="5"/>
        <v>55.333333333333336</v>
      </c>
      <c r="P13" s="765">
        <f t="shared" si="6"/>
        <v>166</v>
      </c>
      <c r="R13" s="757">
        <v>11</v>
      </c>
      <c r="S13" s="773" t="s">
        <v>106</v>
      </c>
    </row>
    <row r="14" spans="1:20" ht="18" customHeight="1" x14ac:dyDescent="0.3">
      <c r="A14" s="760">
        <v>5</v>
      </c>
      <c r="B14" s="756" t="s">
        <v>265</v>
      </c>
      <c r="C14" s="761">
        <v>383</v>
      </c>
      <c r="D14" s="762">
        <f t="shared" si="0"/>
        <v>5.6000000000000001E-2</v>
      </c>
      <c r="E14" s="763">
        <f t="shared" si="1"/>
        <v>21.448</v>
      </c>
      <c r="F14" s="762">
        <f t="shared" si="7"/>
        <v>0.23</v>
      </c>
      <c r="G14" s="763">
        <f t="shared" si="2"/>
        <v>88.09</v>
      </c>
      <c r="I14" s="763">
        <f t="shared" si="3"/>
        <v>64.343999999999994</v>
      </c>
      <c r="J14" s="763">
        <f t="shared" si="4"/>
        <v>264.27</v>
      </c>
      <c r="K14" s="764">
        <f t="shared" si="8"/>
        <v>1235.4048</v>
      </c>
      <c r="L14" s="764">
        <f t="shared" si="9"/>
        <v>5073.9840000000004</v>
      </c>
      <c r="N14" s="780">
        <v>83</v>
      </c>
      <c r="O14" s="765">
        <f t="shared" si="5"/>
        <v>55.333333333333336</v>
      </c>
      <c r="P14" s="765">
        <f t="shared" si="6"/>
        <v>166</v>
      </c>
      <c r="R14" s="757">
        <v>12</v>
      </c>
      <c r="S14" s="768" t="s">
        <v>197</v>
      </c>
    </row>
    <row r="15" spans="1:20" ht="18" customHeight="1" x14ac:dyDescent="0.3">
      <c r="A15" s="760">
        <v>6</v>
      </c>
      <c r="B15" s="756" t="s">
        <v>266</v>
      </c>
      <c r="C15" s="761">
        <v>631</v>
      </c>
      <c r="D15" s="762">
        <f t="shared" si="0"/>
        <v>5.6000000000000001E-2</v>
      </c>
      <c r="E15" s="763">
        <f t="shared" si="1"/>
        <v>35.335999999999999</v>
      </c>
      <c r="F15" s="762">
        <f t="shared" si="7"/>
        <v>0.23</v>
      </c>
      <c r="G15" s="763">
        <f t="shared" si="2"/>
        <v>145.13</v>
      </c>
      <c r="I15" s="763">
        <f t="shared" si="3"/>
        <v>106.008</v>
      </c>
      <c r="J15" s="763">
        <f t="shared" si="4"/>
        <v>435.39</v>
      </c>
      <c r="K15" s="764">
        <f t="shared" si="8"/>
        <v>2035.3535999999999</v>
      </c>
      <c r="L15" s="764">
        <f t="shared" si="9"/>
        <v>8359.4879999999994</v>
      </c>
      <c r="N15" s="780">
        <v>74</v>
      </c>
      <c r="O15" s="765">
        <f t="shared" si="5"/>
        <v>49.333333333333336</v>
      </c>
      <c r="P15" s="765">
        <f t="shared" si="6"/>
        <v>148</v>
      </c>
      <c r="R15" s="757">
        <v>13</v>
      </c>
      <c r="S15" s="766" t="s">
        <v>109</v>
      </c>
    </row>
    <row r="16" spans="1:20" ht="18" customHeight="1" x14ac:dyDescent="0.3">
      <c r="A16" s="760">
        <v>7</v>
      </c>
      <c r="B16" s="756" t="s">
        <v>267</v>
      </c>
      <c r="C16" s="761">
        <v>855</v>
      </c>
      <c r="D16" s="762">
        <f t="shared" si="0"/>
        <v>5.6000000000000001E-2</v>
      </c>
      <c r="E16" s="763">
        <f t="shared" si="1"/>
        <v>47.88</v>
      </c>
      <c r="F16" s="762">
        <f t="shared" si="7"/>
        <v>0.23</v>
      </c>
      <c r="G16" s="763">
        <f t="shared" si="2"/>
        <v>196.65</v>
      </c>
      <c r="I16" s="763">
        <f t="shared" si="3"/>
        <v>143.64000000000001</v>
      </c>
      <c r="J16" s="763">
        <f t="shared" si="4"/>
        <v>589.95000000000005</v>
      </c>
      <c r="K16" s="764">
        <f t="shared" si="8"/>
        <v>2757.8879999999999</v>
      </c>
      <c r="L16" s="764">
        <f t="shared" si="9"/>
        <v>11327.04</v>
      </c>
      <c r="N16" s="780">
        <v>34</v>
      </c>
      <c r="O16" s="765">
        <f t="shared" si="5"/>
        <v>22.666666666666668</v>
      </c>
      <c r="P16" s="765">
        <f t="shared" si="6"/>
        <v>68</v>
      </c>
    </row>
    <row r="17" spans="1:16" ht="18" customHeight="1" x14ac:dyDescent="0.3">
      <c r="A17" s="760">
        <v>8</v>
      </c>
      <c r="B17" s="756" t="s">
        <v>268</v>
      </c>
      <c r="C17" s="761">
        <v>316</v>
      </c>
      <c r="D17" s="762">
        <f t="shared" si="0"/>
        <v>5.6000000000000001E-2</v>
      </c>
      <c r="E17" s="763">
        <f t="shared" si="1"/>
        <v>17.696000000000002</v>
      </c>
      <c r="F17" s="762">
        <f t="shared" si="7"/>
        <v>0.23</v>
      </c>
      <c r="G17" s="763">
        <f t="shared" si="2"/>
        <v>72.680000000000007</v>
      </c>
      <c r="I17" s="763">
        <f t="shared" si="3"/>
        <v>53.088000000000008</v>
      </c>
      <c r="J17" s="763">
        <f t="shared" si="4"/>
        <v>218.04000000000002</v>
      </c>
      <c r="K17" s="764">
        <f t="shared" si="8"/>
        <v>1019.2896000000001</v>
      </c>
      <c r="L17" s="764">
        <f t="shared" si="9"/>
        <v>4186.3680000000004</v>
      </c>
      <c r="N17" s="780">
        <v>13</v>
      </c>
      <c r="O17" s="765">
        <f t="shared" si="5"/>
        <v>8.6666666666666661</v>
      </c>
      <c r="P17" s="765">
        <f t="shared" si="6"/>
        <v>26</v>
      </c>
    </row>
    <row r="18" spans="1:16" ht="18" customHeight="1" x14ac:dyDescent="0.3">
      <c r="B18" s="769"/>
      <c r="C18" s="770">
        <f>SUM(C10:C17)</f>
        <v>3542</v>
      </c>
      <c r="D18" s="771"/>
      <c r="E18" s="770">
        <f>SUM(E10:E17)</f>
        <v>198.352</v>
      </c>
      <c r="F18" s="771"/>
      <c r="G18" s="770">
        <f>SUM(G10:G17)</f>
        <v>814.66000000000008</v>
      </c>
      <c r="I18" s="775">
        <f>E18*24/8</f>
        <v>595.05600000000004</v>
      </c>
      <c r="J18" s="775">
        <f>G18*24/8</f>
        <v>2443.9800000000005</v>
      </c>
      <c r="K18" s="770">
        <f t="shared" ref="K18:O18" si="10">SUM(K10:K17)</f>
        <v>11425.075199999999</v>
      </c>
      <c r="L18" s="770">
        <f t="shared" si="10"/>
        <v>46924.416000000005</v>
      </c>
      <c r="N18" s="770">
        <f t="shared" si="10"/>
        <v>987</v>
      </c>
      <c r="O18" s="770">
        <f t="shared" si="10"/>
        <v>658</v>
      </c>
      <c r="P18" s="770">
        <f>SUM(P10:P17)</f>
        <v>1974</v>
      </c>
    </row>
    <row r="19" spans="1:16" ht="18" customHeight="1" x14ac:dyDescent="0.3"/>
    <row r="20" spans="1:16" ht="18" customHeight="1" x14ac:dyDescent="0.3"/>
    <row r="21" spans="1:16" ht="25.5" customHeight="1" x14ac:dyDescent="0.3">
      <c r="B21" s="778" t="s">
        <v>269</v>
      </c>
    </row>
    <row r="22" spans="1:16" ht="18" customHeight="1" x14ac:dyDescent="0.3"/>
  </sheetData>
  <mergeCells count="1">
    <mergeCell ref="N8:P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3475-5663-4D66-969C-61FC0AEAC6DD}">
  <dimension ref="B2:H33"/>
  <sheetViews>
    <sheetView workbookViewId="0">
      <selection activeCell="C4" sqref="C4"/>
    </sheetView>
  </sheetViews>
  <sheetFormatPr defaultRowHeight="14.4" x14ac:dyDescent="0.3"/>
  <cols>
    <col min="2" max="2" width="5.6640625" bestFit="1" customWidth="1"/>
    <col min="3" max="3" width="35.33203125" bestFit="1" customWidth="1"/>
    <col min="4" max="4" width="27.5546875" bestFit="1" customWidth="1"/>
    <col min="5" max="5" width="12" bestFit="1" customWidth="1"/>
    <col min="6" max="6" width="36.44140625" bestFit="1" customWidth="1"/>
  </cols>
  <sheetData>
    <row r="2" spans="2:8" x14ac:dyDescent="0.3">
      <c r="B2" t="s">
        <v>276</v>
      </c>
      <c r="C2" t="s">
        <v>347</v>
      </c>
      <c r="D2" t="s">
        <v>438</v>
      </c>
      <c r="E2" t="s">
        <v>277</v>
      </c>
      <c r="F2" t="s">
        <v>439</v>
      </c>
      <c r="G2" t="s">
        <v>452</v>
      </c>
    </row>
    <row r="3" spans="2:8" x14ac:dyDescent="0.3">
      <c r="B3">
        <v>15</v>
      </c>
      <c r="C3" t="s">
        <v>103</v>
      </c>
      <c r="D3" t="s">
        <v>104</v>
      </c>
      <c r="E3">
        <v>2909591.8855359</v>
      </c>
      <c r="F3" t="s">
        <v>104</v>
      </c>
      <c r="G3">
        <v>36206036</v>
      </c>
      <c r="H3" s="1094">
        <f>E3/10000</f>
        <v>290.95918855359002</v>
      </c>
    </row>
    <row r="4" spans="2:8" ht="21" x14ac:dyDescent="0.3">
      <c r="B4" s="1000">
        <v>39</v>
      </c>
      <c r="C4" s="1000" t="s">
        <v>455</v>
      </c>
      <c r="D4" s="1000"/>
      <c r="E4" s="1000">
        <v>1177633.1067759099</v>
      </c>
      <c r="F4" s="1000"/>
      <c r="G4" s="1000">
        <v>36206036</v>
      </c>
      <c r="H4" s="1094">
        <f t="shared" ref="H4:H33" si="0">E4/10000</f>
        <v>117.76331067759099</v>
      </c>
    </row>
    <row r="5" spans="2:8" x14ac:dyDescent="0.3">
      <c r="B5">
        <v>1</v>
      </c>
      <c r="C5" t="s">
        <v>106</v>
      </c>
      <c r="D5" t="s">
        <v>440</v>
      </c>
      <c r="E5">
        <v>487315.60617079103</v>
      </c>
      <c r="F5" t="s">
        <v>106</v>
      </c>
      <c r="G5">
        <v>36206036</v>
      </c>
      <c r="H5" s="1094">
        <f t="shared" si="0"/>
        <v>48.731560617079104</v>
      </c>
    </row>
    <row r="6" spans="2:8" x14ac:dyDescent="0.3">
      <c r="B6">
        <v>14</v>
      </c>
      <c r="C6" t="s">
        <v>106</v>
      </c>
      <c r="D6" t="s">
        <v>441</v>
      </c>
      <c r="E6">
        <v>972754.57943509205</v>
      </c>
      <c r="F6" t="s">
        <v>106</v>
      </c>
      <c r="G6">
        <v>36206036</v>
      </c>
      <c r="H6" s="1094">
        <f t="shared" si="0"/>
        <v>97.27545794350921</v>
      </c>
    </row>
    <row r="7" spans="2:8" x14ac:dyDescent="0.3">
      <c r="B7">
        <v>17</v>
      </c>
      <c r="C7" t="s">
        <v>282</v>
      </c>
      <c r="D7" t="s">
        <v>289</v>
      </c>
      <c r="E7">
        <v>225440.362821691</v>
      </c>
      <c r="G7">
        <v>36206036</v>
      </c>
      <c r="H7" s="1094">
        <f t="shared" si="0"/>
        <v>22.544036282169099</v>
      </c>
    </row>
    <row r="8" spans="2:8" x14ac:dyDescent="0.3">
      <c r="B8">
        <v>18</v>
      </c>
      <c r="C8" t="s">
        <v>282</v>
      </c>
      <c r="D8" t="s">
        <v>287</v>
      </c>
      <c r="E8">
        <v>101663.30048468499</v>
      </c>
      <c r="G8">
        <v>36206036</v>
      </c>
      <c r="H8" s="1094">
        <f t="shared" si="0"/>
        <v>10.166330048468499</v>
      </c>
    </row>
    <row r="9" spans="2:8" x14ac:dyDescent="0.3">
      <c r="B9">
        <v>19</v>
      </c>
      <c r="C9" t="s">
        <v>282</v>
      </c>
      <c r="D9" t="s">
        <v>285</v>
      </c>
      <c r="E9">
        <v>245050.59016397101</v>
      </c>
      <c r="G9">
        <v>36206036</v>
      </c>
      <c r="H9" s="1094">
        <f t="shared" si="0"/>
        <v>24.505059016397102</v>
      </c>
    </row>
    <row r="10" spans="2:8" x14ac:dyDescent="0.3">
      <c r="B10">
        <v>20</v>
      </c>
      <c r="C10" t="s">
        <v>282</v>
      </c>
      <c r="D10" t="s">
        <v>297</v>
      </c>
      <c r="E10">
        <v>1289698.88618942</v>
      </c>
      <c r="G10">
        <v>36206036</v>
      </c>
      <c r="H10" s="1094">
        <f t="shared" si="0"/>
        <v>128.96988861894201</v>
      </c>
    </row>
    <row r="11" spans="2:8" x14ac:dyDescent="0.3">
      <c r="B11">
        <v>21</v>
      </c>
      <c r="C11" t="s">
        <v>282</v>
      </c>
      <c r="D11" t="s">
        <v>295</v>
      </c>
      <c r="E11">
        <v>4162240.0732548302</v>
      </c>
      <c r="G11">
        <v>36206036</v>
      </c>
      <c r="H11" s="1094">
        <f t="shared" si="0"/>
        <v>416.224007325483</v>
      </c>
    </row>
    <row r="12" spans="2:8" x14ac:dyDescent="0.3">
      <c r="B12">
        <v>22</v>
      </c>
      <c r="C12" t="s">
        <v>282</v>
      </c>
      <c r="D12" t="s">
        <v>293</v>
      </c>
      <c r="E12">
        <v>3155029.3970814701</v>
      </c>
      <c r="G12">
        <v>36206036</v>
      </c>
      <c r="H12" s="1094">
        <f t="shared" si="0"/>
        <v>315.50293970814704</v>
      </c>
    </row>
    <row r="13" spans="2:8" ht="21" x14ac:dyDescent="0.3">
      <c r="B13" s="1000">
        <v>23</v>
      </c>
      <c r="C13" s="1000" t="s">
        <v>282</v>
      </c>
      <c r="D13" s="1000" t="s">
        <v>291</v>
      </c>
      <c r="E13" s="1000">
        <v>331738.27174113301</v>
      </c>
      <c r="F13" s="1000" t="s">
        <v>246</v>
      </c>
      <c r="G13" s="1000">
        <v>36206036</v>
      </c>
      <c r="H13" s="1094">
        <f t="shared" si="0"/>
        <v>33.173827174113299</v>
      </c>
    </row>
    <row r="14" spans="2:8" ht="21" x14ac:dyDescent="0.3">
      <c r="B14" s="1000">
        <v>24</v>
      </c>
      <c r="C14" s="1000" t="s">
        <v>282</v>
      </c>
      <c r="D14" s="1000" t="s">
        <v>283</v>
      </c>
      <c r="E14" s="1000">
        <v>874161.06485026598</v>
      </c>
      <c r="F14" s="1000" t="s">
        <v>245</v>
      </c>
      <c r="G14" s="1000">
        <v>36206036</v>
      </c>
      <c r="H14" s="1094">
        <f t="shared" si="0"/>
        <v>87.416106485026603</v>
      </c>
    </row>
    <row r="15" spans="2:8" x14ac:dyDescent="0.3">
      <c r="B15">
        <v>13</v>
      </c>
      <c r="C15" t="s">
        <v>299</v>
      </c>
      <c r="E15">
        <v>2285437.4058886999</v>
      </c>
      <c r="F15" t="s">
        <v>197</v>
      </c>
      <c r="G15">
        <v>36206036</v>
      </c>
      <c r="H15" s="1094">
        <f t="shared" si="0"/>
        <v>228.54374058886998</v>
      </c>
    </row>
    <row r="16" spans="2:8" ht="18" x14ac:dyDescent="0.3">
      <c r="B16" s="1046">
        <v>37</v>
      </c>
      <c r="C16" s="1046" t="s">
        <v>321</v>
      </c>
      <c r="D16" s="1046"/>
      <c r="E16" s="1046">
        <v>4982331.3521495899</v>
      </c>
      <c r="F16" s="1046" t="s">
        <v>100</v>
      </c>
      <c r="G16" s="1046">
        <v>36206036</v>
      </c>
      <c r="H16" s="1094">
        <f t="shared" si="0"/>
        <v>498.23313521495902</v>
      </c>
    </row>
    <row r="17" spans="2:8" ht="18" x14ac:dyDescent="0.3">
      <c r="B17" s="1046">
        <v>28</v>
      </c>
      <c r="C17" s="1046" t="s">
        <v>323</v>
      </c>
      <c r="D17" s="1046"/>
      <c r="E17" s="1046">
        <v>654072.11854388495</v>
      </c>
      <c r="F17" s="1046" t="s">
        <v>100</v>
      </c>
      <c r="G17" s="1046">
        <v>36206036</v>
      </c>
      <c r="H17" s="1094">
        <f t="shared" si="0"/>
        <v>65.407211854388493</v>
      </c>
    </row>
    <row r="18" spans="2:8" ht="18" x14ac:dyDescent="0.3">
      <c r="B18" s="1046">
        <v>38</v>
      </c>
      <c r="C18" s="1046" t="s">
        <v>327</v>
      </c>
      <c r="D18" s="1046"/>
      <c r="E18" s="1046">
        <v>49221.907587603499</v>
      </c>
      <c r="F18" s="1046" t="s">
        <v>99</v>
      </c>
      <c r="G18" s="1046">
        <v>36206036</v>
      </c>
      <c r="H18" s="1094">
        <f t="shared" si="0"/>
        <v>4.9221907587603502</v>
      </c>
    </row>
    <row r="19" spans="2:8" x14ac:dyDescent="0.3">
      <c r="B19">
        <v>10</v>
      </c>
      <c r="C19" t="s">
        <v>97</v>
      </c>
      <c r="D19">
        <v>7</v>
      </c>
      <c r="E19">
        <v>1745512.03909311</v>
      </c>
      <c r="F19" t="s">
        <v>97</v>
      </c>
      <c r="G19">
        <v>36206036</v>
      </c>
      <c r="H19" s="1094">
        <f t="shared" si="0"/>
        <v>174.551203909311</v>
      </c>
    </row>
    <row r="20" spans="2:8" x14ac:dyDescent="0.3">
      <c r="B20">
        <v>11</v>
      </c>
      <c r="C20" t="s">
        <v>97</v>
      </c>
      <c r="D20">
        <v>8</v>
      </c>
      <c r="E20">
        <v>2109227.7278395798</v>
      </c>
      <c r="F20" t="s">
        <v>97</v>
      </c>
      <c r="G20">
        <v>36206036</v>
      </c>
      <c r="H20" s="1094">
        <f t="shared" si="0"/>
        <v>210.92277278395798</v>
      </c>
    </row>
    <row r="21" spans="2:8" x14ac:dyDescent="0.3">
      <c r="B21">
        <v>12</v>
      </c>
      <c r="C21" t="s">
        <v>97</v>
      </c>
      <c r="D21">
        <v>2</v>
      </c>
      <c r="E21">
        <v>869788.76672974299</v>
      </c>
      <c r="F21" t="s">
        <v>97</v>
      </c>
      <c r="G21">
        <v>36206036</v>
      </c>
      <c r="H21" s="1094">
        <f t="shared" si="0"/>
        <v>86.978876672974295</v>
      </c>
    </row>
    <row r="22" spans="2:8" x14ac:dyDescent="0.3">
      <c r="B22">
        <v>16</v>
      </c>
      <c r="C22" t="s">
        <v>97</v>
      </c>
      <c r="D22" t="s">
        <v>244</v>
      </c>
      <c r="E22">
        <v>109715.944331778</v>
      </c>
      <c r="F22" t="s">
        <v>244</v>
      </c>
      <c r="G22">
        <v>36206036</v>
      </c>
      <c r="H22" s="1094">
        <f t="shared" si="0"/>
        <v>10.971594433177799</v>
      </c>
    </row>
    <row r="23" spans="2:8" x14ac:dyDescent="0.3">
      <c r="B23">
        <v>2</v>
      </c>
      <c r="C23" t="s">
        <v>97</v>
      </c>
      <c r="D23">
        <v>1</v>
      </c>
      <c r="E23">
        <v>640829.38543445501</v>
      </c>
      <c r="F23" t="s">
        <v>97</v>
      </c>
      <c r="G23">
        <v>36206036</v>
      </c>
      <c r="H23" s="1094">
        <f t="shared" si="0"/>
        <v>64.082938543445493</v>
      </c>
    </row>
    <row r="24" spans="2:8" x14ac:dyDescent="0.3">
      <c r="B24">
        <v>25</v>
      </c>
      <c r="C24" t="s">
        <v>97</v>
      </c>
      <c r="D24" t="s">
        <v>453</v>
      </c>
      <c r="E24">
        <v>23078.126286529601</v>
      </c>
      <c r="F24" t="s">
        <v>97</v>
      </c>
      <c r="G24">
        <v>36206036</v>
      </c>
      <c r="H24" s="1094">
        <f t="shared" si="0"/>
        <v>2.3078126286529601</v>
      </c>
    </row>
    <row r="25" spans="2:8" x14ac:dyDescent="0.3">
      <c r="B25">
        <v>26</v>
      </c>
      <c r="C25" t="s">
        <v>97</v>
      </c>
      <c r="D25" t="s">
        <v>454</v>
      </c>
      <c r="E25">
        <v>147365.37381988799</v>
      </c>
      <c r="F25" t="s">
        <v>97</v>
      </c>
      <c r="G25">
        <v>36206036</v>
      </c>
      <c r="H25" s="1094">
        <f t="shared" si="0"/>
        <v>14.736537381988798</v>
      </c>
    </row>
    <row r="26" spans="2:8" x14ac:dyDescent="0.3">
      <c r="B26">
        <v>27</v>
      </c>
      <c r="C26" t="s">
        <v>97</v>
      </c>
      <c r="D26" t="s">
        <v>454</v>
      </c>
      <c r="E26">
        <v>35190.258228732797</v>
      </c>
      <c r="F26" t="s">
        <v>97</v>
      </c>
      <c r="G26">
        <v>36206036</v>
      </c>
      <c r="H26" s="1094">
        <f t="shared" si="0"/>
        <v>3.5190258228732798</v>
      </c>
    </row>
    <row r="27" spans="2:8" x14ac:dyDescent="0.3">
      <c r="B27">
        <v>3</v>
      </c>
      <c r="C27" t="s">
        <v>97</v>
      </c>
      <c r="D27">
        <v>9</v>
      </c>
      <c r="E27">
        <v>782009.91526037396</v>
      </c>
      <c r="F27" t="s">
        <v>97</v>
      </c>
      <c r="G27">
        <v>36206036</v>
      </c>
      <c r="H27" s="1094">
        <f t="shared" si="0"/>
        <v>78.200991526037399</v>
      </c>
    </row>
    <row r="28" spans="2:8" x14ac:dyDescent="0.3">
      <c r="B28">
        <v>4</v>
      </c>
      <c r="C28" t="s">
        <v>97</v>
      </c>
      <c r="D28">
        <v>10</v>
      </c>
      <c r="E28">
        <v>2012340.04906313</v>
      </c>
      <c r="F28" t="s">
        <v>97</v>
      </c>
      <c r="G28">
        <v>36206036</v>
      </c>
      <c r="H28" s="1094">
        <f t="shared" si="0"/>
        <v>201.234004906313</v>
      </c>
    </row>
    <row r="29" spans="2:8" x14ac:dyDescent="0.3">
      <c r="B29">
        <v>5</v>
      </c>
      <c r="C29" t="s">
        <v>97</v>
      </c>
      <c r="D29">
        <v>3</v>
      </c>
      <c r="E29">
        <v>579876.24283453799</v>
      </c>
      <c r="F29" t="s">
        <v>97</v>
      </c>
      <c r="G29">
        <v>36206036</v>
      </c>
      <c r="H29" s="1094">
        <f t="shared" si="0"/>
        <v>57.987624283453798</v>
      </c>
    </row>
    <row r="30" spans="2:8" x14ac:dyDescent="0.3">
      <c r="B30">
        <v>6</v>
      </c>
      <c r="C30" t="s">
        <v>97</v>
      </c>
      <c r="D30">
        <v>4</v>
      </c>
      <c r="E30">
        <v>491281.478053884</v>
      </c>
      <c r="F30" t="s">
        <v>97</v>
      </c>
      <c r="G30">
        <v>36206036</v>
      </c>
      <c r="H30" s="1094">
        <f t="shared" si="0"/>
        <v>49.128147805388402</v>
      </c>
    </row>
    <row r="31" spans="2:8" x14ac:dyDescent="0.3">
      <c r="B31">
        <v>7</v>
      </c>
      <c r="C31" t="s">
        <v>97</v>
      </c>
      <c r="D31">
        <v>5</v>
      </c>
      <c r="E31">
        <v>475749.07767297101</v>
      </c>
      <c r="F31" t="s">
        <v>97</v>
      </c>
      <c r="G31">
        <v>36206036</v>
      </c>
      <c r="H31" s="1094">
        <f t="shared" si="0"/>
        <v>47.574907767297098</v>
      </c>
    </row>
    <row r="32" spans="2:8" x14ac:dyDescent="0.3">
      <c r="B32">
        <v>8</v>
      </c>
      <c r="C32" t="s">
        <v>97</v>
      </c>
      <c r="D32">
        <v>11</v>
      </c>
      <c r="E32">
        <v>1743722.1928457301</v>
      </c>
      <c r="F32" t="s">
        <v>97</v>
      </c>
      <c r="G32">
        <v>36206036</v>
      </c>
      <c r="H32" s="1094">
        <f t="shared" si="0"/>
        <v>174.37221928457302</v>
      </c>
    </row>
    <row r="33" spans="2:8" x14ac:dyDescent="0.3">
      <c r="B33">
        <v>9</v>
      </c>
      <c r="C33" t="s">
        <v>97</v>
      </c>
      <c r="D33">
        <v>6</v>
      </c>
      <c r="E33">
        <v>536969.38075437699</v>
      </c>
      <c r="F33" t="s">
        <v>97</v>
      </c>
      <c r="G33">
        <v>36206036</v>
      </c>
      <c r="H33" s="1094">
        <f t="shared" si="0"/>
        <v>53.6969380754377</v>
      </c>
    </row>
  </sheetData>
  <autoFilter ref="B2:G33" xr:uid="{1FD0A9C3-F631-4174-8D3D-E7FC57915ACA}">
    <sortState xmlns:xlrd2="http://schemas.microsoft.com/office/spreadsheetml/2017/richdata2" ref="B3:G33">
      <sortCondition ref="C2:C3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IR</vt:lpstr>
      <vt:lpstr>Analysis</vt:lpstr>
      <vt:lpstr>کمربند شمالی</vt:lpstr>
      <vt:lpstr>ک.ج2</vt:lpstr>
      <vt:lpstr>Fig</vt:lpstr>
      <vt:lpstr>ک_ج</vt:lpstr>
      <vt:lpstr>کمربند سبز- 1399</vt:lpstr>
      <vt:lpstr>گزارش آبی، 1399</vt:lpstr>
      <vt:lpstr>Sheet1</vt:lpstr>
      <vt:lpstr>ک.ج2!Print_Area</vt:lpstr>
      <vt:lpstr>ک_ج!Print_Area</vt:lpstr>
      <vt:lpstr>'کمربند سبز- 1399'!Print_Area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alireza soltani</dc:creator>
  <cp:lastModifiedBy>POOYA</cp:lastModifiedBy>
  <dcterms:created xsi:type="dcterms:W3CDTF">2020-04-12T04:20:21Z</dcterms:created>
  <dcterms:modified xsi:type="dcterms:W3CDTF">2021-01-29T13:57:34Z</dcterms:modified>
</cp:coreProperties>
</file>