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tables/table8.xml" ContentType="application/vnd.openxmlformats-officedocument.spreadsheetml.table+xml"/>
  <Override PartName="/xl/worksheets/sheet10.xml" ContentType="application/vnd.openxmlformats-officedocument.spreadsheetml.worksheet+xml"/>
  <Override PartName="/xl/tables/table9.xml" ContentType="application/vnd.openxmlformats-officedocument.spreadsheetml.table+xml"/>
  <Override PartName="/xl/worksheets/sheet11.xml" ContentType="application/vnd.openxmlformats-officedocument.spreadsheetml.worksheet+xml"/>
  <Override PartName="/xl/tables/table10.xml" ContentType="application/vnd.openxmlformats-officedocument.spreadsheetml.table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worksheets/sheet13.xml" ContentType="application/vnd.openxmlformats-officedocument.spreadsheetml.worksheet+xml"/>
  <Override PartName="/xl/tables/table12.xml" ContentType="application/vnd.openxmlformats-officedocument.spreadsheetml.table+xml"/>
  <Override PartName="/xl/worksheets/sheet14.xml" ContentType="application/vnd.openxmlformats-officedocument.spreadsheetml.worksheet+xml"/>
  <Override PartName="/xl/tables/table13.xml" ContentType="application/vnd.openxmlformats-officedocument.spreadsheetml.table+xml"/>
  <Override PartName="/xl/worksheets/sheet15.xml" ContentType="application/vnd.openxmlformats-officedocument.spreadsheetml.worksheet+xml"/>
  <Override PartName="/xl/tables/table14.xml" ContentType="application/vnd.openxmlformats-officedocument.spreadsheetml.table+xml"/>
  <Override PartName="/xl/worksheets/sheet16.xml" ContentType="application/vnd.openxmlformats-officedocument.spreadsheetml.worksheet+xml"/>
  <Override PartName="/xl/tables/table15.xml" ContentType="application/vnd.openxmlformats-officedocument.spreadsheetml.table+xml"/>
  <Override PartName="/xl/worksheets/sheet17.xml" ContentType="application/vnd.openxmlformats-officedocument.spreadsheetml.worksheet+xml"/>
  <Override PartName="/xl/tables/table16.xml" ContentType="application/vnd.openxmlformats-officedocument.spreadsheetml.table+xml"/>
  <Override PartName="/xl/worksheets/sheet18.xml" ContentType="application/vnd.openxmlformats-officedocument.spreadsheetml.worksheet+xml"/>
  <Override PartName="/xl/tables/table17.xml" ContentType="application/vnd.openxmlformats-officedocument.spreadsheetml.table+xml"/>
  <Override PartName="/xl/worksheets/sheet19.xml" ContentType="application/vnd.openxmlformats-officedocument.spreadsheetml.worksheet+xml"/>
  <Override PartName="/xl/tables/table18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3148" yWindow="-108" windowWidth="23256" windowHeight="12576" tabRatio="600" firstSheet="0" activeTab="0" autoFilterDateGrouping="1"/>
  </bookViews>
  <sheets>
    <sheet name="وارد کردن اطلاعات" sheetId="1" state="visible" r:id="rId1"/>
    <sheet name="استاندارد 1" sheetId="2" state="visible" r:id="rId2"/>
    <sheet name="استاندارد 2" sheetId="3" state="visible" r:id="rId3"/>
    <sheet name="3.0-3.5" sheetId="4" state="visible" r:id="rId4"/>
    <sheet name="3.6-3.11" sheetId="5" state="visible" r:id="rId5"/>
    <sheet name="4.0-4.5" sheetId="6" state="visible" r:id="rId6"/>
    <sheet name="4.6-4.11" sheetId="7" state="visible" r:id="rId7"/>
    <sheet name="5.0-5.11" sheetId="8" state="visible" r:id="rId8"/>
    <sheet name="6.0-6.11" sheetId="9" state="visible" r:id="rId9"/>
    <sheet name="7.0-7.11" sheetId="10" state="visible" r:id="rId10"/>
    <sheet name="8.0-8.11" sheetId="11" state="visible" r:id="rId11"/>
    <sheet name="9.0-9.11" sheetId="12" state="visible" r:id="rId12"/>
    <sheet name="10.0-10.11" sheetId="13" state="visible" r:id="rId13"/>
    <sheet name="11.0-11.11" sheetId="14" state="visible" r:id="rId14"/>
    <sheet name="12.0-12.11" sheetId="15" state="visible" r:id="rId15"/>
    <sheet name="13.0-13.11" sheetId="16" state="visible" r:id="rId16"/>
    <sheet name="14.0-14.11" sheetId="17" state="visible" r:id="rId17"/>
    <sheet name="15.0-15.11" sheetId="18" state="visible" r:id="rId18"/>
    <sheet name="16.0-16.11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960429]dd/mm/yyyy;@"/>
    <numFmt numFmtId="165" formatCode="[$-160429]dd/mm/yyyy;@"/>
  </numFmts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164"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tables/table1.xml><?xml version="1.0" encoding="utf-8"?>
<table xmlns="http://schemas.openxmlformats.org/spreadsheetml/2006/main" id="1" name="Q_18" displayName="Q_18" ref="A1:H20" headerRowCount="1" totalsRowShown="0">
  <autoFilter ref="A1:H20"/>
  <tableColumns count="8">
    <tableColumn id="1" name="Standard Score"/>
    <tableColumn id="2" name="1"/>
    <tableColumn id="3" name="2"/>
    <tableColumn id="4" name="3"/>
    <tableColumn id="13" name="1*" dataDxfId="163">
      <calculatedColumnFormula>IF(Q_18[[#This Row],[1]]-ROUND('وارد کردن اطلاعات'!$J$5,0)&lt;0,1000,Q_18[[#This Row],[1]]-ROUND('وارد کردن اطلاعات'!$J$5,0))</calculatedColumnFormula>
    </tableColumn>
    <tableColumn id="14" name="2*" dataDxfId="162">
      <calculatedColumnFormula>IF(Q_18[[#This Row],[2]]-ROUND('وارد کردن اطلاعات'!$J$9,0)&lt;0,1000,Q_18[[#This Row],[2]]-ROUND('وارد کردن اطلاعات'!$J$9,0))</calculatedColumnFormula>
    </tableColumn>
    <tableColumn id="15" name="3*" dataDxfId="161">
      <calculatedColumnFormula>IF(Q_18[[#This Row],[3]]-ROUND('وارد کردن اطلاعات'!$J$12,0)&lt;0,1000,Q_18[[#This Row],[3]]-ROUND('وارد کردن اطلاعات'!$J$12,0))</calculatedColumnFormula>
    </tableColumn>
    <tableColumn id="24" name="Percentile" dataDxfId="160"/>
  </tableColumns>
  <tableStyleInfo name="TableStyleMedium2" showFirstColumn="1" showLastColumn="1" showRowStripes="1" showColumnStripes="0"/>
</table>
</file>

<file path=xl/tables/table10.xml><?xml version="1.0" encoding="utf-8"?>
<table xmlns="http://schemas.openxmlformats.org/spreadsheetml/2006/main" id="10" name="I" displayName="I" ref="A1:W20" headerRowCount="1" totalsRowShown="0">
  <autoFilter ref="A1:W20"/>
  <tableColumns count="23">
    <tableColumn id="1" name="Standard Score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3" name="11"/>
    <tableColumn id="12" name="1*" dataDxfId="98">
      <calculatedColumnFormula>IF(I[[#This Row],[1]]-ROUND('وارد کردن اطلاعات'!$D$5,0)&lt;0,1000,I[[#This Row],[1]]-ROUND('وارد کردن اطلاعات'!$D$5,0))</calculatedColumnFormula>
    </tableColumn>
    <tableColumn id="14" name="2*" dataDxfId="97">
      <calculatedColumnFormula>IF(I[[#This Row],[2]]-ROUND('وارد کردن اطلاعات'!$D$6,0)&lt;0,1000,I[[#This Row],[2]]-ROUND('وارد کردن اطلاعات'!$D$6,0))</calculatedColumnFormula>
    </tableColumn>
    <tableColumn id="15" name="3*" dataDxfId="96">
      <calculatedColumnFormula>IF(I[[#This Row],[3]]-ROUND('وارد کردن اطلاعات'!$D$7,0)&lt;0,1000,I[[#This Row],[3]]-ROUND('وارد کردن اطلاعات'!$D$7,0))</calculatedColumnFormula>
    </tableColumn>
    <tableColumn id="16" name="4*" dataDxfId="95">
      <calculatedColumnFormula>IF(I[[#This Row],[4]]-ROUND('وارد کردن اطلاعات'!$D$8,0)&lt;0,1000,I[[#This Row],[4]]-ROUND('وارد کردن اطلاعات'!$D$8,0))</calculatedColumnFormula>
    </tableColumn>
    <tableColumn id="17" name="5*" dataDxfId="94">
      <calculatedColumnFormula>IF(I[[#This Row],[5]]-ROUND('وارد کردن اطلاعات'!$D$9,0)&lt;0,1000,I[[#This Row],[5]]-ROUND('وارد کردن اطلاعات'!$D$9,0))</calculatedColumnFormula>
    </tableColumn>
    <tableColumn id="18" name="6*" dataDxfId="93">
      <calculatedColumnFormula>IF(I[[#This Row],[6]]-ROUND('وارد کردن اطلاعات'!$D$10,0)&lt;0,1000,I[[#This Row],[6]]-ROUND('وارد کردن اطلاعات'!$D$10,0))</calculatedColumnFormula>
    </tableColumn>
    <tableColumn id="19" name="7*" dataDxfId="92">
      <calculatedColumnFormula>IF(I[[#This Row],[7]]-ROUND('وارد کردن اطلاعات'!$D$11,0)&lt;0,1000,I[[#This Row],[7]]-ROUND('وارد کردن اطلاعات'!$D$11,0))</calculatedColumnFormula>
    </tableColumn>
    <tableColumn id="20" name="8*" dataDxfId="91">
      <calculatedColumnFormula>IF(I[[#This Row],[8]]-ROUND('وارد کردن اطلاعات'!$D$12,0)&lt;0,1000,I[[#This Row],[8]]-ROUND('وارد کردن اطلاعات'!$D$12,0))</calculatedColumnFormula>
    </tableColumn>
    <tableColumn id="21" name="9*" dataDxfId="90">
      <calculatedColumnFormula>IF(I[[#This Row],[9]]-ROUND('وارد کردن اطلاعات'!$D$13,0)&lt;0,1000,I[[#This Row],[9]]-ROUND('وارد کردن اطلاعات'!$D$13,0))</calculatedColumnFormula>
    </tableColumn>
    <tableColumn id="22" name="10*" dataDxfId="89">
      <calculatedColumnFormula>IF(I[[#This Row],[10]]-ROUND('وارد کردن اطلاعات'!$D$14,0)&lt;0,1000,I[[#This Row],[10]]-ROUND('وارد کردن اطلاعات'!$D$14,0))</calculatedColumnFormula>
    </tableColumn>
    <tableColumn id="23" name="11*" dataDxfId="88">
      <calculatedColumnFormula>IF(I[[#This Row],[11]]-ROUND('وارد کردن اطلاعات'!$D$15,0)&lt;0,1000,I[[#This Row],[11]]-ROUND('وارد کردن اطلاعات'!$D$15,0))</calculatedColumnFormula>
    </tableColumn>
  </tableColumns>
  <tableStyleInfo name="TableStyleMedium2" showFirstColumn="1" showLastColumn="0" showRowStripes="1" showColumnStripes="0"/>
</table>
</file>

<file path=xl/tables/table11.xml><?xml version="1.0" encoding="utf-8"?>
<table xmlns="http://schemas.openxmlformats.org/spreadsheetml/2006/main" id="11" name="J" displayName="J" ref="A1:W20" headerRowCount="1" totalsRowShown="0">
  <autoFilter ref="A1:W20"/>
  <tableColumns count="23">
    <tableColumn id="1" name="Standard Score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2" name="10"/>
    <tableColumn id="11" name="11"/>
    <tableColumn id="13" name="1*" dataDxfId="87">
      <calculatedColumnFormula>IF(J[[#This Row],[1]]-ROUND('وارد کردن اطلاعات'!$D$5,0)&lt;0,1000,J[[#This Row],[1]]-ROUND('وارد کردن اطلاعات'!$D$5,0))</calculatedColumnFormula>
    </tableColumn>
    <tableColumn id="14" name="2*" dataDxfId="86">
      <calculatedColumnFormula>IF(J[[#This Row],[2]]-ROUND('وارد کردن اطلاعات'!$D$6,0)&lt;0,1000,J[[#This Row],[2]]-ROUND('وارد کردن اطلاعات'!$D$6,0))</calculatedColumnFormula>
    </tableColumn>
    <tableColumn id="15" name="3*" dataDxfId="85">
      <calculatedColumnFormula>IF(J[[#This Row],[3]]-ROUND('وارد کردن اطلاعات'!$D$7,0)&lt;0,1000,J[[#This Row],[3]]-ROUND('وارد کردن اطلاعات'!$D$7,0))</calculatedColumnFormula>
    </tableColumn>
    <tableColumn id="16" name="4*" dataDxfId="84">
      <calculatedColumnFormula>IF(J[[#This Row],[4]]-ROUND('وارد کردن اطلاعات'!$D$8,0)&lt;0,1000,J[[#This Row],[4]]-ROUND('وارد کردن اطلاعات'!$D$8,0))</calculatedColumnFormula>
    </tableColumn>
    <tableColumn id="17" name="5*" dataDxfId="83">
      <calculatedColumnFormula>IF(J[[#This Row],[5]]-ROUND('وارد کردن اطلاعات'!$D$9,0)&lt;0,1000,J[[#This Row],[5]]-ROUND('وارد کردن اطلاعات'!$D$9,0))</calculatedColumnFormula>
    </tableColumn>
    <tableColumn id="18" name="6*" dataDxfId="82">
      <calculatedColumnFormula>IF(J[[#This Row],[6]]-ROUND('وارد کردن اطلاعات'!$D$10,0)&lt;0,1000,J[[#This Row],[6]]-ROUND('وارد کردن اطلاعات'!$D$10,0))</calculatedColumnFormula>
    </tableColumn>
    <tableColumn id="19" name="7*" dataDxfId="81">
      <calculatedColumnFormula>IF(J[[#This Row],[7]]-ROUND('وارد کردن اطلاعات'!$D$11,0)&lt;0,1000,J[[#This Row],[7]]-ROUND('وارد کردن اطلاعات'!$D$11,0))</calculatedColumnFormula>
    </tableColumn>
    <tableColumn id="20" name="8*" dataDxfId="80">
      <calculatedColumnFormula>IF(J[[#This Row],[8]]-ROUND('وارد کردن اطلاعات'!$D$12,0)&lt;0,1000,J[[#This Row],[8]]-ROUND('وارد کردن اطلاعات'!$D$12,0))</calculatedColumnFormula>
    </tableColumn>
    <tableColumn id="21" name="9*" dataDxfId="79">
      <calculatedColumnFormula>IF(J[[#This Row],[9]]-ROUND('وارد کردن اطلاعات'!$D$13,0)&lt;0,1000,J[[#This Row],[9]]-ROUND('وارد کردن اطلاعات'!$D$13,0))</calculatedColumnFormula>
    </tableColumn>
    <tableColumn id="22" name="10*" dataDxfId="78">
      <calculatedColumnFormula>IF(J[[#This Row],[10]]-ROUND('وارد کردن اطلاعات'!$D$14,0)&lt;0,1000,J[[#This Row],[10]]-ROUND('وارد کردن اطلاعات'!$D$14,0))</calculatedColumnFormula>
    </tableColumn>
    <tableColumn id="23" name="11*" dataDxfId="77">
      <calculatedColumnFormula>IF(J[[#This Row],[11]]-ROUND('وارد کردن اطلاعات'!$D$15,0)&lt;0,1000,J[[#This Row],[11]]-ROUND('وارد کردن اطلاعات'!$D$15,0))</calculatedColumnFormula>
    </tableColumn>
  </tableColumns>
  <tableStyleInfo name="TableStyleMedium2" showFirstColumn="1" showLastColumn="0" showRowStripes="1" showColumnStripes="0"/>
</table>
</file>

<file path=xl/tables/table12.xml><?xml version="1.0" encoding="utf-8"?>
<table xmlns="http://schemas.openxmlformats.org/spreadsheetml/2006/main" id="12" name="K" displayName="K" ref="A1:W20" headerRowCount="1" totalsRowShown="0">
  <autoFilter ref="A1:W20"/>
  <tableColumns count="23">
    <tableColumn id="1" name="Standard Score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2" name="10"/>
    <tableColumn id="11" name="11"/>
    <tableColumn id="13" name="1*" dataDxfId="76">
      <calculatedColumnFormula>IF(K[[#This Row],[1]]-ROUND('وارد کردن اطلاعات'!$D$5,0)&lt;0,1000,K[[#This Row],[1]]-ROUND('وارد کردن اطلاعات'!$D$5,0))</calculatedColumnFormula>
    </tableColumn>
    <tableColumn id="14" name="2*" dataDxfId="75">
      <calculatedColumnFormula>IF(K[[#This Row],[2]]-ROUND('وارد کردن اطلاعات'!$D$6,0)&lt;0,1000,K[[#This Row],[2]]-ROUND('وارد کردن اطلاعات'!$D$6,0))</calculatedColumnFormula>
    </tableColumn>
    <tableColumn id="15" name="3*" dataDxfId="74">
      <calculatedColumnFormula>IF(K[[#This Row],[3]]-ROUND('وارد کردن اطلاعات'!$D$7,0)&lt;0,1000,K[[#This Row],[3]]-ROUND('وارد کردن اطلاعات'!$D$7,0))</calculatedColumnFormula>
    </tableColumn>
    <tableColumn id="16" name="4*" dataDxfId="73">
      <calculatedColumnFormula>IF(K[[#This Row],[4]]-ROUND('وارد کردن اطلاعات'!$D$8,0)&lt;0,1000,K[[#This Row],[4]]-ROUND('وارد کردن اطلاعات'!$D$8,0))</calculatedColumnFormula>
    </tableColumn>
    <tableColumn id="17" name="5*" dataDxfId="72">
      <calculatedColumnFormula>IF(K[[#This Row],[5]]-ROUND('وارد کردن اطلاعات'!$D$9,0)&lt;0,1000,K[[#This Row],[5]]-ROUND('وارد کردن اطلاعات'!$D$9,0))</calculatedColumnFormula>
    </tableColumn>
    <tableColumn id="18" name="6*" dataDxfId="71">
      <calculatedColumnFormula>IF(K[[#This Row],[6]]-ROUND('وارد کردن اطلاعات'!$D$10,0)&lt;0,1000,K[[#This Row],[6]]-ROUND('وارد کردن اطلاعات'!$D$10,0))</calculatedColumnFormula>
    </tableColumn>
    <tableColumn id="19" name="7*" dataDxfId="70">
      <calculatedColumnFormula>IF(K[[#This Row],[7]]-ROUND('وارد کردن اطلاعات'!$D$11,0)&lt;0,1000,K[[#This Row],[7]]-ROUND('وارد کردن اطلاعات'!$D$11,0))</calculatedColumnFormula>
    </tableColumn>
    <tableColumn id="20" name="8*" dataDxfId="69">
      <calculatedColumnFormula>IF(K[[#This Row],[8]]-ROUND('وارد کردن اطلاعات'!$D$12,0)&lt;0,1000,K[[#This Row],[8]]-ROUND('وارد کردن اطلاعات'!$D$12,0))</calculatedColumnFormula>
    </tableColumn>
    <tableColumn id="21" name="9*" dataDxfId="68">
      <calculatedColumnFormula>IF(K[[#This Row],[9]]-ROUND('وارد کردن اطلاعات'!$D$13,0)&lt;0,1000,K[[#This Row],[9]]-ROUND('وارد کردن اطلاعات'!$D$13,0))</calculatedColumnFormula>
    </tableColumn>
    <tableColumn id="22" name="10*" dataDxfId="67">
      <calculatedColumnFormula>IF(K[[#This Row],[10]]-ROUND('وارد کردن اطلاعات'!$D$14,0)&lt;0,1000,K[[#This Row],[10]]-ROUND('وارد کردن اطلاعات'!$D$14,0))</calculatedColumnFormula>
    </tableColumn>
    <tableColumn id="23" name="11*" dataDxfId="66">
      <calculatedColumnFormula>IF(K[[#This Row],[11]]-ROUND('وارد کردن اطلاعات'!$D$15,0)&lt;0,1000,K[[#This Row],[11]]-ROUND('وارد کردن اطلاعات'!$D$15,0))</calculatedColumnFormula>
    </tableColumn>
  </tableColumns>
  <tableStyleInfo name="TableStyleMedium2" showFirstColumn="1" showLastColumn="0" showRowStripes="1" showColumnStripes="0"/>
</table>
</file>

<file path=xl/tables/table13.xml><?xml version="1.0" encoding="utf-8"?>
<table xmlns="http://schemas.openxmlformats.org/spreadsheetml/2006/main" id="13" name="L" displayName="L" ref="A1:W20" headerRowCount="1" totalsRowShown="0">
  <autoFilter ref="A1:W20"/>
  <tableColumns count="23">
    <tableColumn id="1" name="Standard Score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*" dataDxfId="65">
      <calculatedColumnFormula>IF(L[[#This Row],[1]]-ROUND('وارد کردن اطلاعات'!$D$5,0)&lt;0,1000,L[[#This Row],[1]]-ROUND('وارد کردن اطلاعات'!$D$5,0))</calculatedColumnFormula>
    </tableColumn>
    <tableColumn id="14" name="2*" dataDxfId="64">
      <calculatedColumnFormula>IF(L[[#This Row],[2]]-ROUND('وارد کردن اطلاعات'!$D$6,0)&lt;0,1000,L[[#This Row],[2]]-ROUND('وارد کردن اطلاعات'!$D$6,0))</calculatedColumnFormula>
    </tableColumn>
    <tableColumn id="15" name="3*" dataDxfId="63">
      <calculatedColumnFormula>IF(L[[#This Row],[3]]-ROUND('وارد کردن اطلاعات'!$D$7,0)&lt;0,1000,L[[#This Row],[3]]-ROUND('وارد کردن اطلاعات'!$D$7,0))</calculatedColumnFormula>
    </tableColumn>
    <tableColumn id="16" name="4*" dataDxfId="62">
      <calculatedColumnFormula>IF(L[[#This Row],[4]]-ROUND('وارد کردن اطلاعات'!$D$8,0)&lt;0,1000,L[[#This Row],[4]]-ROUND('وارد کردن اطلاعات'!$D$8,0))</calculatedColumnFormula>
    </tableColumn>
    <tableColumn id="17" name="5*" dataDxfId="61">
      <calculatedColumnFormula>IF(L[[#This Row],[5]]-ROUND('وارد کردن اطلاعات'!$D$9,0)&lt;0,1000,L[[#This Row],[5]]-ROUND('وارد کردن اطلاعات'!$D$9,0))</calculatedColumnFormula>
    </tableColumn>
    <tableColumn id="18" name="6*" dataDxfId="60">
      <calculatedColumnFormula>IF(L[[#This Row],[6]]-ROUND('وارد کردن اطلاعات'!$D$10,0)&lt;0,1000,L[[#This Row],[6]]-ROUND('وارد کردن اطلاعات'!$D$10,0))</calculatedColumnFormula>
    </tableColumn>
    <tableColumn id="19" name="7*" dataDxfId="59">
      <calculatedColumnFormula>IF(L[[#This Row],[7]]-ROUND('وارد کردن اطلاعات'!$D$11,0)&lt;0,1000,L[[#This Row],[7]]-ROUND('وارد کردن اطلاعات'!$D$11,0))</calculatedColumnFormula>
    </tableColumn>
    <tableColumn id="20" name="8*" dataDxfId="58">
      <calculatedColumnFormula>IF(L[[#This Row],[8]]-ROUND('وارد کردن اطلاعات'!$D$12,0)&lt;0,1000,L[[#This Row],[8]]-ROUND('وارد کردن اطلاعات'!$D$12,0))</calculatedColumnFormula>
    </tableColumn>
    <tableColumn id="21" name="9*" dataDxfId="57">
      <calculatedColumnFormula>IF(L[[#This Row],[9]]-ROUND('وارد کردن اطلاعات'!$D$13,0)&lt;0,1000,L[[#This Row],[9]]-ROUND('وارد کردن اطلاعات'!$D$13,0))</calculatedColumnFormula>
    </tableColumn>
    <tableColumn id="22" name="10*" dataDxfId="56">
      <calculatedColumnFormula>IF(L[[#This Row],[10]]-ROUND('وارد کردن اطلاعات'!$D$14,0)&lt;0,1000,L[[#This Row],[10]]-ROUND('وارد کردن اطلاعات'!$D$14,0))</calculatedColumnFormula>
    </tableColumn>
    <tableColumn id="23" name="11*" dataDxfId="55">
      <calculatedColumnFormula>IF(L[[#This Row],[11]]-ROUND('وارد کردن اطلاعات'!$D$15,0)&lt;0,1000,L[[#This Row],[11]]-ROUND('وارد کردن اطلاعات'!$D$15,0))</calculatedColumnFormula>
    </tableColumn>
  </tableColumns>
  <tableStyleInfo name="TableStyleMedium2" showFirstColumn="1" showLastColumn="0" showRowStripes="1" showColumnStripes="0"/>
</table>
</file>

<file path=xl/tables/table14.xml><?xml version="1.0" encoding="utf-8"?>
<table xmlns="http://schemas.openxmlformats.org/spreadsheetml/2006/main" id="14" name="M" displayName="M" ref="A1:W20" headerRowCount="1" totalsRowShown="0">
  <autoFilter ref="A1:W20"/>
  <tableColumns count="23">
    <tableColumn id="1" name="Standard Score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*" dataDxfId="54">
      <calculatedColumnFormula>IF(M[[#This Row],[1]]-ROUND('وارد کردن اطلاعات'!$D$5,0)&lt;0,1000,M[[#This Row],[1]]-ROUND('وارد کردن اطلاعات'!$D$5,0))</calculatedColumnFormula>
    </tableColumn>
    <tableColumn id="14" name="2*" dataDxfId="53">
      <calculatedColumnFormula>IF(M[[#This Row],[2]]-ROUND('وارد کردن اطلاعات'!$D$6,0)&lt;0,1000,M[[#This Row],[2]]-ROUND('وارد کردن اطلاعات'!$D$6,0))</calculatedColumnFormula>
    </tableColumn>
    <tableColumn id="15" name="3*" dataDxfId="52">
      <calculatedColumnFormula>IF(M[[#This Row],[3]]-ROUND('وارد کردن اطلاعات'!$D$7,0)&lt;0,1000,M[[#This Row],[3]]-ROUND('وارد کردن اطلاعات'!$D$7,0))</calculatedColumnFormula>
    </tableColumn>
    <tableColumn id="16" name="4*" dataDxfId="51">
      <calculatedColumnFormula>IF(M[[#This Row],[4]]-ROUND('وارد کردن اطلاعات'!$D$8,0)&lt;0,1000,M[[#This Row],[4]]-ROUND('وارد کردن اطلاعات'!$D$8,0))</calculatedColumnFormula>
    </tableColumn>
    <tableColumn id="17" name="5*" dataDxfId="50">
      <calculatedColumnFormula>IF(M[[#This Row],[5]]-ROUND('وارد کردن اطلاعات'!$D$9,0)&lt;0,1000,M[[#This Row],[5]]-ROUND('وارد کردن اطلاعات'!$D$9,0))</calculatedColumnFormula>
    </tableColumn>
    <tableColumn id="18" name="6*" dataDxfId="49">
      <calculatedColumnFormula>IF(M[[#This Row],[6]]-ROUND('وارد کردن اطلاعات'!$D$10,0)&lt;0,1000,M[[#This Row],[6]]-ROUND('وارد کردن اطلاعات'!$D$10,0))</calculatedColumnFormula>
    </tableColumn>
    <tableColumn id="19" name="7*" dataDxfId="48">
      <calculatedColumnFormula>IF(M[[#This Row],[7]]-ROUND('وارد کردن اطلاعات'!$D$11,0)&lt;0,1000,M[[#This Row],[7]]-ROUND('وارد کردن اطلاعات'!$D$11,0))</calculatedColumnFormula>
    </tableColumn>
    <tableColumn id="20" name="8*" dataDxfId="47">
      <calculatedColumnFormula>IF(M[[#This Row],[8]]-ROUND('وارد کردن اطلاعات'!$D$12,0)&lt;0,1000,M[[#This Row],[8]]-ROUND('وارد کردن اطلاعات'!$D$12,0))</calculatedColumnFormula>
    </tableColumn>
    <tableColumn id="21" name="9*" dataDxfId="46">
      <calculatedColumnFormula>IF(M[[#This Row],[9]]-ROUND('وارد کردن اطلاعات'!$D$13,0)&lt;0,1000,M[[#This Row],[9]]-ROUND('وارد کردن اطلاعات'!$D$13,0))</calculatedColumnFormula>
    </tableColumn>
    <tableColumn id="22" name="10*" dataDxfId="45">
      <calculatedColumnFormula>IF(M[[#This Row],[10]]-ROUND('وارد کردن اطلاعات'!$D$14,0)&lt;0,1000,M[[#This Row],[10]]-ROUND('وارد کردن اطلاعات'!$D$14,0))</calculatedColumnFormula>
    </tableColumn>
    <tableColumn id="23" name="11*" dataDxfId="44">
      <calculatedColumnFormula>IF(M[[#This Row],[11]]-ROUND('وارد کردن اطلاعات'!$D$15,0)&lt;0,1000,M[[#This Row],[11]]-ROUND('وارد کردن اطلاعات'!$D$15,0))</calculatedColumnFormula>
    </tableColumn>
  </tableColumns>
  <tableStyleInfo name="TableStyleMedium2" showFirstColumn="1" showLastColumn="0" showRowStripes="1" showColumnStripes="0"/>
</table>
</file>

<file path=xl/tables/table15.xml><?xml version="1.0" encoding="utf-8"?>
<table xmlns="http://schemas.openxmlformats.org/spreadsheetml/2006/main" id="15" name="N" displayName="N" ref="A1:W20" headerRowCount="1" totalsRowShown="0">
  <autoFilter ref="A1:W20"/>
  <tableColumns count="23">
    <tableColumn id="1" name="Standard Score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*" dataDxfId="43">
      <calculatedColumnFormula>IF(N[[#This Row],[1]]-ROUND('وارد کردن اطلاعات'!$D$5,0)&lt;0,1000,N[[#This Row],[1]]-ROUND('وارد کردن اطلاعات'!$D$5,0))</calculatedColumnFormula>
    </tableColumn>
    <tableColumn id="14" name="2*" dataDxfId="42">
      <calculatedColumnFormula>IF(N[[#This Row],[2]]-ROUND('وارد کردن اطلاعات'!$D$6,0)&lt;0,1000,N[[#This Row],[2]]-ROUND('وارد کردن اطلاعات'!$D$6,0))</calculatedColumnFormula>
    </tableColumn>
    <tableColumn id="15" name="3*" dataDxfId="41">
      <calculatedColumnFormula>IF(N[[#This Row],[3]]-ROUND('وارد کردن اطلاعات'!$D$7,0)&lt;0,1000,N[[#This Row],[3]]-ROUND('وارد کردن اطلاعات'!$D$7,0))</calculatedColumnFormula>
    </tableColumn>
    <tableColumn id="16" name="4*" dataDxfId="40">
      <calculatedColumnFormula>IF(N[[#This Row],[4]]-ROUND('وارد کردن اطلاعات'!$D$8,0)&lt;0,1000,N[[#This Row],[4]]-ROUND('وارد کردن اطلاعات'!$D$8,0))</calculatedColumnFormula>
    </tableColumn>
    <tableColumn id="17" name="5*" dataDxfId="39">
      <calculatedColumnFormula>IF(N[[#This Row],[5]]-ROUND('وارد کردن اطلاعات'!$D$9,0)&lt;0,1000,N[[#This Row],[5]]-ROUND('وارد کردن اطلاعات'!$D$9,0))</calculatedColumnFormula>
    </tableColumn>
    <tableColumn id="18" name="6*" dataDxfId="38">
      <calculatedColumnFormula>IF(N[[#This Row],[6]]-ROUND('وارد کردن اطلاعات'!$D$10,0)&lt;0,1000,N[[#This Row],[6]]-ROUND('وارد کردن اطلاعات'!$D$10,0))</calculatedColumnFormula>
    </tableColumn>
    <tableColumn id="19" name="7*" dataDxfId="37">
      <calculatedColumnFormula>IF(N[[#This Row],[7]]-ROUND('وارد کردن اطلاعات'!$D$11,0)&lt;0,1000,N[[#This Row],[7]]-ROUND('وارد کردن اطلاعات'!$D$11,0))</calculatedColumnFormula>
    </tableColumn>
    <tableColumn id="20" name="8*" dataDxfId="36">
      <calculatedColumnFormula>IF(N[[#This Row],[8]]-ROUND('وارد کردن اطلاعات'!$D$12,0)&lt;0,1000,N[[#This Row],[8]]-ROUND('وارد کردن اطلاعات'!$D$12,0))</calculatedColumnFormula>
    </tableColumn>
    <tableColumn id="21" name="9*" dataDxfId="35">
      <calculatedColumnFormula>IF(N[[#This Row],[9]]-ROUND('وارد کردن اطلاعات'!$D$13,0)&lt;0,1000,N[[#This Row],[9]]-ROUND('وارد کردن اطلاعات'!$D$13,0))</calculatedColumnFormula>
    </tableColumn>
    <tableColumn id="22" name="10*" dataDxfId="34">
      <calculatedColumnFormula>IF(N[[#This Row],[10]]-ROUND('وارد کردن اطلاعات'!$D$14,0)&lt;0,1000,N[[#This Row],[10]]-ROUND('وارد کردن اطلاعات'!$D$14,0))</calculatedColumnFormula>
    </tableColumn>
    <tableColumn id="23" name="11*" dataDxfId="33">
      <calculatedColumnFormula>IF(N[[#This Row],[11]]-ROUND('وارد کردن اطلاعات'!$D$15,0)&lt;0,1000,N[[#This Row],[11]]-ROUND('وارد کردن اطلاعات'!$D$15,0))</calculatedColumnFormula>
    </tableColumn>
  </tableColumns>
  <tableStyleInfo name="TableStyleMedium2" showFirstColumn="1" showLastColumn="0" showRowStripes="1" showColumnStripes="0"/>
</table>
</file>

<file path=xl/tables/table16.xml><?xml version="1.0" encoding="utf-8"?>
<table xmlns="http://schemas.openxmlformats.org/spreadsheetml/2006/main" id="16" name="O" displayName="O" ref="A1:W20" headerRowCount="1" totalsRowShown="0">
  <autoFilter ref="A1:W20"/>
  <tableColumns count="23">
    <tableColumn id="1" name="Standard Score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*" dataDxfId="32">
      <calculatedColumnFormula>IF(O[[#This Row],[1]]-ROUND('وارد کردن اطلاعات'!$D$5,0)&lt;0,1000,O[[#This Row],[1]]-ROUND('وارد کردن اطلاعات'!$D$5,0))</calculatedColumnFormula>
    </tableColumn>
    <tableColumn id="14" name="2*" dataDxfId="31">
      <calculatedColumnFormula>IF(O[[#This Row],[2]]-ROUND('وارد کردن اطلاعات'!$D$6,0)&lt;0,1000,O[[#This Row],[2]]-ROUND('وارد کردن اطلاعات'!$D$6,0))</calculatedColumnFormula>
    </tableColumn>
    <tableColumn id="15" name="3*" dataDxfId="30">
      <calculatedColumnFormula>IF(O[[#This Row],[3]]-ROUND('وارد کردن اطلاعات'!$D$7,0)&lt;0,1000,O[[#This Row],[3]]-ROUND('وارد کردن اطلاعات'!$D$7,0))</calculatedColumnFormula>
    </tableColumn>
    <tableColumn id="16" name="4*" dataDxfId="29">
      <calculatedColumnFormula>IF(O[[#This Row],[4]]-ROUND('وارد کردن اطلاعات'!$D$8,0)&lt;0,1000,O[[#This Row],[4]]-ROUND('وارد کردن اطلاعات'!$D$8,0))</calculatedColumnFormula>
    </tableColumn>
    <tableColumn id="17" name="5*" dataDxfId="28">
      <calculatedColumnFormula>IF(O[[#This Row],[5]]-ROUND('وارد کردن اطلاعات'!$D$9,0)&lt;0,1000,O[[#This Row],[5]]-ROUND('وارد کردن اطلاعات'!$D$9,0))</calculatedColumnFormula>
    </tableColumn>
    <tableColumn id="18" name="6*" dataDxfId="27">
      <calculatedColumnFormula>IF(O[[#This Row],[6]]-ROUND('وارد کردن اطلاعات'!$D$10,0)&lt;0,1000,O[[#This Row],[6]]-ROUND('وارد کردن اطلاعات'!$D$10,0))</calculatedColumnFormula>
    </tableColumn>
    <tableColumn id="19" name="7*" dataDxfId="26">
      <calculatedColumnFormula>IF(O[[#This Row],[7]]-ROUND('وارد کردن اطلاعات'!$D$11,0)&lt;0,1000,O[[#This Row],[7]]-ROUND('وارد کردن اطلاعات'!$D$11,0))</calculatedColumnFormula>
    </tableColumn>
    <tableColumn id="20" name="8*" dataDxfId="25">
      <calculatedColumnFormula>IF(O[[#This Row],[8]]-ROUND('وارد کردن اطلاعات'!$D$12,0)&lt;0,1000,O[[#This Row],[8]]-ROUND('وارد کردن اطلاعات'!$D$12,0))</calculatedColumnFormula>
    </tableColumn>
    <tableColumn id="21" name="9*" dataDxfId="24">
      <calculatedColumnFormula>IF(O[[#This Row],[9]]-ROUND('وارد کردن اطلاعات'!$D$13,0)&lt;0,1000,O[[#This Row],[9]]-ROUND('وارد کردن اطلاعات'!$D$13,0))</calculatedColumnFormula>
    </tableColumn>
    <tableColumn id="22" name="10*" dataDxfId="23">
      <calculatedColumnFormula>IF(O[[#This Row],[10]]-ROUND('وارد کردن اطلاعات'!$D$14,0)&lt;0,1000,O[[#This Row],[10]]-ROUND('وارد کردن اطلاعات'!$D$14,0))</calculatedColumnFormula>
    </tableColumn>
    <tableColumn id="23" name="11*" dataDxfId="22">
      <calculatedColumnFormula>IF(O[[#This Row],[11]]-ROUND('وارد کردن اطلاعات'!$D$15,0)&lt;0,1000,O[[#This Row],[11]]-ROUND('وارد کردن اطلاعات'!$D$15,0))</calculatedColumnFormula>
    </tableColumn>
  </tableColumns>
  <tableStyleInfo name="TableStyleMedium2" showFirstColumn="1" showLastColumn="0" showRowStripes="1" showColumnStripes="0"/>
</table>
</file>

<file path=xl/tables/table17.xml><?xml version="1.0" encoding="utf-8"?>
<table xmlns="http://schemas.openxmlformats.org/spreadsheetml/2006/main" id="17" name="P" displayName="P" ref="A1:W20" headerRowCount="1" totalsRowShown="0">
  <autoFilter ref="A1:W20"/>
  <tableColumns count="23">
    <tableColumn id="1" name="Standard Score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*" dataDxfId="21">
      <calculatedColumnFormula>IF(P[[#This Row],[1]]-ROUND('وارد کردن اطلاعات'!$D$5,0)&lt;0,1000,P[[#This Row],[1]]-ROUND('وارد کردن اطلاعات'!$D$5,0))</calculatedColumnFormula>
    </tableColumn>
    <tableColumn id="14" name="2*" dataDxfId="20">
      <calculatedColumnFormula>IF(P[[#This Row],[2]]-ROUND('وارد کردن اطلاعات'!$D$6,0)&lt;0,1000,P[[#This Row],[2]]-ROUND('وارد کردن اطلاعات'!$D$6,0))</calculatedColumnFormula>
    </tableColumn>
    <tableColumn id="15" name="3*" dataDxfId="19">
      <calculatedColumnFormula>IF(P[[#This Row],[3]]-ROUND('وارد کردن اطلاعات'!$D$7,0)&lt;0,1000,P[[#This Row],[3]]-ROUND('وارد کردن اطلاعات'!$D$7,0))</calculatedColumnFormula>
    </tableColumn>
    <tableColumn id="16" name="4*" dataDxfId="18">
      <calculatedColumnFormula>IF(P[[#This Row],[4]]-ROUND('وارد کردن اطلاعات'!$D$8,0)&lt;0,1000,P[[#This Row],[4]]-ROUND('وارد کردن اطلاعات'!$D$8,0))</calculatedColumnFormula>
    </tableColumn>
    <tableColumn id="17" name="5*" dataDxfId="17">
      <calculatedColumnFormula>IF(P[[#This Row],[5]]-ROUND('وارد کردن اطلاعات'!$D$9,0)&lt;0,1000,P[[#This Row],[5]]-ROUND('وارد کردن اطلاعات'!$D$9,0))</calculatedColumnFormula>
    </tableColumn>
    <tableColumn id="18" name="6*" dataDxfId="16">
      <calculatedColumnFormula>IF(P[[#This Row],[6]]-ROUND('وارد کردن اطلاعات'!$D$10,0)&lt;0,1000,P[[#This Row],[6]]-ROUND('وارد کردن اطلاعات'!$D$10,0))</calculatedColumnFormula>
    </tableColumn>
    <tableColumn id="19" name="7*" dataDxfId="15">
      <calculatedColumnFormula>IF(P[[#This Row],[7]]-ROUND('وارد کردن اطلاعات'!$D$11,0)&lt;0,1000,P[[#This Row],[7]]-ROUND('وارد کردن اطلاعات'!$D$11,0))</calculatedColumnFormula>
    </tableColumn>
    <tableColumn id="20" name="8*" dataDxfId="14">
      <calculatedColumnFormula>IF(P[[#This Row],[8]]-ROUND('وارد کردن اطلاعات'!$D$12,0)&lt;0,1000,P[[#This Row],[8]]-ROUND('وارد کردن اطلاعات'!$D$12,0))</calculatedColumnFormula>
    </tableColumn>
    <tableColumn id="21" name="9*" dataDxfId="13">
      <calculatedColumnFormula>IF(P[[#This Row],[9]]-ROUND('وارد کردن اطلاعات'!$D$13,0)&lt;0,1000,P[[#This Row],[9]]-ROUND('وارد کردن اطلاعات'!$D$13,0))</calculatedColumnFormula>
    </tableColumn>
    <tableColumn id="22" name="10*" dataDxfId="12">
      <calculatedColumnFormula>IF(P[[#This Row],[10]]-ROUND('وارد کردن اطلاعات'!$D$14,0)&lt;0,1000,P[[#This Row],[10]]-ROUND('وارد کردن اطلاعات'!$D$14,0))</calculatedColumnFormula>
    </tableColumn>
    <tableColumn id="23" name="11*" dataDxfId="11">
      <calculatedColumnFormula>IF(P[[#This Row],[11]]-ROUND('وارد کردن اطلاعات'!$D$15,0)&lt;0,1000,P[[#This Row],[11]]-ROUND('وارد کردن اطلاعات'!$D$15,0))</calculatedColumnFormula>
    </tableColumn>
  </tableColumns>
  <tableStyleInfo name="TableStyleMedium2" showFirstColumn="1" showLastColumn="0" showRowStripes="1" showColumnStripes="0"/>
</table>
</file>

<file path=xl/tables/table18.xml><?xml version="1.0" encoding="utf-8"?>
<table xmlns="http://schemas.openxmlformats.org/spreadsheetml/2006/main" id="18" name="Q" displayName="Q" ref="A1:W20" headerRowCount="1" totalsRowShown="0">
  <autoFilter ref="A1:W20"/>
  <tableColumns count="23">
    <tableColumn id="1" name="Standard Score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*" dataDxfId="10">
      <calculatedColumnFormula>IF(Q[[#This Row],[1]]-ROUND('وارد کردن اطلاعات'!$D$5,0)&lt;0,1000,Q[[#This Row],[1]]-ROUND('وارد کردن اطلاعات'!$D$5,0))</calculatedColumnFormula>
    </tableColumn>
    <tableColumn id="14" name="2*" dataDxfId="9">
      <calculatedColumnFormula>IF(Q[[#This Row],[2]]-ROUND('وارد کردن اطلاعات'!$D$6,0)&lt;0,1000,Q[[#This Row],[2]]-ROUND('وارد کردن اطلاعات'!$D$6,0))</calculatedColumnFormula>
    </tableColumn>
    <tableColumn id="15" name="3*" dataDxfId="8">
      <calculatedColumnFormula>IF(Q[[#This Row],[3]]-ROUND('وارد کردن اطلاعات'!$D$7,0)&lt;0,1000,Q[[#This Row],[3]]-ROUND('وارد کردن اطلاعات'!$D$7,0))</calculatedColumnFormula>
    </tableColumn>
    <tableColumn id="16" name="4*" dataDxfId="7">
      <calculatedColumnFormula>IF(Q[[#This Row],[4]]-ROUND('وارد کردن اطلاعات'!$D$8,0)&lt;0,1000,Q[[#This Row],[4]]-ROUND('وارد کردن اطلاعات'!$D$8,0))</calculatedColumnFormula>
    </tableColumn>
    <tableColumn id="17" name="5*" dataDxfId="6">
      <calculatedColumnFormula>IF(Q[[#This Row],[5]]-ROUND('وارد کردن اطلاعات'!$D$9,0)&lt;0,1000,Q[[#This Row],[5]]-ROUND('وارد کردن اطلاعات'!$D$9,0))</calculatedColumnFormula>
    </tableColumn>
    <tableColumn id="18" name="6*" dataDxfId="5">
      <calculatedColumnFormula>IF(Q[[#This Row],[6]]-ROUND('وارد کردن اطلاعات'!$D$10,0)&lt;0,1000,Q[[#This Row],[6]]-ROUND('وارد کردن اطلاعات'!$D$10,0))</calculatedColumnFormula>
    </tableColumn>
    <tableColumn id="19" name="7*" dataDxfId="4">
      <calculatedColumnFormula>IF(Q[[#This Row],[7]]-ROUND('وارد کردن اطلاعات'!$D$11,0)&lt;0,1000,Q[[#This Row],[7]]-ROUND('وارد کردن اطلاعات'!$D$11,0))</calculatedColumnFormula>
    </tableColumn>
    <tableColumn id="20" name="8*" dataDxfId="3">
      <calculatedColumnFormula>IF(Q[[#This Row],[8]]-ROUND('وارد کردن اطلاعات'!$D$12,0)&lt;0,1000,Q[[#This Row],[8]]-ROUND('وارد کردن اطلاعات'!$D$12,0))</calculatedColumnFormula>
    </tableColumn>
    <tableColumn id="21" name="9*" dataDxfId="2">
      <calculatedColumnFormula>IF(Q[[#This Row],[9]]-ROUND('وارد کردن اطلاعات'!$D$13,0)&lt;0,1000,Q[[#This Row],[9]]-ROUND('وارد کردن اطلاعات'!$D$13,0))</calculatedColumnFormula>
    </tableColumn>
    <tableColumn id="22" name="10*" dataDxfId="1">
      <calculatedColumnFormula>IF(Q[[#This Row],[10]]-ROUND('وارد کردن اطلاعات'!$D$14,0)&lt;0,1000,Q[[#This Row],[10]]-ROUND('وارد کردن اطلاعات'!$D$14,0))</calculatedColumnFormula>
    </tableColumn>
    <tableColumn id="23" name="11*" dataDxfId="0">
      <calculatedColumnFormula>IF(Q[[#This Row],[11]]-ROUND('وارد کردن اطلاعات'!$D$15,0)&lt;0,1000,Q[[#This Row],[11]]-ROUND('وارد کردن اطلاعات'!$D$15,0))</calculatedColumnFormula>
    </tableColumn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Q_1819" displayName="Q_1819" ref="A1:D20" headerRowCount="1" totalsRowShown="0">
  <autoFilter ref="A1:D20"/>
  <tableColumns count="4">
    <tableColumn id="1" name="Standard Score"/>
    <tableColumn id="2" name="1"/>
    <tableColumn id="13" name="1*" dataDxfId="159">
      <calculatedColumnFormula>IF(Q_1819[[#This Row],[1]]-ROUND('وارد کردن اطلاعات'!$N$5,0)&lt;0,1000,Q_1819[[#This Row],[1]]-ROUND('وارد کردن اطلاعات'!$N$5,0))</calculatedColumnFormula>
    </tableColumn>
    <tableColumn id="24" name="Percentile" dataDxfId="158"/>
  </tableColumns>
  <tableStyleInfo name="TableStyleMedium2" showFirstColumn="1" showLastColumn="1" showRowStripes="1" showColumnStripes="0"/>
</table>
</file>

<file path=xl/tables/table3.xml><?xml version="1.0" encoding="utf-8"?>
<table xmlns="http://schemas.openxmlformats.org/spreadsheetml/2006/main" id="3" name="A" displayName="A" ref="A1:U20" headerRowCount="1" totalsRowShown="0">
  <autoFilter ref="A1:U20"/>
  <tableColumns count="21">
    <tableColumn id="1" name="Standard Score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8" name="10"/>
    <tableColumn id="11" name="1*">
      <calculatedColumnFormula>IF(A[[#This Row],[1]]-ROUND('وارد کردن اطلاعات'!$D$5,0)&lt;0,1000,A[[#This Row],[1]]-ROUND('وارد کردن اطلاعات'!$D$5,0))</calculatedColumnFormula>
    </tableColumn>
    <tableColumn id="12" name="2*">
      <calculatedColumnFormula>IF(A[[#This Row],[2]]-ROUND('وارد کردن اطلاعات'!$D$6,0)&lt;0,1000,A[[#This Row],[2]]-ROUND('وارد کردن اطلاعات'!$D$6,0))</calculatedColumnFormula>
    </tableColumn>
    <tableColumn id="13" name="3*">
      <calculatedColumnFormula>IF(A[[#This Row],[3]]-ROUND('وارد کردن اطلاعات'!$D$7,0)&lt;0,1000,A[[#This Row],[3]]-ROUND('وارد کردن اطلاعات'!$D$7,0))</calculatedColumnFormula>
    </tableColumn>
    <tableColumn id="14" name="4*">
      <calculatedColumnFormula>IF(A[[#This Row],[4]]-ROUND('وارد کردن اطلاعات'!$D$8,0)&lt;0,1000,A[[#This Row],[4]]-ROUND('وارد کردن اطلاعات'!$D$8,0))</calculatedColumnFormula>
    </tableColumn>
    <tableColumn id="15" name="5*">
      <calculatedColumnFormula>IF(A[[#This Row],[5]]-ROUND('وارد کردن اطلاعات'!$D$9,0)&lt;0,1000,A[[#This Row],[5]]-ROUND('وارد کردن اطلاعات'!$D$9,0))</calculatedColumnFormula>
    </tableColumn>
    <tableColumn id="16" name="6*">
      <calculatedColumnFormula>IF(A[[#This Row],[6]]-ROUND('وارد کردن اطلاعات'!$D$10,0)&lt;0,1000,A[[#This Row],[6]]-ROUND('وارد کردن اطلاعات'!$D$10,0))</calculatedColumnFormula>
    </tableColumn>
    <tableColumn id="17" name="7*">
      <calculatedColumnFormula>IF(A[[#This Row],[7]]-ROUND('وارد کردن اطلاعات'!$D$11,0)&lt;0,1000,A[[#This Row],[7]]-ROUND('وارد کردن اطلاعات'!$D$11,0))</calculatedColumnFormula>
    </tableColumn>
    <tableColumn id="19" name="8*">
      <calculatedColumnFormula>IF(A[[#This Row],[8]]-ROUND('وارد کردن اطلاعات'!$D$12,0)&lt;0,1000,A[[#This Row],[8]]-ROUND('وارد کردن اطلاعات'!$D$12,0))</calculatedColumnFormula>
    </tableColumn>
    <tableColumn id="20" name="9*">
      <calculatedColumnFormula>IF(A[[#This Row],[9]]-ROUND('وارد کردن اطلاعات'!$D$13,0)&lt;0,1000,A[[#This Row],[9]]-ROUND('وارد کردن اطلاعات'!$D$13,0))</calculatedColumnFormula>
    </tableColumn>
    <tableColumn id="21" name="10*">
      <calculatedColumnFormula>IF(A[[#This Row],[10]]-ROUND('وارد کردن اطلاعات'!$D$14,0)&lt;0,1000,A[[#This Row],[10]]-ROUND('وارد کردن اطلاعات'!$D$14,0))</calculatedColumnFormula>
    </tableColumn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B" displayName="B" ref="A1:U20" headerRowCount="1" totalsRowShown="0">
  <autoFilter ref="A1:U20"/>
  <tableColumns count="21">
    <tableColumn id="1" name="Standard Score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*">
      <calculatedColumnFormula>IF(A[[#This Row],[1]]-ROUND('وارد کردن اطلاعات'!$D$5,0)&lt;0,1000,A[[#This Row],[1]]-ROUND('وارد کردن اطلاعات'!$D$5,0))</calculatedColumnFormula>
    </tableColumn>
    <tableColumn id="13" name="2*">
      <calculatedColumnFormula>IF(B[[#This Row],[2]]-ROUND('وارد کردن اطلاعات'!$D$6,0)&lt;0,1000,B[[#This Row],[2]]-ROUND('وارد کردن اطلاعات'!$D$6,0))</calculatedColumnFormula>
    </tableColumn>
    <tableColumn id="14" name="3*" dataDxfId="157">
      <calculatedColumnFormula>IF(B[[#This Row],[3]]-ROUND('وارد کردن اطلاعات'!$D$7,0)&lt;0,1000,B[[#This Row],[3]]-ROUND('وارد کردن اطلاعات'!$D$7,0))</calculatedColumnFormula>
    </tableColumn>
    <tableColumn id="15" name="4*" dataDxfId="156">
      <calculatedColumnFormula>IF(B[[#This Row],[4]]-ROUND('وارد کردن اطلاعات'!$D$8,0)&lt;0,1000,B[[#This Row],[4]]-ROUND('وارد کردن اطلاعات'!$D$8,0))</calculatedColumnFormula>
    </tableColumn>
    <tableColumn id="16" name="5*" dataDxfId="155">
      <calculatedColumnFormula>IF(B[[#This Row],[5]]-ROUND('وارد کردن اطلاعات'!$D$9,0)&lt;0,1000,B[[#This Row],[5]]-ROUND('وارد کردن اطلاعات'!$D$9,0))</calculatedColumnFormula>
    </tableColumn>
    <tableColumn id="17" name="6*" dataDxfId="154">
      <calculatedColumnFormula>IF(B[[#This Row],[6]]-ROUND('وارد کردن اطلاعات'!$D$10,0)&lt;0,1000,B[[#This Row],[6]]-ROUND('وارد کردن اطلاعات'!$D$10,0))</calculatedColumnFormula>
    </tableColumn>
    <tableColumn id="18" name="7*" dataDxfId="153">
      <calculatedColumnFormula>IF(B[[#This Row],[7]]-ROUND('وارد کردن اطلاعات'!$D$11,0)&lt;0,1000,B[[#This Row],[7]]-ROUND('وارد کردن اطلاعات'!$D$11,0))</calculatedColumnFormula>
    </tableColumn>
    <tableColumn id="19" name="8*" dataDxfId="152">
      <calculatedColumnFormula>IF(B[[#This Row],[8]]-ROUND('وارد کردن اطلاعات'!$D$12,0)&lt;0,1000,B[[#This Row],[8]]-ROUND('وارد کردن اطلاعات'!$D$12,0))</calculatedColumnFormula>
    </tableColumn>
    <tableColumn id="20" name="9*" dataDxfId="151">
      <calculatedColumnFormula>IF(B[[#This Row],[9]]-ROUND('وارد کردن اطلاعات'!$D$13,0)&lt;0,1000,B[[#This Row],[9]]-ROUND('وارد کردن اطلاعات'!$D$13,0))</calculatedColumnFormula>
    </tableColumn>
    <tableColumn id="21" name="10*" dataDxfId="150">
      <calculatedColumnFormula>IF(B[[#This Row],[10]]-ROUND('وارد کردن اطلاعات'!$D$14,0)&lt;0,1000,B[[#This Row],[10]]-ROUND('وارد کردن اطلاعات'!$D$14,0))</calculatedColumnFormula>
    </tableColumn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D" displayName="D" ref="A1:U20" headerRowCount="1" totalsRowShown="0">
  <autoFilter ref="A1:U20"/>
  <tableColumns count="21">
    <tableColumn id="1" name="Standard Score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*" dataDxfId="149">
      <calculatedColumnFormula>IF(D[[#This Row],[1]]-ROUND('وارد کردن اطلاعات'!$D$5,0)&lt;0,1000,D[[#This Row],[1]]-ROUND('وارد کردن اطلاعات'!$D$5,0))</calculatedColumnFormula>
    </tableColumn>
    <tableColumn id="13" name="2*" dataDxfId="148">
      <calculatedColumnFormula>IF(D[[#This Row],[2]]-ROUND('وارد کردن اطلاعات'!$D$6,0)&lt;0,1000,D[[#This Row],[2]]-ROUND('وارد کردن اطلاعات'!$D$6,0))</calculatedColumnFormula>
    </tableColumn>
    <tableColumn id="14" name="3*" dataDxfId="147">
      <calculatedColumnFormula>IF(D[[#This Row],[3]]-ROUND('وارد کردن اطلاعات'!$D$7,0)&lt;0,1000,D[[#This Row],[3]]-ROUND('وارد کردن اطلاعات'!$D$7,0))</calculatedColumnFormula>
    </tableColumn>
    <tableColumn id="15" name="4*" dataDxfId="146">
      <calculatedColumnFormula>IF(D[[#This Row],[4]]-ROUND('وارد کردن اطلاعات'!$D$8,0)&lt;0,1000,D[[#This Row],[4]]-ROUND('وارد کردن اطلاعات'!$D$8,0))</calculatedColumnFormula>
    </tableColumn>
    <tableColumn id="16" name="5*" dataDxfId="145">
      <calculatedColumnFormula>IF(D[[#This Row],[5]]-ROUND('وارد کردن اطلاعات'!$D$9,0)&lt;0,1000,D[[#This Row],[5]]-ROUND('وارد کردن اطلاعات'!$D$9,0))</calculatedColumnFormula>
    </tableColumn>
    <tableColumn id="17" name="6*" dataDxfId="144">
      <calculatedColumnFormula>IF(D[[#This Row],[6]]-ROUND('وارد کردن اطلاعات'!$D$10,0)&lt;0,1000,D[[#This Row],[6]]-ROUND('وارد کردن اطلاعات'!$D$10,0))</calculatedColumnFormula>
    </tableColumn>
    <tableColumn id="18" name="7*" dataDxfId="143">
      <calculatedColumnFormula>IF(D[[#This Row],[7]]-ROUND('وارد کردن اطلاعات'!$D$11,0)&lt;0,1000,D[[#This Row],[7]]-ROUND('وارد کردن اطلاعات'!$D$11,0))</calculatedColumnFormula>
    </tableColumn>
    <tableColumn id="19" name="8*" dataDxfId="142">
      <calculatedColumnFormula>IF(D[[#This Row],[8]]-ROUND('وارد کردن اطلاعات'!$D$12,0)&lt;0,1000,D[[#This Row],[8]]-ROUND('وارد کردن اطلاعات'!$D$12,0))</calculatedColumnFormula>
    </tableColumn>
    <tableColumn id="20" name="9*" dataDxfId="141">
      <calculatedColumnFormula>IF(D[[#This Row],[9]]-ROUND('وارد کردن اطلاعات'!$D$13,0)&lt;0,1000,D[[#This Row],[9]]-ROUND('وارد کردن اطلاعات'!$D$13,0))</calculatedColumnFormula>
    </tableColumn>
    <tableColumn id="21" name="10*" dataDxfId="140">
      <calculatedColumnFormula>IF(D[[#This Row],[10]]-ROUND('وارد کردن اطلاعات'!$D$14,0)&lt;0,1000,D[[#This Row],[10]]-ROUND('وارد کردن اطلاعات'!$D$14,0))</calculatedColumnFormula>
    </tableColumn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E" displayName="E" ref="A1:U20" headerRowCount="1" totalsRowShown="0">
  <autoFilter ref="A1:U20"/>
  <tableColumns count="21">
    <tableColumn id="1" name="Standard Score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*" dataDxfId="139">
      <calculatedColumnFormula>IF(E[[#This Row],[1]]-ROUND('وارد کردن اطلاعات'!$D$5,0)&lt;0,1000,E[[#This Row],[1]]-ROUND('وارد کردن اطلاعات'!$D$5,0))</calculatedColumnFormula>
    </tableColumn>
    <tableColumn id="13" name="2*" dataDxfId="138">
      <calculatedColumnFormula>IF(E[[#This Row],[2]]-ROUND('وارد کردن اطلاعات'!$D$6,0)&lt;0,1000,E[[#This Row],[2]]-ROUND('وارد کردن اطلاعات'!$D$6,0))</calculatedColumnFormula>
    </tableColumn>
    <tableColumn id="14" name="3*" dataDxfId="137">
      <calculatedColumnFormula>IF(E[[#This Row],[3]]-ROUND('وارد کردن اطلاعات'!$D$7,0)&lt;0,1000,E[[#This Row],[3]]-ROUND('وارد کردن اطلاعات'!$D$7,0))</calculatedColumnFormula>
    </tableColumn>
    <tableColumn id="15" name="4*" dataDxfId="136">
      <calculatedColumnFormula>IF(E[[#This Row],[4]]-ROUND('وارد کردن اطلاعات'!$D$8,0)&lt;0,1000,E[[#This Row],[4]]-ROUND('وارد کردن اطلاعات'!$D$8,0))</calculatedColumnFormula>
    </tableColumn>
    <tableColumn id="16" name="5*" dataDxfId="135">
      <calculatedColumnFormula>IF(E[[#This Row],[5]]-ROUND('وارد کردن اطلاعات'!$D$9,0)&lt;0,1000,E[[#This Row],[5]]-ROUND('وارد کردن اطلاعات'!$D$9,0))</calculatedColumnFormula>
    </tableColumn>
    <tableColumn id="17" name="6*" dataDxfId="134">
      <calculatedColumnFormula>IF(E[[#This Row],[6]]-ROUND('وارد کردن اطلاعات'!$D$10,0)&lt;0,1000,E[[#This Row],[6]]-ROUND('وارد کردن اطلاعات'!$D$10,0))</calculatedColumnFormula>
    </tableColumn>
    <tableColumn id="18" name="7*" dataDxfId="133">
      <calculatedColumnFormula>IF(E[[#This Row],[7]]-ROUND('وارد کردن اطلاعات'!$D$11,0)&lt;0,1000,E[[#This Row],[7]]-ROUND('وارد کردن اطلاعات'!$D$11,0))</calculatedColumnFormula>
    </tableColumn>
    <tableColumn id="19" name="8*" dataDxfId="132">
      <calculatedColumnFormula>IF(E[[#This Row],[8]]-ROUND('وارد کردن اطلاعات'!$D$12,0)&lt;0,1000,E[[#This Row],[8]]-ROUND('وارد کردن اطلاعات'!$D$12,0))</calculatedColumnFormula>
    </tableColumn>
    <tableColumn id="20" name="9*" dataDxfId="131">
      <calculatedColumnFormula>IF(E[[#This Row],[9]]-ROUND('وارد کردن اطلاعات'!$D$13,0)&lt;0,1000,E[[#This Row],[9]]-ROUND('وارد کردن اطلاعات'!$D$13,0))</calculatedColumnFormula>
    </tableColumn>
    <tableColumn id="21" name="10*" dataDxfId="130">
      <calculatedColumnFormula>IF(E[[#This Row],[10]]-ROUND('وارد کردن اطلاعات'!$D$14,0)&lt;0,1000,E[[#This Row],[10]]-ROUND('وارد کردن اطلاعات'!$D$14,0))</calculatedColumnFormula>
    </tableColumn>
  </tableColumns>
  <tableStyleInfo name="TableStyleMedium2" showFirstColumn="1" showLastColumn="0" showRowStripes="1" showColumnStripes="0"/>
</table>
</file>

<file path=xl/tables/table7.xml><?xml version="1.0" encoding="utf-8"?>
<table xmlns="http://schemas.openxmlformats.org/spreadsheetml/2006/main" id="7" name="F" displayName="F" ref="A1:U20" headerRowCount="1" totalsRowShown="0">
  <autoFilter ref="A1:U20"/>
  <tableColumns count="21">
    <tableColumn id="1" name="Standard Score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*" dataDxfId="129">
      <calculatedColumnFormula>IF(F[[#This Row],[1]]-ROUND('وارد کردن اطلاعات'!$D$5,0)&lt;0,1000,F[[#This Row],[1]]-ROUND('وارد کردن اطلاعات'!$D$5,0))</calculatedColumnFormula>
    </tableColumn>
    <tableColumn id="13" name="2*" dataDxfId="128">
      <calculatedColumnFormula>IF(F[[#This Row],[2]]-ROUND('وارد کردن اطلاعات'!$D$6,0)&lt;0,1000,F[[#This Row],[2]]-ROUND('وارد کردن اطلاعات'!$D$6,0))</calculatedColumnFormula>
    </tableColumn>
    <tableColumn id="14" name="3*" dataDxfId="127">
      <calculatedColumnFormula>IF(F[[#This Row],[3]]-ROUND('وارد کردن اطلاعات'!$D$7,0)&lt;0,1000,F[[#This Row],[3]]-ROUND('وارد کردن اطلاعات'!$D$7,0))</calculatedColumnFormula>
    </tableColumn>
    <tableColumn id="15" name="4*" dataDxfId="126">
      <calculatedColumnFormula>IF(F[[#This Row],[4]]-ROUND('وارد کردن اطلاعات'!$D$8,0)&lt;0,1000,F[[#This Row],[4]]-ROUND('وارد کردن اطلاعات'!$D$8,0))</calculatedColumnFormula>
    </tableColumn>
    <tableColumn id="16" name="5*" dataDxfId="125">
      <calculatedColumnFormula>IF(F[[#This Row],[5]]-ROUND('وارد کردن اطلاعات'!$D$9,0)&lt;0,1000,F[[#This Row],[5]]-ROUND('وارد کردن اطلاعات'!$D$9,0))</calculatedColumnFormula>
    </tableColumn>
    <tableColumn id="17" name="6*" dataDxfId="124">
      <calculatedColumnFormula>IF(F[[#This Row],[6]]-ROUND('وارد کردن اطلاعات'!$D$10,0)&lt;0,1000,F[[#This Row],[6]]-ROUND('وارد کردن اطلاعات'!$D$10,0))</calculatedColumnFormula>
    </tableColumn>
    <tableColumn id="18" name="7*" dataDxfId="123">
      <calculatedColumnFormula>IF(F[[#This Row],[7]]-ROUND('وارد کردن اطلاعات'!$D$11,0)&lt;0,1000,F[[#This Row],[7]]-ROUND('وارد کردن اطلاعات'!$D$11,0))</calculatedColumnFormula>
    </tableColumn>
    <tableColumn id="19" name="8*" dataDxfId="122">
      <calculatedColumnFormula>IF(F[[#This Row],[8]]-ROUND('وارد کردن اطلاعات'!$D$12,0)&lt;0,1000,F[[#This Row],[8]]-ROUND('وارد کردن اطلاعات'!$D$12,0))</calculatedColumnFormula>
    </tableColumn>
    <tableColumn id="20" name="9*" dataDxfId="121">
      <calculatedColumnFormula>IF(F[[#This Row],[9]]-ROUND('وارد کردن اطلاعات'!$D$13,0)&lt;0,1000,F[[#This Row],[9]]-ROUND('وارد کردن اطلاعات'!$D$13,0))</calculatedColumnFormula>
    </tableColumn>
    <tableColumn id="21" name="10*" dataDxfId="120">
      <calculatedColumnFormula>IF(F[[#This Row],[10]]-ROUND('وارد کردن اطلاعات'!$D$14,0)&lt;0,1000,F[[#This Row],[10]]-ROUND('وارد کردن اطلاعات'!$D$14,0))</calculatedColumnFormula>
    </tableColumn>
  </tableColumns>
  <tableStyleInfo name="TableStyleMedium2" showFirstColumn="1" showLastColumn="0" showRowStripes="1" showColumnStripes="0"/>
</table>
</file>

<file path=xl/tables/table8.xml><?xml version="1.0" encoding="utf-8"?>
<table xmlns="http://schemas.openxmlformats.org/spreadsheetml/2006/main" id="8" name="G" displayName="G" ref="A1:U20" headerRowCount="1" totalsRowShown="0">
  <autoFilter ref="A1:U20"/>
  <tableColumns count="21">
    <tableColumn id="1" name="Standard Score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*" dataDxfId="119">
      <calculatedColumnFormula>IF(G[[#This Row],[1]]-ROUND('وارد کردن اطلاعات'!$D$5,0)&lt;0,1000,G[[#This Row],[1]]-ROUND('وارد کردن اطلاعات'!$D$5,0))</calculatedColumnFormula>
    </tableColumn>
    <tableColumn id="13" name="2*" dataDxfId="118">
      <calculatedColumnFormula>IF(G[[#This Row],[2]]-ROUND('وارد کردن اطلاعات'!$D$6,0)&lt;0,1000,G[[#This Row],[2]]-ROUND('وارد کردن اطلاعات'!$D$6,0))</calculatedColumnFormula>
    </tableColumn>
    <tableColumn id="14" name="3*" dataDxfId="117">
      <calculatedColumnFormula>IF(G[[#This Row],[3]]-ROUND('وارد کردن اطلاعات'!$D$7,0)&lt;0,1000,G[[#This Row],[3]]-ROUND('وارد کردن اطلاعات'!$D$7,0))</calculatedColumnFormula>
    </tableColumn>
    <tableColumn id="15" name="4*" dataDxfId="116">
      <calculatedColumnFormula>IF(G[[#This Row],[4]]-ROUND('وارد کردن اطلاعات'!$D$8,0)&lt;0,1000,G[[#This Row],[4]]-ROUND('وارد کردن اطلاعات'!$D$8,0))</calculatedColumnFormula>
    </tableColumn>
    <tableColumn id="16" name="5*" dataDxfId="115">
      <calculatedColumnFormula>IF(G[[#This Row],[5]]-ROUND('وارد کردن اطلاعات'!$D$9,0)&lt;0,1000,G[[#This Row],[5]]-ROUND('وارد کردن اطلاعات'!$D$9,0))</calculatedColumnFormula>
    </tableColumn>
    <tableColumn id="17" name="6*" dataDxfId="114">
      <calculatedColumnFormula>IF(G[[#This Row],[6]]-ROUND('وارد کردن اطلاعات'!$D$10,0)&lt;0,1000,G[[#This Row],[6]]-ROUND('وارد کردن اطلاعات'!$D$10,0))</calculatedColumnFormula>
    </tableColumn>
    <tableColumn id="18" name="7*" dataDxfId="113">
      <calculatedColumnFormula>IF(G[[#This Row],[7]]-ROUND('وارد کردن اطلاعات'!$D$11,0)&lt;0,1000,G[[#This Row],[7]]-ROUND('وارد کردن اطلاعات'!$D$11,0))</calculatedColumnFormula>
    </tableColumn>
    <tableColumn id="19" name="8*" dataDxfId="112">
      <calculatedColumnFormula>IF(G[[#This Row],[8]]-ROUND('وارد کردن اطلاعات'!$D$12,0)&lt;0,1000,G[[#This Row],[8]]-ROUND('وارد کردن اطلاعات'!$D$12,0))</calculatedColumnFormula>
    </tableColumn>
    <tableColumn id="20" name="9*" dataDxfId="111">
      <calculatedColumnFormula>IF(G[[#This Row],[9]]-ROUND('وارد کردن اطلاعات'!$D$13,0)&lt;0,1000,G[[#This Row],[9]]-ROUND('وارد کردن اطلاعات'!$D$13,0))</calculatedColumnFormula>
    </tableColumn>
    <tableColumn id="21" name="10*" dataDxfId="110">
      <calculatedColumnFormula>IF(G[[#This Row],[10]]-ROUND('وارد کردن اطلاعات'!$D$14,0)&lt;0,1000,G[[#This Row],[10]]-ROUND('وارد کردن اطلاعات'!$D$14,0))</calculatedColumnFormula>
    </tableColumn>
  </tableColumns>
  <tableStyleInfo name="TableStyleMedium2" showFirstColumn="1" showLastColumn="0" showRowStripes="1" showColumnStripes="0"/>
</table>
</file>

<file path=xl/tables/table9.xml><?xml version="1.0" encoding="utf-8"?>
<table xmlns="http://schemas.openxmlformats.org/spreadsheetml/2006/main" id="9" name="H" displayName="H" ref="A1:W20" headerRowCount="1" totalsRowShown="0">
  <autoFilter ref="A1:W20"/>
  <tableColumns count="23">
    <tableColumn id="1" name="Standard Score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2" name="10"/>
    <tableColumn id="11" name="11"/>
    <tableColumn id="13" name="1*" dataDxfId="109">
      <calculatedColumnFormula>IF(H[[#This Row],[1]]-ROUND('وارد کردن اطلاعات'!$D$5,0)&lt;0,1000,H[[#This Row],[1]]-ROUND('وارد کردن اطلاعات'!$D$5,0))</calculatedColumnFormula>
    </tableColumn>
    <tableColumn id="14" name="2*" dataDxfId="108">
      <calculatedColumnFormula>IF(H[[#This Row],[2]]-ROUND('وارد کردن اطلاعات'!$D$6,0)&lt;0,1000,H[[#This Row],[2]]-ROUND('وارد کردن اطلاعات'!$D$6,0))</calculatedColumnFormula>
    </tableColumn>
    <tableColumn id="15" name="3*" dataDxfId="107">
      <calculatedColumnFormula>IF(H[[#This Row],[3]]-ROUND('وارد کردن اطلاعات'!$D$7,0)&lt;0,1000,H[[#This Row],[3]]-ROUND('وارد کردن اطلاعات'!$D$7,0))</calculatedColumnFormula>
    </tableColumn>
    <tableColumn id="16" name="4*" dataDxfId="106">
      <calculatedColumnFormula>IF(H[[#This Row],[4]]-ROUND('وارد کردن اطلاعات'!$D$8,0)&lt;0,1000,H[[#This Row],[4]]-ROUND('وارد کردن اطلاعات'!$D$8,0))</calculatedColumnFormula>
    </tableColumn>
    <tableColumn id="17" name="5*" dataDxfId="105">
      <calculatedColumnFormula>IF(H[[#This Row],[5]]-ROUND('وارد کردن اطلاعات'!$D$9,0)&lt;0,1000,H[[#This Row],[5]]-ROUND('وارد کردن اطلاعات'!$D$9,0))</calculatedColumnFormula>
    </tableColumn>
    <tableColumn id="18" name="6*" dataDxfId="104">
      <calculatedColumnFormula>IF(H[[#This Row],[6]]-ROUND('وارد کردن اطلاعات'!$D$10,0)&lt;0,1000,H[[#This Row],[6]]-ROUND('وارد کردن اطلاعات'!$D$10,0))</calculatedColumnFormula>
    </tableColumn>
    <tableColumn id="19" name="7*" dataDxfId="103">
      <calculatedColumnFormula>IF(H[[#This Row],[7]]-ROUND('وارد کردن اطلاعات'!$D$11,0)&lt;0,1000,H[[#This Row],[7]]-ROUND('وارد کردن اطلاعات'!$D$11,0))</calculatedColumnFormula>
    </tableColumn>
    <tableColumn id="20" name="8*" dataDxfId="102">
      <calculatedColumnFormula>IF(H[[#This Row],[8]]-ROUND('وارد کردن اطلاعات'!$D$12,0)&lt;0,1000,H[[#This Row],[8]]-ROUND('وارد کردن اطلاعات'!$D$12,0))</calculatedColumnFormula>
    </tableColumn>
    <tableColumn id="21" name="9*" dataDxfId="101">
      <calculatedColumnFormula>IF(H[[#This Row],[9]]-ROUND('وارد کردن اطلاعات'!$D$13,0)&lt;0,1000,H[[#This Row],[9]]-ROUND('وارد کردن اطلاعات'!$D$13,0))</calculatedColumnFormula>
    </tableColumn>
    <tableColumn id="22" name="10*" dataDxfId="100">
      <calculatedColumnFormula>IF(H[[#This Row],[10]]-ROUND('وارد کردن اطلاعات'!$D$14,0)&lt;0,1000,H[[#This Row],[10]]-ROUND('وارد کردن اطلاعات'!$D$14,0))</calculatedColumnFormula>
    </tableColumn>
    <tableColumn id="23" name="11*" dataDxfId="99">
      <calculatedColumnFormula>IF(H[[#This Row],[11]]-ROUND('وارد کردن اطلاعات'!$D$15,0)&lt;0,1000,H[[#This Row],[11]]-ROUND('وارد کردن اطلاعات'!$D$15,0))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15.xml.rels><Relationships xmlns="http://schemas.openxmlformats.org/package/2006/relationships"><Relationship Type="http://schemas.openxmlformats.org/officeDocument/2006/relationships/table" Target="/xl/tables/table14.xml" Id="rId1" /></Relationships>
</file>

<file path=xl/worksheets/_rels/sheet16.xml.rels><Relationships xmlns="http://schemas.openxmlformats.org/package/2006/relationships"><Relationship Type="http://schemas.openxmlformats.org/officeDocument/2006/relationships/table" Target="/xl/tables/table15.xml" Id="rId1" /></Relationships>
</file>

<file path=xl/worksheets/_rels/sheet17.xml.rels><Relationships xmlns="http://schemas.openxmlformats.org/package/2006/relationships"><Relationship Type="http://schemas.openxmlformats.org/officeDocument/2006/relationships/table" Target="/xl/tables/table16.xml" Id="rId1" /></Relationships>
</file>

<file path=xl/worksheets/_rels/sheet18.xml.rels><Relationships xmlns="http://schemas.openxmlformats.org/package/2006/relationships"><Relationship Type="http://schemas.openxmlformats.org/officeDocument/2006/relationships/table" Target="/xl/tables/table17.xml" Id="rId1" /></Relationships>
</file>

<file path=xl/worksheets/_rels/sheet19.xml.rels><Relationships xmlns="http://schemas.openxmlformats.org/package/2006/relationships"><Relationship Type="http://schemas.openxmlformats.org/officeDocument/2006/relationships/table" Target="/xl/tables/table18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5"/>
  <sheetViews>
    <sheetView rightToLeft="1" tabSelected="1" topLeftCell="G10" workbookViewId="0">
      <selection activeCell="Q16" sqref="Q16:X35"/>
    </sheetView>
  </sheetViews>
  <sheetFormatPr baseColWidth="8" defaultRowHeight="14.4"/>
  <cols>
    <col width="8.88671875" customWidth="1" style="10" min="1" max="1"/>
    <col width="7.6640625" bestFit="1" customWidth="1" style="10" min="3" max="3"/>
    <col width="11.5546875" customWidth="1" style="10" min="4" max="4"/>
    <col width="8" bestFit="1" customWidth="1" style="10" min="6" max="6"/>
    <col width="12" bestFit="1" customWidth="1" style="10" min="7" max="7"/>
    <col width="10.6640625" bestFit="1" customWidth="1" style="10" min="8" max="8"/>
    <col width="28.5546875" bestFit="1" customWidth="1" style="10" min="9" max="9"/>
    <col width="12.88671875" customWidth="1" style="10" min="10" max="10"/>
    <col width="12" bestFit="1" customWidth="1" style="10" min="11" max="11"/>
    <col width="8.109375" bestFit="1" customWidth="1" style="10" min="12" max="12"/>
    <col width="2.33203125" bestFit="1" customWidth="1" style="10" min="13" max="13"/>
    <col width="8.109375" bestFit="1" customWidth="1" style="10" min="14" max="14"/>
    <col width="12" bestFit="1" customWidth="1" style="10" min="15" max="15"/>
    <col width="10.109375" customWidth="1" style="10" min="16" max="16"/>
    <col width="8.88671875" customWidth="1" style="10" min="17" max="17"/>
  </cols>
  <sheetData>
    <row r="1">
      <c r="D1" t="inlineStr">
        <is>
          <t>تاریخ آزمون</t>
        </is>
      </c>
      <c r="H1" t="inlineStr">
        <is>
          <t>تاریخ تولد</t>
        </is>
      </c>
      <c r="I1" t="inlineStr">
        <is>
          <t>سن</t>
        </is>
      </c>
      <c r="J1" t="inlineStr">
        <is>
          <t>نام ارزیاب</t>
        </is>
      </c>
      <c r="K1" t="inlineStr">
        <is>
          <t xml:space="preserve">نام </t>
        </is>
      </c>
      <c r="L1" t="inlineStr">
        <is>
          <t>نام خانوادگی</t>
        </is>
      </c>
      <c r="N1" t="inlineStr">
        <is>
          <t>سن دقیق</t>
        </is>
      </c>
      <c r="O1" t="inlineStr">
        <is>
          <t>ماه دقیق</t>
        </is>
      </c>
      <c r="P1" t="inlineStr">
        <is>
          <t>شماره تماس</t>
        </is>
      </c>
      <c r="Q1" t="inlineStr">
        <is>
          <t>قد</t>
        </is>
      </c>
      <c r="R1" t="inlineStr">
        <is>
          <t>وزن</t>
        </is>
      </c>
      <c r="S1" t="inlineStr">
        <is>
          <t xml:space="preserve">دست برتر </t>
        </is>
      </c>
      <c r="T1" t="inlineStr">
        <is>
          <t>پای برتر</t>
        </is>
      </c>
    </row>
    <row r="2">
      <c r="A2" t="n">
        <v>26</v>
      </c>
      <c r="B2" t="n">
        <v>10</v>
      </c>
      <c r="C2" t="n">
        <v>2021</v>
      </c>
      <c r="D2" s="8">
        <f>DATE(C2,B2,A2)</f>
        <v/>
      </c>
      <c r="E2" t="n">
        <v>25</v>
      </c>
      <c r="F2" t="n">
        <v>10</v>
      </c>
      <c r="G2" t="n">
        <v>2018</v>
      </c>
      <c r="H2" s="1">
        <f>DATE(G2,F2,E2)</f>
        <v/>
      </c>
      <c r="I2" s="2">
        <f>(D2-H2)/365</f>
        <v/>
      </c>
      <c r="J2" t="inlineStr">
        <is>
          <t>هادی رسالتی</t>
        </is>
      </c>
      <c r="K2" t="inlineStr">
        <is>
          <t>رزا</t>
        </is>
      </c>
      <c r="L2" t="inlineStr">
        <is>
          <t>قاسم نعمتی</t>
        </is>
      </c>
      <c r="N2">
        <f>FLOOR((D2-H2)/365,1)</f>
        <v/>
      </c>
      <c r="O2">
        <f>FLOOR(((D2-H2)/365-N2)*12,1)</f>
        <v/>
      </c>
      <c r="P2" t="inlineStr">
        <is>
          <t>09361890427</t>
        </is>
      </c>
      <c r="Q2" t="n">
        <v>130</v>
      </c>
      <c r="R2" t="n">
        <v>40</v>
      </c>
      <c r="S2" t="inlineStr">
        <is>
          <t>راست</t>
        </is>
      </c>
      <c r="T2" t="inlineStr">
        <is>
          <t>راست</t>
        </is>
      </c>
    </row>
    <row r="3">
      <c r="M3">
        <f>IF(AND($I$2&lt;=3.5,$I$2&gt;=3),"A",IF(AND($I$2&lt;=4,$I$2&gt;=3.5),"B",IF(AND($I$2&lt;=4.5,$I$2&gt;=4),"D",IF(AND($I$2&lt;=5,$I$2&gt;=4.5),"E",IF(AND($I$2&lt;=6,$I$2&gt;=5),"F",IF(AND($I$2&lt;=7,$I$2&gt;=6),"G",IF(AND($I$2&lt;=8,$I$2&gt;=7),"H",IF(AND($I$2&lt;=9,$I$2&gt;=8),"I",IF(AND($I$2&lt;=10,$I$2&gt;=9),"J",IF(AND($I$2&lt;=11,$I$2&gt;=10),"K",IF(AND($I$2&lt;=12,$I$2&gt;=11),"L",IF(AND($I$2&lt;=13,$I$2&gt;=12),"M",IF(AND($I$2&lt;=14,$I$2&gt;=13),"N",IF(AND($I$2&lt;=15,$I$2&gt;=14),"O",IF(AND($I$2&lt;=16,$I$2&gt;=15),"P",IF(AND($I$2&lt;=17,$I$2&gt;=16),"Q"))))))))))))))))</f>
        <v/>
      </c>
    </row>
    <row r="4">
      <c r="D4" t="inlineStr">
        <is>
          <t>نمرات</t>
        </is>
      </c>
      <c r="G4" t="inlineStr">
        <is>
          <t>نمره‌ی استاندارد</t>
        </is>
      </c>
      <c r="J4" t="inlineStr">
        <is>
          <t>جمع دسته</t>
        </is>
      </c>
      <c r="K4" t="inlineStr">
        <is>
          <t>نمره‌ی استاندارد</t>
        </is>
      </c>
      <c r="L4" t="inlineStr">
        <is>
          <t>درصد</t>
        </is>
      </c>
      <c r="N4" t="inlineStr">
        <is>
          <t>جمع کل</t>
        </is>
      </c>
      <c r="O4" t="inlineStr">
        <is>
          <t>نمره‌ی استاندارد</t>
        </is>
      </c>
      <c r="P4" t="inlineStr">
        <is>
          <t>درصد</t>
        </is>
      </c>
    </row>
    <row r="5">
      <c r="C5" t="inlineStr">
        <is>
          <t>عنوان 1</t>
        </is>
      </c>
      <c r="D5" t="n">
        <v>24.39</v>
      </c>
      <c r="F5" t="inlineStr">
        <is>
          <t>نمره‌ی 1</t>
        </is>
      </c>
      <c r="G5">
        <f>IF(D5="f",1,IF(MIN(INDIRECT($M$3&amp;"[1*]"))&lt;&gt;1000,20-MATCH(MIN(INDIRECT($M$3&amp;"[1*]")),INDIRECT($M$3&amp;"[1*]"),0),20-MATCH(MAX(INDIRECT($M$3&amp;"[1]")),INDIRECT($M$3&amp;"[1]"),0)))</f>
        <v/>
      </c>
      <c r="H5" s="3" t="n"/>
      <c r="J5" s="9">
        <f>SUM(IF((G5+G6)/2&gt;=10,ROUND((G5+G6)/2,0),FLOOR((G5+G6)/2,1)),G7,G8)</f>
        <v/>
      </c>
      <c r="K5" s="9">
        <f>IF(MIN('استاندارد 1'!E2:E20)&lt;&gt;1000,20-MATCH(MIN('استاندارد 1'!E2:E20),'استاندارد 1'!E2:E20,0),20-MATCH(MAX('استاندارد 1'!E2:E20),'استاندارد 1'!E2:E20,0))</f>
        <v/>
      </c>
      <c r="L5" s="9">
        <f>VLOOKUP(K5,'استاندارد 1'!A1:H20,8,0)</f>
        <v/>
      </c>
      <c r="N5" s="9">
        <f>J5+J9+J12</f>
        <v/>
      </c>
      <c r="O5" s="9">
        <f>IF(MIN('استاندارد 2'!C2:C20)&lt;&gt;1000,20-MATCH(MIN('استاندارد 2'!C2:C20),'استاندارد 2'!C2:C20,0),20-MATCH(MAX('استاندارد 2'!C2:C20),'استاندارد 2'!C2:C20,0))</f>
        <v/>
      </c>
      <c r="P5" s="9">
        <f>VLOOKUP(O5,'استاندارد 2'!A1:D20,4,0)</f>
        <v/>
      </c>
    </row>
    <row r="6">
      <c r="C6" t="inlineStr">
        <is>
          <t>عنوان 2</t>
        </is>
      </c>
      <c r="D6" t="n">
        <v>29.08</v>
      </c>
      <c r="F6" t="inlineStr">
        <is>
          <t>نمره‌ی 2</t>
        </is>
      </c>
      <c r="G6">
        <f>IF(D6="f",1,IF(MIN(INDIRECT($M$3&amp;"[2*]"))&lt;&gt;1000,20-MATCH(MIN(INDIRECT($M$3&amp;"[2*]")),INDIRECT($M$3&amp;"[2*]"),0),20-MATCH(MAX(INDIRECT($M$3&amp;"[2]")),INDIRECT($M$3&amp;"[2]"),0)))</f>
        <v/>
      </c>
      <c r="H6" s="3" t="n"/>
    </row>
    <row r="7">
      <c r="C7" t="inlineStr">
        <is>
          <t>عنوان 3</t>
        </is>
      </c>
      <c r="D7" t="n">
        <v>55.9</v>
      </c>
      <c r="F7" t="inlineStr">
        <is>
          <t>نمره‌ی 3</t>
        </is>
      </c>
      <c r="G7">
        <f>IF(D7="f",1,IF(MIN(INDIRECT($M$3&amp;"[3*]"))&lt;&gt;1000,20-MATCH(MIN(INDIRECT($M$3&amp;"[3*]")),INDIRECT($M$3&amp;"[3*]"),0),20-MATCH(MAX(INDIRECT($M$3&amp;"[3]")),INDIRECT($M$3&amp;"[3]"),0)))</f>
        <v/>
      </c>
    </row>
    <row r="8">
      <c r="C8" t="inlineStr">
        <is>
          <t>عنوان 4</t>
        </is>
      </c>
      <c r="D8" t="n">
        <v>3</v>
      </c>
      <c r="F8" t="inlineStr">
        <is>
          <t>نمره‌ی 4</t>
        </is>
      </c>
      <c r="G8">
        <f>IF(D8="f",1,IF(MIN(INDIRECT($M$3&amp;"[4*]"))&lt;&gt;1000,20-MATCH(MIN(INDIRECT($M$3&amp;"[4*]")),INDIRECT($M$3&amp;"[4*]"),0),20-MATCH(MAX(INDIRECT($M$3&amp;"[4]")),INDIRECT($M$3&amp;"[4]"),0)))</f>
        <v/>
      </c>
    </row>
    <row r="9">
      <c r="C9" t="inlineStr">
        <is>
          <t>عنوان 5</t>
        </is>
      </c>
      <c r="D9" t="n">
        <v>10</v>
      </c>
      <c r="F9" t="inlineStr">
        <is>
          <t>نمره‌ی 5</t>
        </is>
      </c>
      <c r="G9">
        <f>IF(D9="f",1,IF(MIN(INDIRECT($M$3&amp;"[5*]"))&lt;&gt;1000,20-MATCH(MIN(INDIRECT($M$3&amp;"[5*]")),INDIRECT($M$3&amp;"[5*]"),0),20-MATCH(MAX(INDIRECT($M$3&amp;"[5]")),INDIRECT($M$3&amp;"[5]"),0)))</f>
        <v/>
      </c>
      <c r="J9" s="11">
        <f>IF(OR($M$3="A",$M$3="B",$M$3="D",$M$3="E",$M$3="F",$M$3="G"),SUM(G9,G10),IF(OR($M$3="H",$M$3="I",$M$3="J",$M$3="K"),SUM(G9,G10),SUM(IF((G9+G10)/2&gt;=10,ROUND((G9+G10)/2,0),FLOOR((G9+G10)/2,1)),G11,)))</f>
        <v/>
      </c>
      <c r="K9" s="11">
        <f>IF(MIN('استاندارد 1'!F2:F20)&lt;&gt;1000,20-MATCH(MIN('استاندارد 1'!F2:F20),'استاندارد 1'!F2:F20,0),20-MATCH(MAX('استاندارد 1'!F2:F20),'استاندارد 1'!F2:F20,0))</f>
        <v/>
      </c>
      <c r="L9" s="11">
        <f>VLOOKUP(K9,'استاندارد 1'!A1:H20,8,0)</f>
        <v/>
      </c>
    </row>
    <row r="10">
      <c r="C10" t="inlineStr">
        <is>
          <t>عنوان 6</t>
        </is>
      </c>
      <c r="D10" t="n">
        <v>3</v>
      </c>
      <c r="F10" t="inlineStr">
        <is>
          <t>نمره‌ی 6</t>
        </is>
      </c>
      <c r="G10">
        <f>IF(D10="f",1,IF(MIN(INDIRECT($M$3&amp;"[6*]"))&lt;&gt;1000,20-MATCH(MIN(INDIRECT($M$3&amp;"[6*]")),INDIRECT($M$3&amp;"[6*]"),0),20-MATCH(MAX(INDIRECT($M$3&amp;"[6]")),INDIRECT($M$3&amp;"[6]"),0)))</f>
        <v/>
      </c>
    </row>
    <row r="11">
      <c r="C11" t="inlineStr">
        <is>
          <t>عنوان 7</t>
        </is>
      </c>
      <c r="D11" t="n">
        <v>3.42</v>
      </c>
      <c r="F11" t="inlineStr">
        <is>
          <t>نمره‌ی 7</t>
        </is>
      </c>
      <c r="G11">
        <f>IF(D11="f",1,IF(MIN(INDIRECT($M$3&amp;"[7*]"))&lt;&gt;1000,20-MATCH(MIN(INDIRECT($M$3&amp;"[7*]")),INDIRECT($M$3&amp;"[7*]"),0),20-MATCH(MAX(INDIRECT($M$3&amp;"[7]")),INDIRECT($M$3&amp;"[7]"),0)))</f>
        <v/>
      </c>
      <c r="H11" s="3" t="n"/>
    </row>
    <row r="12">
      <c r="C12" t="inlineStr">
        <is>
          <t>عنوان 8</t>
        </is>
      </c>
      <c r="D12" t="n">
        <v>6.14</v>
      </c>
      <c r="F12" t="inlineStr">
        <is>
          <t>نمره‌ی 8</t>
        </is>
      </c>
      <c r="G12">
        <f>IF(D12="f",1,IF(MIN(INDIRECT($M$3&amp;"[8*]"))&lt;&gt;1000,20-MATCH(MIN(INDIRECT($M$3&amp;"[8*]")),INDIRECT($M$3&amp;"[8*]"),0),20-MATCH(MAX(INDIRECT($M$3&amp;"[8]")),INDIRECT($M$3&amp;"[8]"),0)))</f>
        <v/>
      </c>
      <c r="H12" s="3" t="n"/>
      <c r="J12" s="11">
        <f>IF(OR($M$3="A",$M$3="B",$M$3="D",$M$3="E",$M$3="F",$M$3="G"),SUM(IF((G11+G12)/2&gt;=10,ROUND((G11+G12)/2,0),FLOOR((G11+G12)/2,1)),G13,G14),IF(OR($M$3="H",$M$3="I",$M$3="J",$M$3="K"),SUM(IF((G11+G12)/2&gt;=10,ROUND((G11+G12)/2,0),FLOOR((G11+G12)/2,1)),G13,IF((G14+G15)/2&gt;=10,ROUND((G14+G15)/2,0),FLOOR((G14+G15)/2,1))),SUM(G12,G13,IF((G14+G15)/2&gt;=10,ROUND((G14+G15)/2,0),FLOOR((G14+G15)/2,1)))))</f>
        <v/>
      </c>
      <c r="K12" s="11">
        <f>IF(MIN('استاندارد 1'!G2:G20)&lt;&gt;1000,20-MATCH(MIN('استاندارد 1'!G2:G20),'استاندارد 1'!G2:G20,0),20-MATCH(MAX('استاندارد 1'!G2:G20),'استاندارد 1'!G2:G20,0))</f>
        <v/>
      </c>
      <c r="L12" s="11">
        <f>VLOOKUP(K12,'استاندارد 1'!A1:H20,8,0)</f>
        <v/>
      </c>
    </row>
    <row r="13">
      <c r="C13" t="inlineStr">
        <is>
          <t>عنوان 9</t>
        </is>
      </c>
      <c r="D13" t="n">
        <v>15</v>
      </c>
      <c r="F13" t="inlineStr">
        <is>
          <t>نمره‌ی 9</t>
        </is>
      </c>
      <c r="G13">
        <f>IF(D13="f",1,IF(MIN(INDIRECT($M$3&amp;"[9*]"))&lt;&gt;1000,20-MATCH(MIN(INDIRECT($M$3&amp;"[9*]")),INDIRECT($M$3&amp;"[9*]"),0),20-MATCH(MAX(INDIRECT($M$3&amp;"[9]")),INDIRECT($M$3&amp;"[9]"),0)))</f>
        <v/>
      </c>
    </row>
    <row r="14">
      <c r="C14" t="inlineStr">
        <is>
          <t>عنوان 10</t>
        </is>
      </c>
      <c r="D14" t="n">
        <v>5</v>
      </c>
      <c r="F14" t="inlineStr">
        <is>
          <t>نمره‌ی 10</t>
        </is>
      </c>
      <c r="G14">
        <f>IF(D14="f",1,IF(MIN(INDIRECT($M$3&amp;"[10*]"))&lt;&gt;1000,20-MATCH(MIN(INDIRECT($M$3&amp;"[10*]")),INDIRECT($M$3&amp;"[10*]"),0),20-MATCH(MAX(INDIRECT($M$3&amp;"[10]")),INDIRECT($M$3&amp;"[10]"),0)))</f>
        <v/>
      </c>
      <c r="H14" s="3" t="n"/>
    </row>
    <row r="15">
      <c r="C15" t="inlineStr">
        <is>
          <t>عنوان 11</t>
        </is>
      </c>
      <c r="D15" t="n">
        <v>0</v>
      </c>
      <c r="F15" t="inlineStr">
        <is>
          <t>نمره‌ی 11</t>
        </is>
      </c>
      <c r="G15">
        <f>IF(D15="f",1,IF(MIN(INDIRECT($M$3&amp;"[11*]"))&lt;&gt;1000,20-MATCH(MIN(INDIRECT($M$3&amp;"[11*]")),INDIRECT($M$3&amp;"[11*]"),0),20-MATCH(MAX(INDIRECT($M$3&amp;"[11]")),INDIRECT($M$3&amp;"[11]"),0)))</f>
        <v/>
      </c>
      <c r="H15" s="3" t="n"/>
    </row>
    <row r="18">
      <c r="G18" t="inlineStr">
        <is>
          <t>MD1</t>
        </is>
      </c>
      <c r="H18">
        <f>SUM(IF((G5+G6)/2&gt;=10,ROUND((G5+G6)/2,0),FLOOR((G5+G6)/2,1)))</f>
        <v/>
      </c>
      <c r="I18">
        <f>IF(G5&lt;6,CONCATENATE("انجام دادن تکالیف دستورزی با دست ",S2),"")</f>
        <v/>
      </c>
      <c r="J18">
        <f>IF(G6&lt;6,CONCATENATE("انجام دادن تکالیف دستورزی با دست ",IF(S2="چپ","راست","چپ"),""),"")</f>
        <v/>
      </c>
    </row>
    <row r="19">
      <c r="G19" t="inlineStr">
        <is>
          <t>MD2</t>
        </is>
      </c>
      <c r="H19">
        <f>G7</f>
        <v/>
      </c>
      <c r="I19">
        <f>IF(G7&lt;6,"انجام تکالیفی که مستلزم همکاری دو دستی است.","")</f>
        <v/>
      </c>
    </row>
    <row r="20">
      <c r="G20" t="inlineStr">
        <is>
          <t>MD3</t>
        </is>
      </c>
      <c r="H20">
        <f>G8</f>
        <v/>
      </c>
      <c r="I20">
        <f>IF(G8&lt;6,"انجام فعالیت های نقاشی و رسم شکل.","")</f>
        <v/>
      </c>
    </row>
    <row r="21">
      <c r="G21" t="inlineStr">
        <is>
          <t>A&amp;C1</t>
        </is>
      </c>
      <c r="H21">
        <f>G9</f>
        <v/>
      </c>
      <c r="I21">
        <f>IF(G9&lt;6,"انجام بازی¬هایی که مهارت گرفتن توپ یا عروسک در آنها دخیل باشد.","")</f>
        <v/>
      </c>
    </row>
    <row r="22">
      <c r="G22" t="inlineStr">
        <is>
          <t>A&amp;C2</t>
        </is>
      </c>
      <c r="H22">
        <f>G10</f>
        <v/>
      </c>
      <c r="I22">
        <f>IF(G10&lt;6,"پرتاب توپ به اهداف در ارتفاع مختلف..","")</f>
        <v/>
      </c>
    </row>
    <row r="23">
      <c r="G23" t="inlineStr">
        <is>
          <t>Bal1</t>
        </is>
      </c>
      <c r="H23">
        <f>SUM(IF((G11+G12)/2&gt;=10,ROUND((G11+G12)/2,0),FLOOR((G11+G12)/2,1)))</f>
        <v/>
      </c>
      <c r="I23">
        <f>IF(G11&lt;6,CONCATENATE("ایستادن روی پای ",T2),"")</f>
        <v/>
      </c>
      <c r="J23">
        <f>IF(G12&lt;6,CONCATENATE("ایستادن روی پای ",IF(T2="چپ","راست","چپ"),""),"")</f>
        <v/>
      </c>
    </row>
    <row r="24">
      <c r="G24" t="inlineStr">
        <is>
          <t>Bal2</t>
        </is>
      </c>
      <c r="H24">
        <f>G13</f>
        <v/>
      </c>
      <c r="I24">
        <f>IF(G13&lt;6,"ایستادن و راه رفتن روی سطوح ناپایدار.","")</f>
        <v/>
      </c>
    </row>
    <row r="25">
      <c r="G25" t="inlineStr">
        <is>
          <t>Bal3</t>
        </is>
      </c>
      <c r="H25">
        <f>G14</f>
        <v/>
      </c>
      <c r="I25">
        <f>IF(G14&lt;6,"تمرین لی لی کردن و پرش جفت کردن به تعداد بیش از ۵ بار.","")</f>
        <v/>
      </c>
    </row>
  </sheetData>
  <mergeCells count="12">
    <mergeCell ref="N5:N15"/>
    <mergeCell ref="O5:O15"/>
    <mergeCell ref="P5:P15"/>
    <mergeCell ref="J5:J8"/>
    <mergeCell ref="K5:K8"/>
    <mergeCell ref="L5:L8"/>
    <mergeCell ref="J9:J11"/>
    <mergeCell ref="K9:K11"/>
    <mergeCell ref="L9:L11"/>
    <mergeCell ref="J12:J15"/>
    <mergeCell ref="K12:K15"/>
    <mergeCell ref="L12:L15"/>
  </mergeCells>
  <pageMargins left="0.7" right="0.7" top="0.75" bottom="0.75" header="0.3" footer="0.3"/>
  <pageSetup orientation="portrait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20"/>
  <sheetViews>
    <sheetView workbookViewId="0">
      <selection activeCell="F2" sqref="F2:G3 C2:C3 B2:B4 D2:D4 I2:I4 F5:G5 H2:H6 G7 L2:L7 E2:E8 G8:H8 J2:J8 F7:F9 K2:K9 E10 J10 G11 L9:L11 E12 J12 G13 J14 L13:L14 E14:E15 G15 I15 C16 K11:K16 D17:E17 G17 B18:C18 F17:F18 I18 B19:D20 F19:I19 K19 F20:J20 L19:L20"/>
    </sheetView>
  </sheetViews>
  <sheetFormatPr baseColWidth="8" defaultRowHeight="14.4"/>
  <cols>
    <col width="16.5546875" bestFit="1" customWidth="1" style="10" min="1" max="1"/>
    <col width="4.33203125" bestFit="1" customWidth="1" style="10" min="2" max="10"/>
    <col width="5.33203125" bestFit="1" customWidth="1" style="10" min="11" max="21"/>
    <col width="6.33203125" bestFit="1" customWidth="1" style="10" min="22" max="23"/>
  </cols>
  <sheetData>
    <row r="1">
      <c r="A1" t="inlineStr">
        <is>
          <t>Standard Score</t>
        </is>
      </c>
      <c r="B1" t="inlineStr">
        <is>
          <t>1</t>
        </is>
      </c>
      <c r="C1" t="inlineStr">
        <is>
          <t>2</t>
        </is>
      </c>
      <c r="D1" t="inlineStr">
        <is>
          <t>3</t>
        </is>
      </c>
      <c r="E1" t="inlineStr">
        <is>
          <t>4</t>
        </is>
      </c>
      <c r="F1" t="inlineStr">
        <is>
          <t>5</t>
        </is>
      </c>
      <c r="G1" t="inlineStr">
        <is>
          <t>6</t>
        </is>
      </c>
      <c r="H1" t="inlineStr">
        <is>
          <t>7</t>
        </is>
      </c>
      <c r="I1" t="inlineStr">
        <is>
          <t>8</t>
        </is>
      </c>
      <c r="J1" t="inlineStr">
        <is>
          <t>9</t>
        </is>
      </c>
      <c r="K1" t="inlineStr">
        <is>
          <t>10</t>
        </is>
      </c>
      <c r="L1" t="inlineStr">
        <is>
          <t>11</t>
        </is>
      </c>
      <c r="M1" t="inlineStr">
        <is>
          <t>1*</t>
        </is>
      </c>
      <c r="N1" t="inlineStr">
        <is>
          <t>2*</t>
        </is>
      </c>
      <c r="O1" t="inlineStr">
        <is>
          <t>3*</t>
        </is>
      </c>
      <c r="P1" t="inlineStr">
        <is>
          <t>4*</t>
        </is>
      </c>
      <c r="Q1" t="inlineStr">
        <is>
          <t>5*</t>
        </is>
      </c>
      <c r="R1" t="inlineStr">
        <is>
          <t>6*</t>
        </is>
      </c>
      <c r="S1" t="inlineStr">
        <is>
          <t>7*</t>
        </is>
      </c>
      <c r="T1" t="inlineStr">
        <is>
          <t>8*</t>
        </is>
      </c>
      <c r="U1" t="inlineStr">
        <is>
          <t>9*</t>
        </is>
      </c>
      <c r="V1" t="inlineStr">
        <is>
          <t>10*</t>
        </is>
      </c>
      <c r="W1" t="inlineStr">
        <is>
          <t>11*</t>
        </is>
      </c>
    </row>
    <row r="2">
      <c r="A2" t="n">
        <v>19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t="n">
        <v>-1</v>
      </c>
      <c r="I2" t="n">
        <v>-1</v>
      </c>
      <c r="J2" t="n">
        <v>-1</v>
      </c>
      <c r="K2" t="n">
        <v>-1</v>
      </c>
      <c r="L2" t="n">
        <v>-1</v>
      </c>
      <c r="M2">
        <f>IF(H[[#This Row],[1]]-ROUND('وارد کردن اطلاعات'!$D$5,0)&lt;0,1000,H[[#This Row],[1]]-ROUND('وارد کردن اطلاعات'!$D$5,0))</f>
        <v/>
      </c>
      <c r="N2">
        <f>IF(H[[#This Row],[2]]-ROUND('وارد کردن اطلاعات'!$D$6,0)&lt;0,1000,H[[#This Row],[2]]-ROUND('وارد کردن اطلاعات'!$D$6,0))</f>
        <v/>
      </c>
      <c r="O2">
        <f>IF(H[[#This Row],[3]]-ROUND('وارد کردن اطلاعات'!$D$7,0)&lt;0,1000,H[[#This Row],[3]]-ROUND('وارد کردن اطلاعات'!$D$7,0))</f>
        <v/>
      </c>
      <c r="P2">
        <f>IF(H[[#This Row],[4]]-ROUND('وارد کردن اطلاعات'!$D$8,0)&lt;0,1000,H[[#This Row],[4]]-ROUND('وارد کردن اطلاعات'!$D$8,0))</f>
        <v/>
      </c>
      <c r="Q2">
        <f>IF(H[[#This Row],[5]]-ROUND('وارد کردن اطلاعات'!$D$9,0)&lt;0,1000,H[[#This Row],[5]]-ROUND('وارد کردن اطلاعات'!$D$9,0))</f>
        <v/>
      </c>
      <c r="R2">
        <f>IF(H[[#This Row],[6]]-ROUND('وارد کردن اطلاعات'!$D$10,0)&lt;0,1000,H[[#This Row],[6]]-ROUND('وارد کردن اطلاعات'!$D$10,0))</f>
        <v/>
      </c>
      <c r="S2">
        <f>IF(H[[#This Row],[7]]-ROUND('وارد کردن اطلاعات'!$D$11,0)&lt;0,1000,H[[#This Row],[7]]-ROUND('وارد کردن اطلاعات'!$D$11,0))</f>
        <v/>
      </c>
      <c r="T2">
        <f>IF(H[[#This Row],[8]]-ROUND('وارد کردن اطلاعات'!$D$12,0)&lt;0,1000,H[[#This Row],[8]]-ROUND('وارد کردن اطلاعات'!$D$12,0))</f>
        <v/>
      </c>
      <c r="U2">
        <f>IF(H[[#This Row],[9]]-ROUND('وارد کردن اطلاعات'!$D$13,0)&lt;0,1000,H[[#This Row],[9]]-ROUND('وارد کردن اطلاعات'!$D$13,0))</f>
        <v/>
      </c>
      <c r="V2">
        <f>IF(H[[#This Row],[10]]-ROUND('وارد کردن اطلاعات'!$D$14,0)&lt;0,1000,H[[#This Row],[10]]-ROUND('وارد کردن اطلاعات'!$D$14,0))</f>
        <v/>
      </c>
      <c r="W2">
        <f>IF(H[[#This Row],[11]]-ROUND('وارد کردن اطلاعات'!$D$15,0)&lt;0,1000,H[[#This Row],[11]]-ROUND('وارد کردن اطلاعات'!$D$15,0))</f>
        <v/>
      </c>
    </row>
    <row r="3">
      <c r="A3" t="n">
        <v>18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-1</v>
      </c>
      <c r="I3" t="n">
        <v>-1</v>
      </c>
      <c r="J3" t="n">
        <v>-1</v>
      </c>
      <c r="K3" t="n">
        <v>-1</v>
      </c>
      <c r="L3" t="n">
        <v>-1</v>
      </c>
      <c r="M3">
        <f>IF(H[[#This Row],[1]]-ROUND('وارد کردن اطلاعات'!$D$5,0)&lt;0,1000,H[[#This Row],[1]]-ROUND('وارد کردن اطلاعات'!$D$5,0))</f>
        <v/>
      </c>
      <c r="N3">
        <f>IF(H[[#This Row],[2]]-ROUND('وارد کردن اطلاعات'!$D$6,0)&lt;0,1000,H[[#This Row],[2]]-ROUND('وارد کردن اطلاعات'!$D$6,0))</f>
        <v/>
      </c>
      <c r="O3">
        <f>IF(H[[#This Row],[3]]-ROUND('وارد کردن اطلاعات'!$D$7,0)&lt;0,1000,H[[#This Row],[3]]-ROUND('وارد کردن اطلاعات'!$D$7,0))</f>
        <v/>
      </c>
      <c r="P3">
        <f>IF(H[[#This Row],[4]]-ROUND('وارد کردن اطلاعات'!$D$8,0)&lt;0,1000,H[[#This Row],[4]]-ROUND('وارد کردن اطلاعات'!$D$8,0))</f>
        <v/>
      </c>
      <c r="Q3">
        <f>IF(H[[#This Row],[5]]-ROUND('وارد کردن اطلاعات'!$D$9,0)&lt;0,1000,H[[#This Row],[5]]-ROUND('وارد کردن اطلاعات'!$D$9,0))</f>
        <v/>
      </c>
      <c r="R3">
        <f>IF(H[[#This Row],[6]]-ROUND('وارد کردن اطلاعات'!$D$10,0)&lt;0,1000,H[[#This Row],[6]]-ROUND('وارد کردن اطلاعات'!$D$10,0))</f>
        <v/>
      </c>
      <c r="S3">
        <f>IF(H[[#This Row],[7]]-ROUND('وارد کردن اطلاعات'!$D$11,0)&lt;0,1000,H[[#This Row],[7]]-ROUND('وارد کردن اطلاعات'!$D$11,0))</f>
        <v/>
      </c>
      <c r="T3">
        <f>IF(H[[#This Row],[8]]-ROUND('وارد کردن اطلاعات'!$D$12,0)&lt;0,1000,H[[#This Row],[8]]-ROUND('وارد کردن اطلاعات'!$D$12,0))</f>
        <v/>
      </c>
      <c r="U3">
        <f>IF(H[[#This Row],[9]]-ROUND('وارد کردن اطلاعات'!$D$13,0)&lt;0,1000,H[[#This Row],[9]]-ROUND('وارد کردن اطلاعات'!$D$13,0))</f>
        <v/>
      </c>
      <c r="V3">
        <f>IF(H[[#This Row],[10]]-ROUND('وارد کردن اطلاعات'!$D$14,0)&lt;0,1000,H[[#This Row],[10]]-ROUND('وارد کردن اطلاعات'!$D$14,0))</f>
        <v/>
      </c>
      <c r="W3">
        <f>IF(H[[#This Row],[11]]-ROUND('وارد کردن اطلاعات'!$D$15,0)&lt;0,1000,H[[#This Row],[11]]-ROUND('وارد کردن اطلاعات'!$D$15,0))</f>
        <v/>
      </c>
    </row>
    <row r="4">
      <c r="A4" t="n">
        <v>17</v>
      </c>
      <c r="B4" t="n">
        <v>-1</v>
      </c>
      <c r="C4" t="n">
        <v>20</v>
      </c>
      <c r="D4" t="n">
        <v>-1</v>
      </c>
      <c r="E4" t="n">
        <v>-1</v>
      </c>
      <c r="F4" t="n">
        <v>10</v>
      </c>
      <c r="G4" t="n">
        <v>10</v>
      </c>
      <c r="H4" t="n">
        <v>-1</v>
      </c>
      <c r="I4" t="n">
        <v>-1</v>
      </c>
      <c r="J4" t="n">
        <v>-1</v>
      </c>
      <c r="K4" t="n">
        <v>-1</v>
      </c>
      <c r="L4" t="n">
        <v>-1</v>
      </c>
      <c r="M4">
        <f>IF(H[[#This Row],[1]]-ROUND('وارد کردن اطلاعات'!$D$5,0)&lt;0,1000,H[[#This Row],[1]]-ROUND('وارد کردن اطلاعات'!$D$5,0))</f>
        <v/>
      </c>
      <c r="N4">
        <f>IF(H[[#This Row],[2]]-ROUND('وارد کردن اطلاعات'!$D$6,0)&lt;0,1000,H[[#This Row],[2]]-ROUND('وارد کردن اطلاعات'!$D$6,0))</f>
        <v/>
      </c>
      <c r="O4">
        <f>IF(H[[#This Row],[3]]-ROUND('وارد کردن اطلاعات'!$D$7,0)&lt;0,1000,H[[#This Row],[3]]-ROUND('وارد کردن اطلاعات'!$D$7,0))</f>
        <v/>
      </c>
      <c r="P4">
        <f>IF(H[[#This Row],[4]]-ROUND('وارد کردن اطلاعات'!$D$8,0)&lt;0,1000,H[[#This Row],[4]]-ROUND('وارد کردن اطلاعات'!$D$8,0))</f>
        <v/>
      </c>
      <c r="Q4">
        <f>IF(H[[#This Row],[5]]-ROUND('وارد کردن اطلاعات'!$D$9,0)&lt;0,1000,H[[#This Row],[5]]-ROUND('وارد کردن اطلاعات'!$D$9,0))</f>
        <v/>
      </c>
      <c r="R4">
        <f>IF(H[[#This Row],[6]]-ROUND('وارد کردن اطلاعات'!$D$10,0)&lt;0,1000,H[[#This Row],[6]]-ROUND('وارد کردن اطلاعات'!$D$10,0))</f>
        <v/>
      </c>
      <c r="S4">
        <f>IF(H[[#This Row],[7]]-ROUND('وارد کردن اطلاعات'!$D$11,0)&lt;0,1000,H[[#This Row],[7]]-ROUND('وارد کردن اطلاعات'!$D$11,0))</f>
        <v/>
      </c>
      <c r="T4">
        <f>IF(H[[#This Row],[8]]-ROUND('وارد کردن اطلاعات'!$D$12,0)&lt;0,1000,H[[#This Row],[8]]-ROUND('وارد کردن اطلاعات'!$D$12,0))</f>
        <v/>
      </c>
      <c r="U4">
        <f>IF(H[[#This Row],[9]]-ROUND('وارد کردن اطلاعات'!$D$13,0)&lt;0,1000,H[[#This Row],[9]]-ROUND('وارد کردن اطلاعات'!$D$13,0))</f>
        <v/>
      </c>
      <c r="V4">
        <f>IF(H[[#This Row],[10]]-ROUND('وارد کردن اطلاعات'!$D$14,0)&lt;0,1000,H[[#This Row],[10]]-ROUND('وارد کردن اطلاعات'!$D$14,0))</f>
        <v/>
      </c>
      <c r="W4">
        <f>IF(H[[#This Row],[11]]-ROUND('وارد کردن اطلاعات'!$D$15,0)&lt;0,1000,H[[#This Row],[11]]-ROUND('وارد کردن اطلاعات'!$D$15,0))</f>
        <v/>
      </c>
    </row>
    <row r="5">
      <c r="A5" t="n">
        <v>16</v>
      </c>
      <c r="B5" t="n">
        <v>21</v>
      </c>
      <c r="C5" t="n">
        <v>21</v>
      </c>
      <c r="D5" t="n">
        <v>20</v>
      </c>
      <c r="E5" t="n">
        <v>-1</v>
      </c>
      <c r="F5" t="n">
        <v>-1</v>
      </c>
      <c r="G5" t="n">
        <v>-1</v>
      </c>
      <c r="H5" t="n">
        <v>-1</v>
      </c>
      <c r="I5" t="n">
        <v>30</v>
      </c>
      <c r="J5" t="n">
        <v>-1</v>
      </c>
      <c r="K5" t="n">
        <v>-1</v>
      </c>
      <c r="L5" t="n">
        <v>-1</v>
      </c>
      <c r="M5">
        <f>IF(H[[#This Row],[1]]-ROUND('وارد کردن اطلاعات'!$D$5,0)&lt;0,1000,H[[#This Row],[1]]-ROUND('وارد کردن اطلاعات'!$D$5,0))</f>
        <v/>
      </c>
      <c r="N5">
        <f>IF(H[[#This Row],[2]]-ROUND('وارد کردن اطلاعات'!$D$6,0)&lt;0,1000,H[[#This Row],[2]]-ROUND('وارد کردن اطلاعات'!$D$6,0))</f>
        <v/>
      </c>
      <c r="O5">
        <f>IF(H[[#This Row],[3]]-ROUND('وارد کردن اطلاعات'!$D$7,0)&lt;0,1000,H[[#This Row],[3]]-ROUND('وارد کردن اطلاعات'!$D$7,0))</f>
        <v/>
      </c>
      <c r="P5">
        <f>IF(H[[#This Row],[4]]-ROUND('وارد کردن اطلاعات'!$D$8,0)&lt;0,1000,H[[#This Row],[4]]-ROUND('وارد کردن اطلاعات'!$D$8,0))</f>
        <v/>
      </c>
      <c r="Q5">
        <f>IF(H[[#This Row],[5]]-ROUND('وارد کردن اطلاعات'!$D$9,0)&lt;0,1000,H[[#This Row],[5]]-ROUND('وارد کردن اطلاعات'!$D$9,0))</f>
        <v/>
      </c>
      <c r="R5">
        <f>IF(H[[#This Row],[6]]-ROUND('وارد کردن اطلاعات'!$D$10,0)&lt;0,1000,H[[#This Row],[6]]-ROUND('وارد کردن اطلاعات'!$D$10,0))</f>
        <v/>
      </c>
      <c r="S5">
        <f>IF(H[[#This Row],[7]]-ROUND('وارد کردن اطلاعات'!$D$11,0)&lt;0,1000,H[[#This Row],[7]]-ROUND('وارد کردن اطلاعات'!$D$11,0))</f>
        <v/>
      </c>
      <c r="T5">
        <f>IF(H[[#This Row],[8]]-ROUND('وارد کردن اطلاعات'!$D$12,0)&lt;0,1000,H[[#This Row],[8]]-ROUND('وارد کردن اطلاعات'!$D$12,0))</f>
        <v/>
      </c>
      <c r="U5">
        <f>IF(H[[#This Row],[9]]-ROUND('وارد کردن اطلاعات'!$D$13,0)&lt;0,1000,H[[#This Row],[9]]-ROUND('وارد کردن اطلاعات'!$D$13,0))</f>
        <v/>
      </c>
      <c r="V5">
        <f>IF(H[[#This Row],[10]]-ROUND('وارد کردن اطلاعات'!$D$14,0)&lt;0,1000,H[[#This Row],[10]]-ROUND('وارد کردن اطلاعات'!$D$14,0))</f>
        <v/>
      </c>
      <c r="W5">
        <f>IF(H[[#This Row],[11]]-ROUND('وارد کردن اطلاعات'!$D$15,0)&lt;0,1000,H[[#This Row],[11]]-ROUND('وارد کردن اطلاعات'!$D$15,0))</f>
        <v/>
      </c>
    </row>
    <row r="6">
      <c r="A6" t="n">
        <v>15</v>
      </c>
      <c r="B6" t="n">
        <v>23</v>
      </c>
      <c r="C6" t="n">
        <v>26</v>
      </c>
      <c r="D6" t="n">
        <v>21</v>
      </c>
      <c r="E6" t="n">
        <v>-1</v>
      </c>
      <c r="F6" t="n">
        <v>9</v>
      </c>
      <c r="G6" t="n">
        <v>9</v>
      </c>
      <c r="H6" t="n">
        <v>-1</v>
      </c>
      <c r="I6" t="n">
        <v>29</v>
      </c>
      <c r="J6" t="n">
        <v>-1</v>
      </c>
      <c r="K6" t="n">
        <v>-1</v>
      </c>
      <c r="L6" t="n">
        <v>-1</v>
      </c>
      <c r="M6">
        <f>IF(H[[#This Row],[1]]-ROUND('وارد کردن اطلاعات'!$D$5,0)&lt;0,1000,H[[#This Row],[1]]-ROUND('وارد کردن اطلاعات'!$D$5,0))</f>
        <v/>
      </c>
      <c r="N6">
        <f>IF(H[[#This Row],[2]]-ROUND('وارد کردن اطلاعات'!$D$6,0)&lt;0,1000,H[[#This Row],[2]]-ROUND('وارد کردن اطلاعات'!$D$6,0))</f>
        <v/>
      </c>
      <c r="O6">
        <f>IF(H[[#This Row],[3]]-ROUND('وارد کردن اطلاعات'!$D$7,0)&lt;0,1000,H[[#This Row],[3]]-ROUND('وارد کردن اطلاعات'!$D$7,0))</f>
        <v/>
      </c>
      <c r="P6">
        <f>IF(H[[#This Row],[4]]-ROUND('وارد کردن اطلاعات'!$D$8,0)&lt;0,1000,H[[#This Row],[4]]-ROUND('وارد کردن اطلاعات'!$D$8,0))</f>
        <v/>
      </c>
      <c r="Q6">
        <f>IF(H[[#This Row],[5]]-ROUND('وارد کردن اطلاعات'!$D$9,0)&lt;0,1000,H[[#This Row],[5]]-ROUND('وارد کردن اطلاعات'!$D$9,0))</f>
        <v/>
      </c>
      <c r="R6">
        <f>IF(H[[#This Row],[6]]-ROUND('وارد کردن اطلاعات'!$D$10,0)&lt;0,1000,H[[#This Row],[6]]-ROUND('وارد کردن اطلاعات'!$D$10,0))</f>
        <v/>
      </c>
      <c r="S6">
        <f>IF(H[[#This Row],[7]]-ROUND('وارد کردن اطلاعات'!$D$11,0)&lt;0,1000,H[[#This Row],[7]]-ROUND('وارد کردن اطلاعات'!$D$11,0))</f>
        <v/>
      </c>
      <c r="T6">
        <f>IF(H[[#This Row],[8]]-ROUND('وارد کردن اطلاعات'!$D$12,0)&lt;0,1000,H[[#This Row],[8]]-ROUND('وارد کردن اطلاعات'!$D$12,0))</f>
        <v/>
      </c>
      <c r="U6">
        <f>IF(H[[#This Row],[9]]-ROUND('وارد کردن اطلاعات'!$D$13,0)&lt;0,1000,H[[#This Row],[9]]-ROUND('وارد کردن اطلاعات'!$D$13,0))</f>
        <v/>
      </c>
      <c r="V6">
        <f>IF(H[[#This Row],[10]]-ROUND('وارد کردن اطلاعات'!$D$14,0)&lt;0,1000,H[[#This Row],[10]]-ROUND('وارد کردن اطلاعات'!$D$14,0))</f>
        <v/>
      </c>
      <c r="W6">
        <f>IF(H[[#This Row],[11]]-ROUND('وارد کردن اطلاعات'!$D$15,0)&lt;0,1000,H[[#This Row],[11]]-ROUND('وارد کردن اطلاعات'!$D$15,0))</f>
        <v/>
      </c>
    </row>
    <row r="7">
      <c r="A7" t="n">
        <v>14</v>
      </c>
      <c r="B7" t="n">
        <v>25</v>
      </c>
      <c r="C7" t="n">
        <v>27</v>
      </c>
      <c r="D7" t="n">
        <v>22</v>
      </c>
      <c r="E7" t="n">
        <v>-1</v>
      </c>
      <c r="F7" t="n">
        <v>-1</v>
      </c>
      <c r="G7" t="n">
        <v>-1</v>
      </c>
      <c r="H7" t="n">
        <v>30</v>
      </c>
      <c r="I7" t="n">
        <v>22</v>
      </c>
      <c r="J7" t="n">
        <v>-1</v>
      </c>
      <c r="K7" t="n">
        <v>-1</v>
      </c>
      <c r="L7" t="n">
        <v>-1</v>
      </c>
      <c r="M7">
        <f>IF(H[[#This Row],[1]]-ROUND('وارد کردن اطلاعات'!$D$5,0)&lt;0,1000,H[[#This Row],[1]]-ROUND('وارد کردن اطلاعات'!$D$5,0))</f>
        <v/>
      </c>
      <c r="N7">
        <f>IF(H[[#This Row],[2]]-ROUND('وارد کردن اطلاعات'!$D$6,0)&lt;0,1000,H[[#This Row],[2]]-ROUND('وارد کردن اطلاعات'!$D$6,0))</f>
        <v/>
      </c>
      <c r="O7">
        <f>IF(H[[#This Row],[3]]-ROUND('وارد کردن اطلاعات'!$D$7,0)&lt;0,1000,H[[#This Row],[3]]-ROUND('وارد کردن اطلاعات'!$D$7,0))</f>
        <v/>
      </c>
      <c r="P7">
        <f>IF(H[[#This Row],[4]]-ROUND('وارد کردن اطلاعات'!$D$8,0)&lt;0,1000,H[[#This Row],[4]]-ROUND('وارد کردن اطلاعات'!$D$8,0))</f>
        <v/>
      </c>
      <c r="Q7">
        <f>IF(H[[#This Row],[5]]-ROUND('وارد کردن اطلاعات'!$D$9,0)&lt;0,1000,H[[#This Row],[5]]-ROUND('وارد کردن اطلاعات'!$D$9,0))</f>
        <v/>
      </c>
      <c r="R7">
        <f>IF(H[[#This Row],[6]]-ROUND('وارد کردن اطلاعات'!$D$10,0)&lt;0,1000,H[[#This Row],[6]]-ROUND('وارد کردن اطلاعات'!$D$10,0))</f>
        <v/>
      </c>
      <c r="S7">
        <f>IF(H[[#This Row],[7]]-ROUND('وارد کردن اطلاعات'!$D$11,0)&lt;0,1000,H[[#This Row],[7]]-ROUND('وارد کردن اطلاعات'!$D$11,0))</f>
        <v/>
      </c>
      <c r="T7">
        <f>IF(H[[#This Row],[8]]-ROUND('وارد کردن اطلاعات'!$D$12,0)&lt;0,1000,H[[#This Row],[8]]-ROUND('وارد کردن اطلاعات'!$D$12,0))</f>
        <v/>
      </c>
      <c r="U7">
        <f>IF(H[[#This Row],[9]]-ROUND('وارد کردن اطلاعات'!$D$13,0)&lt;0,1000,H[[#This Row],[9]]-ROUND('وارد کردن اطلاعات'!$D$13,0))</f>
        <v/>
      </c>
      <c r="V7">
        <f>IF(H[[#This Row],[10]]-ROUND('وارد کردن اطلاعات'!$D$14,0)&lt;0,1000,H[[#This Row],[10]]-ROUND('وارد کردن اطلاعات'!$D$14,0))</f>
        <v/>
      </c>
      <c r="W7">
        <f>IF(H[[#This Row],[11]]-ROUND('وارد کردن اطلاعات'!$D$15,0)&lt;0,1000,H[[#This Row],[11]]-ROUND('وارد کردن اطلاعات'!$D$15,0))</f>
        <v/>
      </c>
    </row>
    <row r="8">
      <c r="A8" t="n">
        <v>13</v>
      </c>
      <c r="B8" t="n">
        <v>26</v>
      </c>
      <c r="C8" t="n">
        <v>30</v>
      </c>
      <c r="D8" t="n">
        <v>24</v>
      </c>
      <c r="E8" t="n">
        <v>-1</v>
      </c>
      <c r="F8" t="n">
        <v>-1</v>
      </c>
      <c r="G8" t="n">
        <v>-1</v>
      </c>
      <c r="H8" t="n">
        <v>-1</v>
      </c>
      <c r="I8" t="n">
        <v>19</v>
      </c>
      <c r="J8" t="n">
        <v>-1</v>
      </c>
      <c r="K8" t="n">
        <v>-1</v>
      </c>
      <c r="L8" t="n">
        <v>5</v>
      </c>
      <c r="M8">
        <f>IF(H[[#This Row],[1]]-ROUND('وارد کردن اطلاعات'!$D$5,0)&lt;0,1000,H[[#This Row],[1]]-ROUND('وارد کردن اطلاعات'!$D$5,0))</f>
        <v/>
      </c>
      <c r="N8">
        <f>IF(H[[#This Row],[2]]-ROUND('وارد کردن اطلاعات'!$D$6,0)&lt;0,1000,H[[#This Row],[2]]-ROUND('وارد کردن اطلاعات'!$D$6,0))</f>
        <v/>
      </c>
      <c r="O8">
        <f>IF(H[[#This Row],[3]]-ROUND('وارد کردن اطلاعات'!$D$7,0)&lt;0,1000,H[[#This Row],[3]]-ROUND('وارد کردن اطلاعات'!$D$7,0))</f>
        <v/>
      </c>
      <c r="P8">
        <f>IF(H[[#This Row],[4]]-ROUND('وارد کردن اطلاعات'!$D$8,0)&lt;0,1000,H[[#This Row],[4]]-ROUND('وارد کردن اطلاعات'!$D$8,0))</f>
        <v/>
      </c>
      <c r="Q8">
        <f>IF(H[[#This Row],[5]]-ROUND('وارد کردن اطلاعات'!$D$9,0)&lt;0,1000,H[[#This Row],[5]]-ROUND('وارد کردن اطلاعات'!$D$9,0))</f>
        <v/>
      </c>
      <c r="R8">
        <f>IF(H[[#This Row],[6]]-ROUND('وارد کردن اطلاعات'!$D$10,0)&lt;0,1000,H[[#This Row],[6]]-ROUND('وارد کردن اطلاعات'!$D$10,0))</f>
        <v/>
      </c>
      <c r="S8">
        <f>IF(H[[#This Row],[7]]-ROUND('وارد کردن اطلاعات'!$D$11,0)&lt;0,1000,H[[#This Row],[7]]-ROUND('وارد کردن اطلاعات'!$D$11,0))</f>
        <v/>
      </c>
      <c r="T8">
        <f>IF(H[[#This Row],[8]]-ROUND('وارد کردن اطلاعات'!$D$12,0)&lt;0,1000,H[[#This Row],[8]]-ROUND('وارد کردن اطلاعات'!$D$12,0))</f>
        <v/>
      </c>
      <c r="U8">
        <f>IF(H[[#This Row],[9]]-ROUND('وارد کردن اطلاعات'!$D$13,0)&lt;0,1000,H[[#This Row],[9]]-ROUND('وارد کردن اطلاعات'!$D$13,0))</f>
        <v/>
      </c>
      <c r="V8">
        <f>IF(H[[#This Row],[10]]-ROUND('وارد کردن اطلاعات'!$D$14,0)&lt;0,1000,H[[#This Row],[10]]-ROUND('وارد کردن اطلاعات'!$D$14,0))</f>
        <v/>
      </c>
      <c r="W8">
        <f>IF(H[[#This Row],[11]]-ROUND('وارد کردن اطلاعات'!$D$15,0)&lt;0,1000,H[[#This Row],[11]]-ROUND('وارد کردن اطلاعات'!$D$15,0))</f>
        <v/>
      </c>
    </row>
    <row r="9">
      <c r="A9" t="n">
        <v>12</v>
      </c>
      <c r="B9" t="n">
        <v>28</v>
      </c>
      <c r="C9" t="n">
        <v>32</v>
      </c>
      <c r="D9" t="n">
        <v>26</v>
      </c>
      <c r="E9" t="n">
        <v>0</v>
      </c>
      <c r="F9" t="n">
        <v>-1</v>
      </c>
      <c r="G9" t="n">
        <v>8</v>
      </c>
      <c r="H9" t="n">
        <v>27</v>
      </c>
      <c r="I9" t="n">
        <v>15</v>
      </c>
      <c r="J9" t="n">
        <v>15</v>
      </c>
      <c r="K9" t="n">
        <v>-1</v>
      </c>
      <c r="L9" t="n">
        <v>-1</v>
      </c>
      <c r="M9">
        <f>IF(H[[#This Row],[1]]-ROUND('وارد کردن اطلاعات'!$D$5,0)&lt;0,1000,H[[#This Row],[1]]-ROUND('وارد کردن اطلاعات'!$D$5,0))</f>
        <v/>
      </c>
      <c r="N9">
        <f>IF(H[[#This Row],[2]]-ROUND('وارد کردن اطلاعات'!$D$6,0)&lt;0,1000,H[[#This Row],[2]]-ROUND('وارد کردن اطلاعات'!$D$6,0))</f>
        <v/>
      </c>
      <c r="O9">
        <f>IF(H[[#This Row],[3]]-ROUND('وارد کردن اطلاعات'!$D$7,0)&lt;0,1000,H[[#This Row],[3]]-ROUND('وارد کردن اطلاعات'!$D$7,0))</f>
        <v/>
      </c>
      <c r="P9">
        <f>IF(H[[#This Row],[4]]-ROUND('وارد کردن اطلاعات'!$D$8,0)&lt;0,1000,H[[#This Row],[4]]-ROUND('وارد کردن اطلاعات'!$D$8,0))</f>
        <v/>
      </c>
      <c r="Q9">
        <f>IF(H[[#This Row],[5]]-ROUND('وارد کردن اطلاعات'!$D$9,0)&lt;0,1000,H[[#This Row],[5]]-ROUND('وارد کردن اطلاعات'!$D$9,0))</f>
        <v/>
      </c>
      <c r="R9">
        <f>IF(H[[#This Row],[6]]-ROUND('وارد کردن اطلاعات'!$D$10,0)&lt;0,1000,H[[#This Row],[6]]-ROUND('وارد کردن اطلاعات'!$D$10,0))</f>
        <v/>
      </c>
      <c r="S9">
        <f>IF(H[[#This Row],[7]]-ROUND('وارد کردن اطلاعات'!$D$11,0)&lt;0,1000,H[[#This Row],[7]]-ROUND('وارد کردن اطلاعات'!$D$11,0))</f>
        <v/>
      </c>
      <c r="T9">
        <f>IF(H[[#This Row],[8]]-ROUND('وارد کردن اطلاعات'!$D$12,0)&lt;0,1000,H[[#This Row],[8]]-ROUND('وارد کردن اطلاعات'!$D$12,0))</f>
        <v/>
      </c>
      <c r="U9">
        <f>IF(H[[#This Row],[9]]-ROUND('وارد کردن اطلاعات'!$D$13,0)&lt;0,1000,H[[#This Row],[9]]-ROUND('وارد کردن اطلاعات'!$D$13,0))</f>
        <v/>
      </c>
      <c r="V9">
        <f>IF(H[[#This Row],[10]]-ROUND('وارد کردن اطلاعات'!$D$14,0)&lt;0,1000,H[[#This Row],[10]]-ROUND('وارد کردن اطلاعات'!$D$14,0))</f>
        <v/>
      </c>
      <c r="W9">
        <f>IF(H[[#This Row],[11]]-ROUND('وارد کردن اطلاعات'!$D$15,0)&lt;0,1000,H[[#This Row],[11]]-ROUND('وارد کردن اطلاعات'!$D$15,0))</f>
        <v/>
      </c>
    </row>
    <row r="10">
      <c r="A10" t="n">
        <v>11</v>
      </c>
      <c r="B10" t="n">
        <v>29</v>
      </c>
      <c r="C10" t="n">
        <v>34</v>
      </c>
      <c r="D10" t="n">
        <v>29</v>
      </c>
      <c r="E10" t="n">
        <v>-1</v>
      </c>
      <c r="F10" t="n">
        <v>8</v>
      </c>
      <c r="G10" t="n">
        <v>7</v>
      </c>
      <c r="H10" t="n">
        <v>24</v>
      </c>
      <c r="I10" t="n">
        <v>11</v>
      </c>
      <c r="J10" t="n">
        <v>-1</v>
      </c>
      <c r="K10" t="n">
        <v>5</v>
      </c>
      <c r="L10" t="n">
        <v>-1</v>
      </c>
      <c r="M10">
        <f>IF(H[[#This Row],[1]]-ROUND('وارد کردن اطلاعات'!$D$5,0)&lt;0,1000,H[[#This Row],[1]]-ROUND('وارد کردن اطلاعات'!$D$5,0))</f>
        <v/>
      </c>
      <c r="N10">
        <f>IF(H[[#This Row],[2]]-ROUND('وارد کردن اطلاعات'!$D$6,0)&lt;0,1000,H[[#This Row],[2]]-ROUND('وارد کردن اطلاعات'!$D$6,0))</f>
        <v/>
      </c>
      <c r="O10">
        <f>IF(H[[#This Row],[3]]-ROUND('وارد کردن اطلاعات'!$D$7,0)&lt;0,1000,H[[#This Row],[3]]-ROUND('وارد کردن اطلاعات'!$D$7,0))</f>
        <v/>
      </c>
      <c r="P10">
        <f>IF(H[[#This Row],[4]]-ROUND('وارد کردن اطلاعات'!$D$8,0)&lt;0,1000,H[[#This Row],[4]]-ROUND('وارد کردن اطلاعات'!$D$8,0))</f>
        <v/>
      </c>
      <c r="Q10">
        <f>IF(H[[#This Row],[5]]-ROUND('وارد کردن اطلاعات'!$D$9,0)&lt;0,1000,H[[#This Row],[5]]-ROUND('وارد کردن اطلاعات'!$D$9,0))</f>
        <v/>
      </c>
      <c r="R10">
        <f>IF(H[[#This Row],[6]]-ROUND('وارد کردن اطلاعات'!$D$10,0)&lt;0,1000,H[[#This Row],[6]]-ROUND('وارد کردن اطلاعات'!$D$10,0))</f>
        <v/>
      </c>
      <c r="S10">
        <f>IF(H[[#This Row],[7]]-ROUND('وارد کردن اطلاعات'!$D$11,0)&lt;0,1000,H[[#This Row],[7]]-ROUND('وارد کردن اطلاعات'!$D$11,0))</f>
        <v/>
      </c>
      <c r="T10">
        <f>IF(H[[#This Row],[8]]-ROUND('وارد کردن اطلاعات'!$D$12,0)&lt;0,1000,H[[#This Row],[8]]-ROUND('وارد کردن اطلاعات'!$D$12,0))</f>
        <v/>
      </c>
      <c r="U10">
        <f>IF(H[[#This Row],[9]]-ROUND('وارد کردن اطلاعات'!$D$13,0)&lt;0,1000,H[[#This Row],[9]]-ROUND('وارد کردن اطلاعات'!$D$13,0))</f>
        <v/>
      </c>
      <c r="V10">
        <f>IF(H[[#This Row],[10]]-ROUND('وارد کردن اطلاعات'!$D$14,0)&lt;0,1000,H[[#This Row],[10]]-ROUND('وارد کردن اطلاعات'!$D$14,0))</f>
        <v/>
      </c>
      <c r="W10">
        <f>IF(H[[#This Row],[11]]-ROUND('وارد کردن اطلاعات'!$D$15,0)&lt;0,1000,H[[#This Row],[11]]-ROUND('وارد کردن اطلاعات'!$D$15,0))</f>
        <v/>
      </c>
    </row>
    <row r="11">
      <c r="A11" t="n">
        <v>10</v>
      </c>
      <c r="B11" t="n">
        <v>30</v>
      </c>
      <c r="C11" t="n">
        <v>36</v>
      </c>
      <c r="D11" t="n">
        <v>30</v>
      </c>
      <c r="E11" t="n">
        <v>1</v>
      </c>
      <c r="F11" t="n">
        <v>7</v>
      </c>
      <c r="G11" t="n">
        <v>-1</v>
      </c>
      <c r="H11" t="n">
        <v>19</v>
      </c>
      <c r="I11" t="n">
        <v>7</v>
      </c>
      <c r="J11" t="n">
        <v>14</v>
      </c>
      <c r="K11" t="n">
        <v>-1</v>
      </c>
      <c r="L11" t="n">
        <v>-1</v>
      </c>
      <c r="M11">
        <f>IF(H[[#This Row],[1]]-ROUND('وارد کردن اطلاعات'!$D$5,0)&lt;0,1000,H[[#This Row],[1]]-ROUND('وارد کردن اطلاعات'!$D$5,0))</f>
        <v/>
      </c>
      <c r="N11">
        <f>IF(H[[#This Row],[2]]-ROUND('وارد کردن اطلاعات'!$D$6,0)&lt;0,1000,H[[#This Row],[2]]-ROUND('وارد کردن اطلاعات'!$D$6,0))</f>
        <v/>
      </c>
      <c r="O11">
        <f>IF(H[[#This Row],[3]]-ROUND('وارد کردن اطلاعات'!$D$7,0)&lt;0,1000,H[[#This Row],[3]]-ROUND('وارد کردن اطلاعات'!$D$7,0))</f>
        <v/>
      </c>
      <c r="P11">
        <f>IF(H[[#This Row],[4]]-ROUND('وارد کردن اطلاعات'!$D$8,0)&lt;0,1000,H[[#This Row],[4]]-ROUND('وارد کردن اطلاعات'!$D$8,0))</f>
        <v/>
      </c>
      <c r="Q11">
        <f>IF(H[[#This Row],[5]]-ROUND('وارد کردن اطلاعات'!$D$9,0)&lt;0,1000,H[[#This Row],[5]]-ROUND('وارد کردن اطلاعات'!$D$9,0))</f>
        <v/>
      </c>
      <c r="R11">
        <f>IF(H[[#This Row],[6]]-ROUND('وارد کردن اطلاعات'!$D$10,0)&lt;0,1000,H[[#This Row],[6]]-ROUND('وارد کردن اطلاعات'!$D$10,0))</f>
        <v/>
      </c>
      <c r="S11">
        <f>IF(H[[#This Row],[7]]-ROUND('وارد کردن اطلاعات'!$D$11,0)&lt;0,1000,H[[#This Row],[7]]-ROUND('وارد کردن اطلاعات'!$D$11,0))</f>
        <v/>
      </c>
      <c r="T11">
        <f>IF(H[[#This Row],[8]]-ROUND('وارد کردن اطلاعات'!$D$12,0)&lt;0,1000,H[[#This Row],[8]]-ROUND('وارد کردن اطلاعات'!$D$12,0))</f>
        <v/>
      </c>
      <c r="U11">
        <f>IF(H[[#This Row],[9]]-ROUND('وارد کردن اطلاعات'!$D$13,0)&lt;0,1000,H[[#This Row],[9]]-ROUND('وارد کردن اطلاعات'!$D$13,0))</f>
        <v/>
      </c>
      <c r="V11">
        <f>IF(H[[#This Row],[10]]-ROUND('وارد کردن اطلاعات'!$D$14,0)&lt;0,1000,H[[#This Row],[10]]-ROUND('وارد کردن اطلاعات'!$D$14,0))</f>
        <v/>
      </c>
      <c r="W11">
        <f>IF(H[[#This Row],[11]]-ROUND('وارد کردن اطلاعات'!$D$15,0)&lt;0,1000,H[[#This Row],[11]]-ROUND('وارد کردن اطلاعات'!$D$15,0))</f>
        <v/>
      </c>
    </row>
    <row r="12">
      <c r="A12" t="n">
        <v>9</v>
      </c>
      <c r="B12" t="n">
        <v>32</v>
      </c>
      <c r="C12" t="n">
        <v>38</v>
      </c>
      <c r="D12" t="n">
        <v>32</v>
      </c>
      <c r="E12" t="n">
        <v>-1</v>
      </c>
      <c r="F12" t="n">
        <v>5</v>
      </c>
      <c r="G12" t="n">
        <v>6</v>
      </c>
      <c r="H12" t="n">
        <v>15</v>
      </c>
      <c r="I12" t="n">
        <v>5</v>
      </c>
      <c r="J12" t="n">
        <v>-1</v>
      </c>
      <c r="K12" t="n">
        <v>-1</v>
      </c>
      <c r="L12" t="n">
        <v>4</v>
      </c>
      <c r="M12">
        <f>IF(H[[#This Row],[1]]-ROUND('وارد کردن اطلاعات'!$D$5,0)&lt;0,1000,H[[#This Row],[1]]-ROUND('وارد کردن اطلاعات'!$D$5,0))</f>
        <v/>
      </c>
      <c r="N12">
        <f>IF(H[[#This Row],[2]]-ROUND('وارد کردن اطلاعات'!$D$6,0)&lt;0,1000,H[[#This Row],[2]]-ROUND('وارد کردن اطلاعات'!$D$6,0))</f>
        <v/>
      </c>
      <c r="O12">
        <f>IF(H[[#This Row],[3]]-ROUND('وارد کردن اطلاعات'!$D$7,0)&lt;0,1000,H[[#This Row],[3]]-ROUND('وارد کردن اطلاعات'!$D$7,0))</f>
        <v/>
      </c>
      <c r="P12">
        <f>IF(H[[#This Row],[4]]-ROUND('وارد کردن اطلاعات'!$D$8,0)&lt;0,1000,H[[#This Row],[4]]-ROUND('وارد کردن اطلاعات'!$D$8,0))</f>
        <v/>
      </c>
      <c r="Q12">
        <f>IF(H[[#This Row],[5]]-ROUND('وارد کردن اطلاعات'!$D$9,0)&lt;0,1000,H[[#This Row],[5]]-ROUND('وارد کردن اطلاعات'!$D$9,0))</f>
        <v/>
      </c>
      <c r="R12">
        <f>IF(H[[#This Row],[6]]-ROUND('وارد کردن اطلاعات'!$D$10,0)&lt;0,1000,H[[#This Row],[6]]-ROUND('وارد کردن اطلاعات'!$D$10,0))</f>
        <v/>
      </c>
      <c r="S12">
        <f>IF(H[[#This Row],[7]]-ROUND('وارد کردن اطلاعات'!$D$11,0)&lt;0,1000,H[[#This Row],[7]]-ROUND('وارد کردن اطلاعات'!$D$11,0))</f>
        <v/>
      </c>
      <c r="T12">
        <f>IF(H[[#This Row],[8]]-ROUND('وارد کردن اطلاعات'!$D$12,0)&lt;0,1000,H[[#This Row],[8]]-ROUND('وارد کردن اطلاعات'!$D$12,0))</f>
        <v/>
      </c>
      <c r="U12">
        <f>IF(H[[#This Row],[9]]-ROUND('وارد کردن اطلاعات'!$D$13,0)&lt;0,1000,H[[#This Row],[9]]-ROUND('وارد کردن اطلاعات'!$D$13,0))</f>
        <v/>
      </c>
      <c r="V12">
        <f>IF(H[[#This Row],[10]]-ROUND('وارد کردن اطلاعات'!$D$14,0)&lt;0,1000,H[[#This Row],[10]]-ROUND('وارد کردن اطلاعات'!$D$14,0))</f>
        <v/>
      </c>
      <c r="W12">
        <f>IF(H[[#This Row],[11]]-ROUND('وارد کردن اطلاعات'!$D$15,0)&lt;0,1000,H[[#This Row],[11]]-ROUND('وارد کردن اطلاعات'!$D$15,0))</f>
        <v/>
      </c>
    </row>
    <row r="13">
      <c r="A13" t="n">
        <v>8</v>
      </c>
      <c r="B13" t="n">
        <v>35</v>
      </c>
      <c r="C13" t="n">
        <v>41</v>
      </c>
      <c r="D13" t="n">
        <v>34</v>
      </c>
      <c r="E13" t="n">
        <v>2</v>
      </c>
      <c r="F13" t="n">
        <v>4</v>
      </c>
      <c r="G13" t="n">
        <v>-1</v>
      </c>
      <c r="H13" t="n">
        <v>10</v>
      </c>
      <c r="I13" t="n">
        <v>4</v>
      </c>
      <c r="J13" t="n">
        <v>13</v>
      </c>
      <c r="K13" t="n">
        <v>-1</v>
      </c>
      <c r="L13" t="n">
        <v>-1</v>
      </c>
      <c r="M13">
        <f>IF(H[[#This Row],[1]]-ROUND('وارد کردن اطلاعات'!$D$5,0)&lt;0,1000,H[[#This Row],[1]]-ROUND('وارد کردن اطلاعات'!$D$5,0))</f>
        <v/>
      </c>
      <c r="N13">
        <f>IF(H[[#This Row],[2]]-ROUND('وارد کردن اطلاعات'!$D$6,0)&lt;0,1000,H[[#This Row],[2]]-ROUND('وارد کردن اطلاعات'!$D$6,0))</f>
        <v/>
      </c>
      <c r="O13">
        <f>IF(H[[#This Row],[3]]-ROUND('وارد کردن اطلاعات'!$D$7,0)&lt;0,1000,H[[#This Row],[3]]-ROUND('وارد کردن اطلاعات'!$D$7,0))</f>
        <v/>
      </c>
      <c r="P13">
        <f>IF(H[[#This Row],[4]]-ROUND('وارد کردن اطلاعات'!$D$8,0)&lt;0,1000,H[[#This Row],[4]]-ROUND('وارد کردن اطلاعات'!$D$8,0))</f>
        <v/>
      </c>
      <c r="Q13">
        <f>IF(H[[#This Row],[5]]-ROUND('وارد کردن اطلاعات'!$D$9,0)&lt;0,1000,H[[#This Row],[5]]-ROUND('وارد کردن اطلاعات'!$D$9,0))</f>
        <v/>
      </c>
      <c r="R13">
        <f>IF(H[[#This Row],[6]]-ROUND('وارد کردن اطلاعات'!$D$10,0)&lt;0,1000,H[[#This Row],[6]]-ROUND('وارد کردن اطلاعات'!$D$10,0))</f>
        <v/>
      </c>
      <c r="S13">
        <f>IF(H[[#This Row],[7]]-ROUND('وارد کردن اطلاعات'!$D$11,0)&lt;0,1000,H[[#This Row],[7]]-ROUND('وارد کردن اطلاعات'!$D$11,0))</f>
        <v/>
      </c>
      <c r="T13">
        <f>IF(H[[#This Row],[8]]-ROUND('وارد کردن اطلاعات'!$D$12,0)&lt;0,1000,H[[#This Row],[8]]-ROUND('وارد کردن اطلاعات'!$D$12,0))</f>
        <v/>
      </c>
      <c r="U13">
        <f>IF(H[[#This Row],[9]]-ROUND('وارد کردن اطلاعات'!$D$13,0)&lt;0,1000,H[[#This Row],[9]]-ROUND('وارد کردن اطلاعات'!$D$13,0))</f>
        <v/>
      </c>
      <c r="V13">
        <f>IF(H[[#This Row],[10]]-ROUND('وارد کردن اطلاعات'!$D$14,0)&lt;0,1000,H[[#This Row],[10]]-ROUND('وارد کردن اطلاعات'!$D$14,0))</f>
        <v/>
      </c>
      <c r="W13">
        <f>IF(H[[#This Row],[11]]-ROUND('وارد کردن اطلاعات'!$D$15,0)&lt;0,1000,H[[#This Row],[11]]-ROUND('وارد کردن اطلاعات'!$D$15,0))</f>
        <v/>
      </c>
    </row>
    <row r="14">
      <c r="A14" t="n">
        <v>7</v>
      </c>
      <c r="B14" t="n">
        <v>36</v>
      </c>
      <c r="C14" t="n">
        <v>47</v>
      </c>
      <c r="D14" t="n">
        <v>36</v>
      </c>
      <c r="E14" t="n">
        <v>-1</v>
      </c>
      <c r="F14" t="n">
        <v>3</v>
      </c>
      <c r="G14" t="n">
        <v>4</v>
      </c>
      <c r="H14" t="n">
        <v>7</v>
      </c>
      <c r="I14" t="n">
        <v>3</v>
      </c>
      <c r="J14" t="n">
        <v>-1</v>
      </c>
      <c r="K14" t="n">
        <v>-1</v>
      </c>
      <c r="L14" t="n">
        <v>-1</v>
      </c>
      <c r="M14">
        <f>IF(H[[#This Row],[1]]-ROUND('وارد کردن اطلاعات'!$D$5,0)&lt;0,1000,H[[#This Row],[1]]-ROUND('وارد کردن اطلاعات'!$D$5,0))</f>
        <v/>
      </c>
      <c r="N14">
        <f>IF(H[[#This Row],[2]]-ROUND('وارد کردن اطلاعات'!$D$6,0)&lt;0,1000,H[[#This Row],[2]]-ROUND('وارد کردن اطلاعات'!$D$6,0))</f>
        <v/>
      </c>
      <c r="O14">
        <f>IF(H[[#This Row],[3]]-ROUND('وارد کردن اطلاعات'!$D$7,0)&lt;0,1000,H[[#This Row],[3]]-ROUND('وارد کردن اطلاعات'!$D$7,0))</f>
        <v/>
      </c>
      <c r="P14">
        <f>IF(H[[#This Row],[4]]-ROUND('وارد کردن اطلاعات'!$D$8,0)&lt;0,1000,H[[#This Row],[4]]-ROUND('وارد کردن اطلاعات'!$D$8,0))</f>
        <v/>
      </c>
      <c r="Q14">
        <f>IF(H[[#This Row],[5]]-ROUND('وارد کردن اطلاعات'!$D$9,0)&lt;0,1000,H[[#This Row],[5]]-ROUND('وارد کردن اطلاعات'!$D$9,0))</f>
        <v/>
      </c>
      <c r="R14">
        <f>IF(H[[#This Row],[6]]-ROUND('وارد کردن اطلاعات'!$D$10,0)&lt;0,1000,H[[#This Row],[6]]-ROUND('وارد کردن اطلاعات'!$D$10,0))</f>
        <v/>
      </c>
      <c r="S14">
        <f>IF(H[[#This Row],[7]]-ROUND('وارد کردن اطلاعات'!$D$11,0)&lt;0,1000,H[[#This Row],[7]]-ROUND('وارد کردن اطلاعات'!$D$11,0))</f>
        <v/>
      </c>
      <c r="T14">
        <f>IF(H[[#This Row],[8]]-ROUND('وارد کردن اطلاعات'!$D$12,0)&lt;0,1000,H[[#This Row],[8]]-ROUND('وارد کردن اطلاعات'!$D$12,0))</f>
        <v/>
      </c>
      <c r="U14">
        <f>IF(H[[#This Row],[9]]-ROUND('وارد کردن اطلاعات'!$D$13,0)&lt;0,1000,H[[#This Row],[9]]-ROUND('وارد کردن اطلاعات'!$D$13,0))</f>
        <v/>
      </c>
      <c r="V14">
        <f>IF(H[[#This Row],[10]]-ROUND('وارد کردن اطلاعات'!$D$14,0)&lt;0,1000,H[[#This Row],[10]]-ROUND('وارد کردن اطلاعات'!$D$14,0))</f>
        <v/>
      </c>
      <c r="W14">
        <f>IF(H[[#This Row],[11]]-ROUND('وارد کردن اطلاعات'!$D$15,0)&lt;0,1000,H[[#This Row],[11]]-ROUND('وارد کردن اطلاعات'!$D$15,0))</f>
        <v/>
      </c>
    </row>
    <row r="15">
      <c r="A15" t="n">
        <v>6</v>
      </c>
      <c r="B15" t="n">
        <v>42</v>
      </c>
      <c r="C15" t="n">
        <v>51</v>
      </c>
      <c r="D15" t="n">
        <v>40</v>
      </c>
      <c r="E15" t="n">
        <v>-1</v>
      </c>
      <c r="F15" t="n">
        <v>1</v>
      </c>
      <c r="G15" t="n">
        <v>-1</v>
      </c>
      <c r="H15" t="n">
        <v>5</v>
      </c>
      <c r="I15" t="n">
        <v>-1</v>
      </c>
      <c r="J15" t="n">
        <v>12</v>
      </c>
      <c r="K15" t="n">
        <v>-1</v>
      </c>
      <c r="L15" t="n">
        <v>3</v>
      </c>
      <c r="M15">
        <f>IF(H[[#This Row],[1]]-ROUND('وارد کردن اطلاعات'!$D$5,0)&lt;0,1000,H[[#This Row],[1]]-ROUND('وارد کردن اطلاعات'!$D$5,0))</f>
        <v/>
      </c>
      <c r="N15">
        <f>IF(H[[#This Row],[2]]-ROUND('وارد کردن اطلاعات'!$D$6,0)&lt;0,1000,H[[#This Row],[2]]-ROUND('وارد کردن اطلاعات'!$D$6,0))</f>
        <v/>
      </c>
      <c r="O15">
        <f>IF(H[[#This Row],[3]]-ROUND('وارد کردن اطلاعات'!$D$7,0)&lt;0,1000,H[[#This Row],[3]]-ROUND('وارد کردن اطلاعات'!$D$7,0))</f>
        <v/>
      </c>
      <c r="P15">
        <f>IF(H[[#This Row],[4]]-ROUND('وارد کردن اطلاعات'!$D$8,0)&lt;0,1000,H[[#This Row],[4]]-ROUND('وارد کردن اطلاعات'!$D$8,0))</f>
        <v/>
      </c>
      <c r="Q15">
        <f>IF(H[[#This Row],[5]]-ROUND('وارد کردن اطلاعات'!$D$9,0)&lt;0,1000,H[[#This Row],[5]]-ROUND('وارد کردن اطلاعات'!$D$9,0))</f>
        <v/>
      </c>
      <c r="R15">
        <f>IF(H[[#This Row],[6]]-ROUND('وارد کردن اطلاعات'!$D$10,0)&lt;0,1000,H[[#This Row],[6]]-ROUND('وارد کردن اطلاعات'!$D$10,0))</f>
        <v/>
      </c>
      <c r="S15">
        <f>IF(H[[#This Row],[7]]-ROUND('وارد کردن اطلاعات'!$D$11,0)&lt;0,1000,H[[#This Row],[7]]-ROUND('وارد کردن اطلاعات'!$D$11,0))</f>
        <v/>
      </c>
      <c r="T15">
        <f>IF(H[[#This Row],[8]]-ROUND('وارد کردن اطلاعات'!$D$12,0)&lt;0,1000,H[[#This Row],[8]]-ROUND('وارد کردن اطلاعات'!$D$12,0))</f>
        <v/>
      </c>
      <c r="U15">
        <f>IF(H[[#This Row],[9]]-ROUND('وارد کردن اطلاعات'!$D$13,0)&lt;0,1000,H[[#This Row],[9]]-ROUND('وارد کردن اطلاعات'!$D$13,0))</f>
        <v/>
      </c>
      <c r="V15">
        <f>IF(H[[#This Row],[10]]-ROUND('وارد کردن اطلاعات'!$D$14,0)&lt;0,1000,H[[#This Row],[10]]-ROUND('وارد کردن اطلاعات'!$D$14,0))</f>
        <v/>
      </c>
      <c r="W15">
        <f>IF(H[[#This Row],[11]]-ROUND('وارد کردن اطلاعات'!$D$15,0)&lt;0,1000,H[[#This Row],[11]]-ROUND('وارد کردن اطلاعات'!$D$15,0))</f>
        <v/>
      </c>
    </row>
    <row r="16">
      <c r="A16" t="n">
        <v>5</v>
      </c>
      <c r="B16" t="n">
        <v>47</v>
      </c>
      <c r="C16" t="n">
        <v>-1</v>
      </c>
      <c r="D16" t="n">
        <v>48</v>
      </c>
      <c r="E16" t="n">
        <v>3</v>
      </c>
      <c r="F16" t="n">
        <v>0</v>
      </c>
      <c r="G16" t="n">
        <v>3</v>
      </c>
      <c r="H16" t="n">
        <v>4</v>
      </c>
      <c r="I16" t="n">
        <v>2</v>
      </c>
      <c r="J16" t="n">
        <v>10</v>
      </c>
      <c r="K16" t="n">
        <v>-1</v>
      </c>
      <c r="L16" t="n">
        <v>2</v>
      </c>
      <c r="M16">
        <f>IF(H[[#This Row],[1]]-ROUND('وارد کردن اطلاعات'!$D$5,0)&lt;0,1000,H[[#This Row],[1]]-ROUND('وارد کردن اطلاعات'!$D$5,0))</f>
        <v/>
      </c>
      <c r="N16">
        <f>IF(H[[#This Row],[2]]-ROUND('وارد کردن اطلاعات'!$D$6,0)&lt;0,1000,H[[#This Row],[2]]-ROUND('وارد کردن اطلاعات'!$D$6,0))</f>
        <v/>
      </c>
      <c r="O16">
        <f>IF(H[[#This Row],[3]]-ROUND('وارد کردن اطلاعات'!$D$7,0)&lt;0,1000,H[[#This Row],[3]]-ROUND('وارد کردن اطلاعات'!$D$7,0))</f>
        <v/>
      </c>
      <c r="P16">
        <f>IF(H[[#This Row],[4]]-ROUND('وارد کردن اطلاعات'!$D$8,0)&lt;0,1000,H[[#This Row],[4]]-ROUND('وارد کردن اطلاعات'!$D$8,0))</f>
        <v/>
      </c>
      <c r="Q16">
        <f>IF(H[[#This Row],[5]]-ROUND('وارد کردن اطلاعات'!$D$9,0)&lt;0,1000,H[[#This Row],[5]]-ROUND('وارد کردن اطلاعات'!$D$9,0))</f>
        <v/>
      </c>
      <c r="R16">
        <f>IF(H[[#This Row],[6]]-ROUND('وارد کردن اطلاعات'!$D$10,0)&lt;0,1000,H[[#This Row],[6]]-ROUND('وارد کردن اطلاعات'!$D$10,0))</f>
        <v/>
      </c>
      <c r="S16">
        <f>IF(H[[#This Row],[7]]-ROUND('وارد کردن اطلاعات'!$D$11,0)&lt;0,1000,H[[#This Row],[7]]-ROUND('وارد کردن اطلاعات'!$D$11,0))</f>
        <v/>
      </c>
      <c r="T16">
        <f>IF(H[[#This Row],[8]]-ROUND('وارد کردن اطلاعات'!$D$12,0)&lt;0,1000,H[[#This Row],[8]]-ROUND('وارد کردن اطلاعات'!$D$12,0))</f>
        <v/>
      </c>
      <c r="U16">
        <f>IF(H[[#This Row],[9]]-ROUND('وارد کردن اطلاعات'!$D$13,0)&lt;0,1000,H[[#This Row],[9]]-ROUND('وارد کردن اطلاعات'!$D$13,0))</f>
        <v/>
      </c>
      <c r="V16">
        <f>IF(H[[#This Row],[10]]-ROUND('وارد کردن اطلاعات'!$D$14,0)&lt;0,1000,H[[#This Row],[10]]-ROUND('وارد کردن اطلاعات'!$D$14,0))</f>
        <v/>
      </c>
      <c r="W16">
        <f>IF(H[[#This Row],[11]]-ROUND('وارد کردن اطلاعات'!$D$15,0)&lt;0,1000,H[[#This Row],[11]]-ROUND('وارد کردن اطلاعات'!$D$15,0))</f>
        <v/>
      </c>
    </row>
    <row r="17">
      <c r="A17" t="n">
        <v>4</v>
      </c>
      <c r="B17" t="n">
        <v>48</v>
      </c>
      <c r="C17" t="n">
        <v>52</v>
      </c>
      <c r="D17" t="n">
        <v>-1</v>
      </c>
      <c r="E17" t="n">
        <v>-1</v>
      </c>
      <c r="F17" t="n">
        <v>-1</v>
      </c>
      <c r="G17" t="n">
        <v>-1</v>
      </c>
      <c r="H17" t="n">
        <v>3</v>
      </c>
      <c r="I17" t="n">
        <v>1</v>
      </c>
      <c r="J17" t="n">
        <v>9</v>
      </c>
      <c r="K17" t="n">
        <v>4</v>
      </c>
      <c r="L17" t="n">
        <v>1</v>
      </c>
      <c r="M17">
        <f>IF(H[[#This Row],[1]]-ROUND('وارد کردن اطلاعات'!$D$5,0)&lt;0,1000,H[[#This Row],[1]]-ROUND('وارد کردن اطلاعات'!$D$5,0))</f>
        <v/>
      </c>
      <c r="N17">
        <f>IF(H[[#This Row],[2]]-ROUND('وارد کردن اطلاعات'!$D$6,0)&lt;0,1000,H[[#This Row],[2]]-ROUND('وارد کردن اطلاعات'!$D$6,0))</f>
        <v/>
      </c>
      <c r="O17">
        <f>IF(H[[#This Row],[3]]-ROUND('وارد کردن اطلاعات'!$D$7,0)&lt;0,1000,H[[#This Row],[3]]-ROUND('وارد کردن اطلاعات'!$D$7,0))</f>
        <v/>
      </c>
      <c r="P17">
        <f>IF(H[[#This Row],[4]]-ROUND('وارد کردن اطلاعات'!$D$8,0)&lt;0,1000,H[[#This Row],[4]]-ROUND('وارد کردن اطلاعات'!$D$8,0))</f>
        <v/>
      </c>
      <c r="Q17">
        <f>IF(H[[#This Row],[5]]-ROUND('وارد کردن اطلاعات'!$D$9,0)&lt;0,1000,H[[#This Row],[5]]-ROUND('وارد کردن اطلاعات'!$D$9,0))</f>
        <v/>
      </c>
      <c r="R17">
        <f>IF(H[[#This Row],[6]]-ROUND('وارد کردن اطلاعات'!$D$10,0)&lt;0,1000,H[[#This Row],[6]]-ROUND('وارد کردن اطلاعات'!$D$10,0))</f>
        <v/>
      </c>
      <c r="S17">
        <f>IF(H[[#This Row],[7]]-ROUND('وارد کردن اطلاعات'!$D$11,0)&lt;0,1000,H[[#This Row],[7]]-ROUND('وارد کردن اطلاعات'!$D$11,0))</f>
        <v/>
      </c>
      <c r="T17">
        <f>IF(H[[#This Row],[8]]-ROUND('وارد کردن اطلاعات'!$D$12,0)&lt;0,1000,H[[#This Row],[8]]-ROUND('وارد کردن اطلاعات'!$D$12,0))</f>
        <v/>
      </c>
      <c r="U17">
        <f>IF(H[[#This Row],[9]]-ROUND('وارد کردن اطلاعات'!$D$13,0)&lt;0,1000,H[[#This Row],[9]]-ROUND('وارد کردن اطلاعات'!$D$13,0))</f>
        <v/>
      </c>
      <c r="V17">
        <f>IF(H[[#This Row],[10]]-ROUND('وارد کردن اطلاعات'!$D$14,0)&lt;0,1000,H[[#This Row],[10]]-ROUND('وارد کردن اطلاعات'!$D$14,0))</f>
        <v/>
      </c>
      <c r="W17">
        <f>IF(H[[#This Row],[11]]-ROUND('وارد کردن اطلاعات'!$D$15,0)&lt;0,1000,H[[#This Row],[11]]-ROUND('وارد کردن اطلاعات'!$D$15,0))</f>
        <v/>
      </c>
    </row>
    <row r="18">
      <c r="A18" t="n">
        <v>3</v>
      </c>
      <c r="B18" t="n">
        <v>-1</v>
      </c>
      <c r="C18" t="n">
        <v>-1</v>
      </c>
      <c r="D18" t="n">
        <v>49</v>
      </c>
      <c r="E18" t="n">
        <v>4</v>
      </c>
      <c r="F18" t="n">
        <v>-1</v>
      </c>
      <c r="G18" t="n">
        <v>1</v>
      </c>
      <c r="H18" t="n">
        <v>1</v>
      </c>
      <c r="I18" t="n">
        <v>-1</v>
      </c>
      <c r="J18" t="n">
        <v>7</v>
      </c>
      <c r="K18" t="n">
        <v>3</v>
      </c>
      <c r="L18" t="n">
        <v>0</v>
      </c>
      <c r="M18">
        <f>IF(H[[#This Row],[1]]-ROUND('وارد کردن اطلاعات'!$D$5,0)&lt;0,1000,H[[#This Row],[1]]-ROUND('وارد کردن اطلاعات'!$D$5,0))</f>
        <v/>
      </c>
      <c r="N18">
        <f>IF(H[[#This Row],[2]]-ROUND('وارد کردن اطلاعات'!$D$6,0)&lt;0,1000,H[[#This Row],[2]]-ROUND('وارد کردن اطلاعات'!$D$6,0))</f>
        <v/>
      </c>
      <c r="O18">
        <f>IF(H[[#This Row],[3]]-ROUND('وارد کردن اطلاعات'!$D$7,0)&lt;0,1000,H[[#This Row],[3]]-ROUND('وارد کردن اطلاعات'!$D$7,0))</f>
        <v/>
      </c>
      <c r="P18">
        <f>IF(H[[#This Row],[4]]-ROUND('وارد کردن اطلاعات'!$D$8,0)&lt;0,1000,H[[#This Row],[4]]-ROUND('وارد کردن اطلاعات'!$D$8,0))</f>
        <v/>
      </c>
      <c r="Q18">
        <f>IF(H[[#This Row],[5]]-ROUND('وارد کردن اطلاعات'!$D$9,0)&lt;0,1000,H[[#This Row],[5]]-ROUND('وارد کردن اطلاعات'!$D$9,0))</f>
        <v/>
      </c>
      <c r="R18">
        <f>IF(H[[#This Row],[6]]-ROUND('وارد کردن اطلاعات'!$D$10,0)&lt;0,1000,H[[#This Row],[6]]-ROUND('وارد کردن اطلاعات'!$D$10,0))</f>
        <v/>
      </c>
      <c r="S18">
        <f>IF(H[[#This Row],[7]]-ROUND('وارد کردن اطلاعات'!$D$11,0)&lt;0,1000,H[[#This Row],[7]]-ROUND('وارد کردن اطلاعات'!$D$11,0))</f>
        <v/>
      </c>
      <c r="T18">
        <f>IF(H[[#This Row],[8]]-ROUND('وارد کردن اطلاعات'!$D$12,0)&lt;0,1000,H[[#This Row],[8]]-ROUND('وارد کردن اطلاعات'!$D$12,0))</f>
        <v/>
      </c>
      <c r="U18">
        <f>IF(H[[#This Row],[9]]-ROUND('وارد کردن اطلاعات'!$D$13,0)&lt;0,1000,H[[#This Row],[9]]-ROUND('وارد کردن اطلاعات'!$D$13,0))</f>
        <v/>
      </c>
      <c r="V18">
        <f>IF(H[[#This Row],[10]]-ROUND('وارد کردن اطلاعات'!$D$14,0)&lt;0,1000,H[[#This Row],[10]]-ROUND('وارد کردن اطلاعات'!$D$14,0))</f>
        <v/>
      </c>
      <c r="W18">
        <f>IF(H[[#This Row],[11]]-ROUND('وارد کردن اطلاعات'!$D$15,0)&lt;0,1000,H[[#This Row],[11]]-ROUND('وارد کردن اطلاعات'!$D$15,0))</f>
        <v/>
      </c>
    </row>
    <row r="19">
      <c r="A19" t="n">
        <v>2</v>
      </c>
      <c r="B19" t="n">
        <v>-1</v>
      </c>
      <c r="C19" t="n">
        <v>-1</v>
      </c>
      <c r="D19" t="n">
        <v>-1</v>
      </c>
      <c r="E19" t="n">
        <v>5</v>
      </c>
      <c r="F19" t="n">
        <v>-1</v>
      </c>
      <c r="G19" t="n">
        <v>-1</v>
      </c>
      <c r="H19" t="n">
        <v>-1</v>
      </c>
      <c r="I19" t="n">
        <v>-1</v>
      </c>
      <c r="J19" t="n">
        <v>1</v>
      </c>
      <c r="K19" t="n">
        <v>-1</v>
      </c>
      <c r="L19" t="n">
        <v>-1</v>
      </c>
      <c r="M19">
        <f>IF(H[[#This Row],[1]]-ROUND('وارد کردن اطلاعات'!$D$5,0)&lt;0,1000,H[[#This Row],[1]]-ROUND('وارد کردن اطلاعات'!$D$5,0))</f>
        <v/>
      </c>
      <c r="N19">
        <f>IF(H[[#This Row],[2]]-ROUND('وارد کردن اطلاعات'!$D$6,0)&lt;0,1000,H[[#This Row],[2]]-ROUND('وارد کردن اطلاعات'!$D$6,0))</f>
        <v/>
      </c>
      <c r="O19">
        <f>IF(H[[#This Row],[3]]-ROUND('وارد کردن اطلاعات'!$D$7,0)&lt;0,1000,H[[#This Row],[3]]-ROUND('وارد کردن اطلاعات'!$D$7,0))</f>
        <v/>
      </c>
      <c r="P19">
        <f>IF(H[[#This Row],[4]]-ROUND('وارد کردن اطلاعات'!$D$8,0)&lt;0,1000,H[[#This Row],[4]]-ROUND('وارد کردن اطلاعات'!$D$8,0))</f>
        <v/>
      </c>
      <c r="Q19">
        <f>IF(H[[#This Row],[5]]-ROUND('وارد کردن اطلاعات'!$D$9,0)&lt;0,1000,H[[#This Row],[5]]-ROUND('وارد کردن اطلاعات'!$D$9,0))</f>
        <v/>
      </c>
      <c r="R19">
        <f>IF(H[[#This Row],[6]]-ROUND('وارد کردن اطلاعات'!$D$10,0)&lt;0,1000,H[[#This Row],[6]]-ROUND('وارد کردن اطلاعات'!$D$10,0))</f>
        <v/>
      </c>
      <c r="S19">
        <f>IF(H[[#This Row],[7]]-ROUND('وارد کردن اطلاعات'!$D$11,0)&lt;0,1000,H[[#This Row],[7]]-ROUND('وارد کردن اطلاعات'!$D$11,0))</f>
        <v/>
      </c>
      <c r="T19">
        <f>IF(H[[#This Row],[8]]-ROUND('وارد کردن اطلاعات'!$D$12,0)&lt;0,1000,H[[#This Row],[8]]-ROUND('وارد کردن اطلاعات'!$D$12,0))</f>
        <v/>
      </c>
      <c r="U19">
        <f>IF(H[[#This Row],[9]]-ROUND('وارد کردن اطلاعات'!$D$13,0)&lt;0,1000,H[[#This Row],[9]]-ROUND('وارد کردن اطلاعات'!$D$13,0))</f>
        <v/>
      </c>
      <c r="V19">
        <f>IF(H[[#This Row],[10]]-ROUND('وارد کردن اطلاعات'!$D$14,0)&lt;0,1000,H[[#This Row],[10]]-ROUND('وارد کردن اطلاعات'!$D$14,0))</f>
        <v/>
      </c>
      <c r="W19">
        <f>IF(H[[#This Row],[11]]-ROUND('وارد کردن اطلاعات'!$D$15,0)&lt;0,1000,H[[#This Row],[11]]-ROUND('وارد کردن اطلاعات'!$D$15,0))</f>
        <v/>
      </c>
    </row>
    <row r="20">
      <c r="A20" t="n">
        <v>1</v>
      </c>
      <c r="B20" t="n">
        <v>-1</v>
      </c>
      <c r="C20" t="n">
        <v>-1</v>
      </c>
      <c r="D20" t="n">
        <v>-1</v>
      </c>
      <c r="E20" t="n">
        <v>6</v>
      </c>
      <c r="F20" t="n">
        <v>-1</v>
      </c>
      <c r="G20" t="n">
        <v>-1</v>
      </c>
      <c r="H20" t="n">
        <v>-1</v>
      </c>
      <c r="I20" t="n">
        <v>-1</v>
      </c>
      <c r="J20" t="n">
        <v>-1</v>
      </c>
      <c r="K20" t="n">
        <v>1</v>
      </c>
      <c r="L20" t="n">
        <v>-1</v>
      </c>
      <c r="M20">
        <f>IF(H[[#This Row],[1]]-ROUND('وارد کردن اطلاعات'!$D$5,0)&lt;0,1000,H[[#This Row],[1]]-ROUND('وارد کردن اطلاعات'!$D$5,0))</f>
        <v/>
      </c>
      <c r="N20">
        <f>IF(H[[#This Row],[2]]-ROUND('وارد کردن اطلاعات'!$D$6,0)&lt;0,1000,H[[#This Row],[2]]-ROUND('وارد کردن اطلاعات'!$D$6,0))</f>
        <v/>
      </c>
      <c r="O20">
        <f>IF(H[[#This Row],[3]]-ROUND('وارد کردن اطلاعات'!$D$7,0)&lt;0,1000,H[[#This Row],[3]]-ROUND('وارد کردن اطلاعات'!$D$7,0))</f>
        <v/>
      </c>
      <c r="P20">
        <f>IF(H[[#This Row],[4]]-ROUND('وارد کردن اطلاعات'!$D$8,0)&lt;0,1000,H[[#This Row],[4]]-ROUND('وارد کردن اطلاعات'!$D$8,0))</f>
        <v/>
      </c>
      <c r="Q20">
        <f>IF(H[[#This Row],[5]]-ROUND('وارد کردن اطلاعات'!$D$9,0)&lt;0,1000,H[[#This Row],[5]]-ROUND('وارد کردن اطلاعات'!$D$9,0))</f>
        <v/>
      </c>
      <c r="R20">
        <f>IF(H[[#This Row],[6]]-ROUND('وارد کردن اطلاعات'!$D$10,0)&lt;0,1000,H[[#This Row],[6]]-ROUND('وارد کردن اطلاعات'!$D$10,0))</f>
        <v/>
      </c>
      <c r="S20">
        <f>IF(H[[#This Row],[7]]-ROUND('وارد کردن اطلاعات'!$D$11,0)&lt;0,1000,H[[#This Row],[7]]-ROUND('وارد کردن اطلاعات'!$D$11,0))</f>
        <v/>
      </c>
      <c r="T20">
        <f>IF(H[[#This Row],[8]]-ROUND('وارد کردن اطلاعات'!$D$12,0)&lt;0,1000,H[[#This Row],[8]]-ROUND('وارد کردن اطلاعات'!$D$12,0))</f>
        <v/>
      </c>
      <c r="U20">
        <f>IF(H[[#This Row],[9]]-ROUND('وارد کردن اطلاعات'!$D$13,0)&lt;0,1000,H[[#This Row],[9]]-ROUND('وارد کردن اطلاعات'!$D$13,0))</f>
        <v/>
      </c>
      <c r="V20">
        <f>IF(H[[#This Row],[10]]-ROUND('وارد کردن اطلاعات'!$D$14,0)&lt;0,1000,H[[#This Row],[10]]-ROUND('وارد کردن اطلاعات'!$D$14,0))</f>
        <v/>
      </c>
      <c r="W20">
        <f>IF(H[[#This Row],[11]]-ROUND('وارد کردن اطلاعات'!$D$15,0)&lt;0,1000,H[[#This Row],[11]]-ROUND('وارد کردن اطلاعات'!$D$15,0))</f>
        <v/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20"/>
  <sheetViews>
    <sheetView workbookViewId="0">
      <selection activeCell="B2" sqref="B2:C4 J2:L8 G2:G3 D2:D5 F2:F5 I2:I5 E2:E6 G5:G6 E7:F8 H2:H7 G8:G9 J9:K9 F10 G11:G12 J11:J13 E10:E14 G14 L10:L14 I15 K11:K16 C18 E18:F18 B19:I19 K19 B20:D20 F20:J20 L20"/>
    </sheetView>
  </sheetViews>
  <sheetFormatPr baseColWidth="8" defaultRowHeight="14.4"/>
  <cols>
    <col width="16.5546875" bestFit="1" customWidth="1" style="10" min="1" max="1"/>
    <col width="4.33203125" bestFit="1" customWidth="1" style="10" min="2" max="10"/>
    <col width="5.33203125" bestFit="1" customWidth="1" style="10" min="11" max="21"/>
    <col width="6.33203125" bestFit="1" customWidth="1" style="10" min="22" max="23"/>
  </cols>
  <sheetData>
    <row r="1">
      <c r="A1" t="inlineStr">
        <is>
          <t>Standard Score</t>
        </is>
      </c>
      <c r="B1" t="inlineStr">
        <is>
          <t>1</t>
        </is>
      </c>
      <c r="C1" t="inlineStr">
        <is>
          <t>2</t>
        </is>
      </c>
      <c r="D1" t="inlineStr">
        <is>
          <t>3</t>
        </is>
      </c>
      <c r="E1" t="inlineStr">
        <is>
          <t>4</t>
        </is>
      </c>
      <c r="F1" t="inlineStr">
        <is>
          <t>5</t>
        </is>
      </c>
      <c r="G1" t="inlineStr">
        <is>
          <t>6</t>
        </is>
      </c>
      <c r="H1" t="inlineStr">
        <is>
          <t>7</t>
        </is>
      </c>
      <c r="I1" t="inlineStr">
        <is>
          <t>8</t>
        </is>
      </c>
      <c r="J1" t="inlineStr">
        <is>
          <t>9</t>
        </is>
      </c>
      <c r="K1" t="inlineStr">
        <is>
          <t>10</t>
        </is>
      </c>
      <c r="L1" t="inlineStr">
        <is>
          <t>11</t>
        </is>
      </c>
      <c r="M1" t="inlineStr">
        <is>
          <t>1*</t>
        </is>
      </c>
      <c r="N1" t="inlineStr">
        <is>
          <t>2*</t>
        </is>
      </c>
      <c r="O1" t="inlineStr">
        <is>
          <t>3*</t>
        </is>
      </c>
      <c r="P1" t="inlineStr">
        <is>
          <t>4*</t>
        </is>
      </c>
      <c r="Q1" t="inlineStr">
        <is>
          <t>5*</t>
        </is>
      </c>
      <c r="R1" t="inlineStr">
        <is>
          <t>6*</t>
        </is>
      </c>
      <c r="S1" t="inlineStr">
        <is>
          <t>7*</t>
        </is>
      </c>
      <c r="T1" t="inlineStr">
        <is>
          <t>8*</t>
        </is>
      </c>
      <c r="U1" t="inlineStr">
        <is>
          <t>9*</t>
        </is>
      </c>
      <c r="V1" t="inlineStr">
        <is>
          <t>10*</t>
        </is>
      </c>
      <c r="W1" t="inlineStr">
        <is>
          <t>11*</t>
        </is>
      </c>
    </row>
    <row r="2">
      <c r="A2" t="n">
        <v>19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t="n">
        <v>-1</v>
      </c>
      <c r="I2" t="n">
        <v>-1</v>
      </c>
      <c r="J2" t="n">
        <v>-1</v>
      </c>
      <c r="K2" t="n">
        <v>-1</v>
      </c>
      <c r="L2" t="n">
        <v>-1</v>
      </c>
      <c r="M2">
        <f>IF(I[[#This Row],[1]]-ROUND('وارد کردن اطلاعات'!$D$5,0)&lt;0,1000,I[[#This Row],[1]]-ROUND('وارد کردن اطلاعات'!$D$5,0))</f>
        <v/>
      </c>
      <c r="N2">
        <f>IF(I[[#This Row],[2]]-ROUND('وارد کردن اطلاعات'!$D$6,0)&lt;0,1000,I[[#This Row],[2]]-ROUND('وارد کردن اطلاعات'!$D$6,0))</f>
        <v/>
      </c>
      <c r="O2">
        <f>IF(I[[#This Row],[3]]-ROUND('وارد کردن اطلاعات'!$D$7,0)&lt;0,1000,I[[#This Row],[3]]-ROUND('وارد کردن اطلاعات'!$D$7,0))</f>
        <v/>
      </c>
      <c r="P2">
        <f>IF(I[[#This Row],[4]]-ROUND('وارد کردن اطلاعات'!$D$8,0)&lt;0,1000,I[[#This Row],[4]]-ROUND('وارد کردن اطلاعات'!$D$8,0))</f>
        <v/>
      </c>
      <c r="Q2">
        <f>IF(I[[#This Row],[5]]-ROUND('وارد کردن اطلاعات'!$D$9,0)&lt;0,1000,I[[#This Row],[5]]-ROUND('وارد کردن اطلاعات'!$D$9,0))</f>
        <v/>
      </c>
      <c r="R2">
        <f>IF(I[[#This Row],[6]]-ROUND('وارد کردن اطلاعات'!$D$10,0)&lt;0,1000,I[[#This Row],[6]]-ROUND('وارد کردن اطلاعات'!$D$10,0))</f>
        <v/>
      </c>
      <c r="S2">
        <f>IF(I[[#This Row],[7]]-ROUND('وارد کردن اطلاعات'!$D$11,0)&lt;0,1000,I[[#This Row],[7]]-ROUND('وارد کردن اطلاعات'!$D$11,0))</f>
        <v/>
      </c>
      <c r="T2">
        <f>IF(I[[#This Row],[8]]-ROUND('وارد کردن اطلاعات'!$D$12,0)&lt;0,1000,I[[#This Row],[8]]-ROUND('وارد کردن اطلاعات'!$D$12,0))</f>
        <v/>
      </c>
      <c r="U2">
        <f>IF(I[[#This Row],[9]]-ROUND('وارد کردن اطلاعات'!$D$13,0)&lt;0,1000,I[[#This Row],[9]]-ROUND('وارد کردن اطلاعات'!$D$13,0))</f>
        <v/>
      </c>
      <c r="V2">
        <f>IF(I[[#This Row],[10]]-ROUND('وارد کردن اطلاعات'!$D$14,0)&lt;0,1000,I[[#This Row],[10]]-ROUND('وارد کردن اطلاعات'!$D$14,0))</f>
        <v/>
      </c>
      <c r="W2">
        <f>IF(I[[#This Row],[11]]-ROUND('وارد کردن اطلاعات'!$D$15,0)&lt;0,1000,I[[#This Row],[11]]-ROUND('وارد کردن اطلاعات'!$D$15,0))</f>
        <v/>
      </c>
    </row>
    <row r="3">
      <c r="A3" t="n">
        <v>18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-1</v>
      </c>
      <c r="I3" t="n">
        <v>-1</v>
      </c>
      <c r="J3" t="n">
        <v>-1</v>
      </c>
      <c r="K3" t="n">
        <v>-1</v>
      </c>
      <c r="L3" t="n">
        <v>-1</v>
      </c>
      <c r="M3">
        <f>IF(I[[#This Row],[1]]-ROUND('وارد کردن اطلاعات'!$D$5,0)&lt;0,1000,I[[#This Row],[1]]-ROUND('وارد کردن اطلاعات'!$D$5,0))</f>
        <v/>
      </c>
      <c r="N3">
        <f>IF(I[[#This Row],[2]]-ROUND('وارد کردن اطلاعات'!$D$6,0)&lt;0,1000,I[[#This Row],[2]]-ROUND('وارد کردن اطلاعات'!$D$6,0))</f>
        <v/>
      </c>
      <c r="O3">
        <f>IF(I[[#This Row],[3]]-ROUND('وارد کردن اطلاعات'!$D$7,0)&lt;0,1000,I[[#This Row],[3]]-ROUND('وارد کردن اطلاعات'!$D$7,0))</f>
        <v/>
      </c>
      <c r="P3">
        <f>IF(I[[#This Row],[4]]-ROUND('وارد کردن اطلاعات'!$D$8,0)&lt;0,1000,I[[#This Row],[4]]-ROUND('وارد کردن اطلاعات'!$D$8,0))</f>
        <v/>
      </c>
      <c r="Q3">
        <f>IF(I[[#This Row],[5]]-ROUND('وارد کردن اطلاعات'!$D$9,0)&lt;0,1000,I[[#This Row],[5]]-ROUND('وارد کردن اطلاعات'!$D$9,0))</f>
        <v/>
      </c>
      <c r="R3">
        <f>IF(I[[#This Row],[6]]-ROUND('وارد کردن اطلاعات'!$D$10,0)&lt;0,1000,I[[#This Row],[6]]-ROUND('وارد کردن اطلاعات'!$D$10,0))</f>
        <v/>
      </c>
      <c r="S3">
        <f>IF(I[[#This Row],[7]]-ROUND('وارد کردن اطلاعات'!$D$11,0)&lt;0,1000,I[[#This Row],[7]]-ROUND('وارد کردن اطلاعات'!$D$11,0))</f>
        <v/>
      </c>
      <c r="T3">
        <f>IF(I[[#This Row],[8]]-ROUND('وارد کردن اطلاعات'!$D$12,0)&lt;0,1000,I[[#This Row],[8]]-ROUND('وارد کردن اطلاعات'!$D$12,0))</f>
        <v/>
      </c>
      <c r="U3">
        <f>IF(I[[#This Row],[9]]-ROUND('وارد کردن اطلاعات'!$D$13,0)&lt;0,1000,I[[#This Row],[9]]-ROUND('وارد کردن اطلاعات'!$D$13,0))</f>
        <v/>
      </c>
      <c r="V3">
        <f>IF(I[[#This Row],[10]]-ROUND('وارد کردن اطلاعات'!$D$14,0)&lt;0,1000,I[[#This Row],[10]]-ROUND('وارد کردن اطلاعات'!$D$14,0))</f>
        <v/>
      </c>
      <c r="W3">
        <f>IF(I[[#This Row],[11]]-ROUND('وارد کردن اطلاعات'!$D$15,0)&lt;0,1000,I[[#This Row],[11]]-ROUND('وارد کردن اطلاعات'!$D$15,0))</f>
        <v/>
      </c>
    </row>
    <row r="4">
      <c r="A4" t="n">
        <v>17</v>
      </c>
      <c r="B4" t="n">
        <v>-1</v>
      </c>
      <c r="C4" t="n">
        <v>-1</v>
      </c>
      <c r="D4" t="n">
        <v>-1</v>
      </c>
      <c r="E4" t="n">
        <v>-1</v>
      </c>
      <c r="F4" t="n">
        <v>-1</v>
      </c>
      <c r="G4" t="n">
        <v>10</v>
      </c>
      <c r="H4" t="n">
        <v>-1</v>
      </c>
      <c r="I4" t="n">
        <v>-1</v>
      </c>
      <c r="J4" t="n">
        <v>-1</v>
      </c>
      <c r="K4" t="n">
        <v>-1</v>
      </c>
      <c r="L4" t="n">
        <v>-1</v>
      </c>
      <c r="M4">
        <f>IF(I[[#This Row],[1]]-ROUND('وارد کردن اطلاعات'!$D$5,0)&lt;0,1000,I[[#This Row],[1]]-ROUND('وارد کردن اطلاعات'!$D$5,0))</f>
        <v/>
      </c>
      <c r="N4">
        <f>IF(I[[#This Row],[2]]-ROUND('وارد کردن اطلاعات'!$D$6,0)&lt;0,1000,I[[#This Row],[2]]-ROUND('وارد کردن اطلاعات'!$D$6,0))</f>
        <v/>
      </c>
      <c r="O4">
        <f>IF(I[[#This Row],[3]]-ROUND('وارد کردن اطلاعات'!$D$7,0)&lt;0,1000,I[[#This Row],[3]]-ROUND('وارد کردن اطلاعات'!$D$7,0))</f>
        <v/>
      </c>
      <c r="P4">
        <f>IF(I[[#This Row],[4]]-ROUND('وارد کردن اطلاعات'!$D$8,0)&lt;0,1000,I[[#This Row],[4]]-ROUND('وارد کردن اطلاعات'!$D$8,0))</f>
        <v/>
      </c>
      <c r="Q4">
        <f>IF(I[[#This Row],[5]]-ROUND('وارد کردن اطلاعات'!$D$9,0)&lt;0,1000,I[[#This Row],[5]]-ROUND('وارد کردن اطلاعات'!$D$9,0))</f>
        <v/>
      </c>
      <c r="R4">
        <f>IF(I[[#This Row],[6]]-ROUND('وارد کردن اطلاعات'!$D$10,0)&lt;0,1000,I[[#This Row],[6]]-ROUND('وارد کردن اطلاعات'!$D$10,0))</f>
        <v/>
      </c>
      <c r="S4">
        <f>IF(I[[#This Row],[7]]-ROUND('وارد کردن اطلاعات'!$D$11,0)&lt;0,1000,I[[#This Row],[7]]-ROUND('وارد کردن اطلاعات'!$D$11,0))</f>
        <v/>
      </c>
      <c r="T4">
        <f>IF(I[[#This Row],[8]]-ROUND('وارد کردن اطلاعات'!$D$12,0)&lt;0,1000,I[[#This Row],[8]]-ROUND('وارد کردن اطلاعات'!$D$12,0))</f>
        <v/>
      </c>
      <c r="U4">
        <f>IF(I[[#This Row],[9]]-ROUND('وارد کردن اطلاعات'!$D$13,0)&lt;0,1000,I[[#This Row],[9]]-ROUND('وارد کردن اطلاعات'!$D$13,0))</f>
        <v/>
      </c>
      <c r="V4">
        <f>IF(I[[#This Row],[10]]-ROUND('وارد کردن اطلاعات'!$D$14,0)&lt;0,1000,I[[#This Row],[10]]-ROUND('وارد کردن اطلاعات'!$D$14,0))</f>
        <v/>
      </c>
      <c r="W4">
        <f>IF(I[[#This Row],[11]]-ROUND('وارد کردن اطلاعات'!$D$15,0)&lt;0,1000,I[[#This Row],[11]]-ROUND('وارد کردن اطلاعات'!$D$15,0))</f>
        <v/>
      </c>
    </row>
    <row r="5">
      <c r="A5" t="n">
        <v>16</v>
      </c>
      <c r="B5" t="n">
        <v>19</v>
      </c>
      <c r="C5" t="n">
        <v>21</v>
      </c>
      <c r="D5" t="n">
        <v>-1</v>
      </c>
      <c r="E5" t="n">
        <v>-1</v>
      </c>
      <c r="F5" t="n">
        <v>-1</v>
      </c>
      <c r="G5" t="n">
        <v>-1</v>
      </c>
      <c r="H5" t="n">
        <v>-1</v>
      </c>
      <c r="I5" t="n">
        <v>-1</v>
      </c>
      <c r="J5" t="n">
        <v>-1</v>
      </c>
      <c r="K5" t="n">
        <v>-1</v>
      </c>
      <c r="L5" t="n">
        <v>-1</v>
      </c>
      <c r="M5">
        <f>IF(I[[#This Row],[1]]-ROUND('وارد کردن اطلاعات'!$D$5,0)&lt;0,1000,I[[#This Row],[1]]-ROUND('وارد کردن اطلاعات'!$D$5,0))</f>
        <v/>
      </c>
      <c r="N5">
        <f>IF(I[[#This Row],[2]]-ROUND('وارد کردن اطلاعات'!$D$6,0)&lt;0,1000,I[[#This Row],[2]]-ROUND('وارد کردن اطلاعات'!$D$6,0))</f>
        <v/>
      </c>
      <c r="O5">
        <f>IF(I[[#This Row],[3]]-ROUND('وارد کردن اطلاعات'!$D$7,0)&lt;0,1000,I[[#This Row],[3]]-ROUND('وارد کردن اطلاعات'!$D$7,0))</f>
        <v/>
      </c>
      <c r="P5">
        <f>IF(I[[#This Row],[4]]-ROUND('وارد کردن اطلاعات'!$D$8,0)&lt;0,1000,I[[#This Row],[4]]-ROUND('وارد کردن اطلاعات'!$D$8,0))</f>
        <v/>
      </c>
      <c r="Q5">
        <f>IF(I[[#This Row],[5]]-ROUND('وارد کردن اطلاعات'!$D$9,0)&lt;0,1000,I[[#This Row],[5]]-ROUND('وارد کردن اطلاعات'!$D$9,0))</f>
        <v/>
      </c>
      <c r="R5">
        <f>IF(I[[#This Row],[6]]-ROUND('وارد کردن اطلاعات'!$D$10,0)&lt;0,1000,I[[#This Row],[6]]-ROUND('وارد کردن اطلاعات'!$D$10,0))</f>
        <v/>
      </c>
      <c r="S5">
        <f>IF(I[[#This Row],[7]]-ROUND('وارد کردن اطلاعات'!$D$11,0)&lt;0,1000,I[[#This Row],[7]]-ROUND('وارد کردن اطلاعات'!$D$11,0))</f>
        <v/>
      </c>
      <c r="T5">
        <f>IF(I[[#This Row],[8]]-ROUND('وارد کردن اطلاعات'!$D$12,0)&lt;0,1000,I[[#This Row],[8]]-ROUND('وارد کردن اطلاعات'!$D$12,0))</f>
        <v/>
      </c>
      <c r="U5">
        <f>IF(I[[#This Row],[9]]-ROUND('وارد کردن اطلاعات'!$D$13,0)&lt;0,1000,I[[#This Row],[9]]-ROUND('وارد کردن اطلاعات'!$D$13,0))</f>
        <v/>
      </c>
      <c r="V5">
        <f>IF(I[[#This Row],[10]]-ROUND('وارد کردن اطلاعات'!$D$14,0)&lt;0,1000,I[[#This Row],[10]]-ROUND('وارد کردن اطلاعات'!$D$14,0))</f>
        <v/>
      </c>
      <c r="W5">
        <f>IF(I[[#This Row],[11]]-ROUND('وارد کردن اطلاعات'!$D$15,0)&lt;0,1000,I[[#This Row],[11]]-ROUND('وارد کردن اطلاعات'!$D$15,0))</f>
        <v/>
      </c>
    </row>
    <row r="6">
      <c r="A6" t="n">
        <v>15</v>
      </c>
      <c r="B6" t="n">
        <v>20</v>
      </c>
      <c r="C6" t="n">
        <v>23</v>
      </c>
      <c r="D6" t="n">
        <v>17</v>
      </c>
      <c r="E6" t="n">
        <v>-1</v>
      </c>
      <c r="F6" t="n">
        <v>10</v>
      </c>
      <c r="G6" t="n">
        <v>-1</v>
      </c>
      <c r="H6" t="n">
        <v>-1</v>
      </c>
      <c r="I6" t="n">
        <v>30</v>
      </c>
      <c r="J6" t="n">
        <v>-1</v>
      </c>
      <c r="K6" t="n">
        <v>-1</v>
      </c>
      <c r="L6" t="n">
        <v>-1</v>
      </c>
      <c r="M6">
        <f>IF(I[[#This Row],[1]]-ROUND('وارد کردن اطلاعات'!$D$5,0)&lt;0,1000,I[[#This Row],[1]]-ROUND('وارد کردن اطلاعات'!$D$5,0))</f>
        <v/>
      </c>
      <c r="N6">
        <f>IF(I[[#This Row],[2]]-ROUND('وارد کردن اطلاعات'!$D$6,0)&lt;0,1000,I[[#This Row],[2]]-ROUND('وارد کردن اطلاعات'!$D$6,0))</f>
        <v/>
      </c>
      <c r="O6">
        <f>IF(I[[#This Row],[3]]-ROUND('وارد کردن اطلاعات'!$D$7,0)&lt;0,1000,I[[#This Row],[3]]-ROUND('وارد کردن اطلاعات'!$D$7,0))</f>
        <v/>
      </c>
      <c r="P6">
        <f>IF(I[[#This Row],[4]]-ROUND('وارد کردن اطلاعات'!$D$8,0)&lt;0,1000,I[[#This Row],[4]]-ROUND('وارد کردن اطلاعات'!$D$8,0))</f>
        <v/>
      </c>
      <c r="Q6">
        <f>IF(I[[#This Row],[5]]-ROUND('وارد کردن اطلاعات'!$D$9,0)&lt;0,1000,I[[#This Row],[5]]-ROUND('وارد کردن اطلاعات'!$D$9,0))</f>
        <v/>
      </c>
      <c r="R6">
        <f>IF(I[[#This Row],[6]]-ROUND('وارد کردن اطلاعات'!$D$10,0)&lt;0,1000,I[[#This Row],[6]]-ROUND('وارد کردن اطلاعات'!$D$10,0))</f>
        <v/>
      </c>
      <c r="S6">
        <f>IF(I[[#This Row],[7]]-ROUND('وارد کردن اطلاعات'!$D$11,0)&lt;0,1000,I[[#This Row],[7]]-ROUND('وارد کردن اطلاعات'!$D$11,0))</f>
        <v/>
      </c>
      <c r="T6">
        <f>IF(I[[#This Row],[8]]-ROUND('وارد کردن اطلاعات'!$D$12,0)&lt;0,1000,I[[#This Row],[8]]-ROUND('وارد کردن اطلاعات'!$D$12,0))</f>
        <v/>
      </c>
      <c r="U6">
        <f>IF(I[[#This Row],[9]]-ROUND('وارد کردن اطلاعات'!$D$13,0)&lt;0,1000,I[[#This Row],[9]]-ROUND('وارد کردن اطلاعات'!$D$13,0))</f>
        <v/>
      </c>
      <c r="V6">
        <f>IF(I[[#This Row],[10]]-ROUND('وارد کردن اطلاعات'!$D$14,0)&lt;0,1000,I[[#This Row],[10]]-ROUND('وارد کردن اطلاعات'!$D$14,0))</f>
        <v/>
      </c>
      <c r="W6">
        <f>IF(I[[#This Row],[11]]-ROUND('وارد کردن اطلاعات'!$D$15,0)&lt;0,1000,I[[#This Row],[11]]-ROUND('وارد کردن اطلاعات'!$D$15,0))</f>
        <v/>
      </c>
    </row>
    <row r="7">
      <c r="A7" t="n">
        <v>14</v>
      </c>
      <c r="B7" t="n">
        <v>21</v>
      </c>
      <c r="C7" t="n">
        <v>25</v>
      </c>
      <c r="D7" t="n">
        <v>18</v>
      </c>
      <c r="E7" t="n">
        <v>-1</v>
      </c>
      <c r="F7" t="n">
        <v>-1</v>
      </c>
      <c r="G7" t="n">
        <v>9</v>
      </c>
      <c r="H7" t="n">
        <v>-1</v>
      </c>
      <c r="I7" t="n">
        <v>26</v>
      </c>
      <c r="J7" t="n">
        <v>-1</v>
      </c>
      <c r="K7" t="n">
        <v>-1</v>
      </c>
      <c r="L7" t="n">
        <v>-1</v>
      </c>
      <c r="M7">
        <f>IF(I[[#This Row],[1]]-ROUND('وارد کردن اطلاعات'!$D$5,0)&lt;0,1000,I[[#This Row],[1]]-ROUND('وارد کردن اطلاعات'!$D$5,0))</f>
        <v/>
      </c>
      <c r="N7">
        <f>IF(I[[#This Row],[2]]-ROUND('وارد کردن اطلاعات'!$D$6,0)&lt;0,1000,I[[#This Row],[2]]-ROUND('وارد کردن اطلاعات'!$D$6,0))</f>
        <v/>
      </c>
      <c r="O7">
        <f>IF(I[[#This Row],[3]]-ROUND('وارد کردن اطلاعات'!$D$7,0)&lt;0,1000,I[[#This Row],[3]]-ROUND('وارد کردن اطلاعات'!$D$7,0))</f>
        <v/>
      </c>
      <c r="P7">
        <f>IF(I[[#This Row],[4]]-ROUND('وارد کردن اطلاعات'!$D$8,0)&lt;0,1000,I[[#This Row],[4]]-ROUND('وارد کردن اطلاعات'!$D$8,0))</f>
        <v/>
      </c>
      <c r="Q7">
        <f>IF(I[[#This Row],[5]]-ROUND('وارد کردن اطلاعات'!$D$9,0)&lt;0,1000,I[[#This Row],[5]]-ROUND('وارد کردن اطلاعات'!$D$9,0))</f>
        <v/>
      </c>
      <c r="R7">
        <f>IF(I[[#This Row],[6]]-ROUND('وارد کردن اطلاعات'!$D$10,0)&lt;0,1000,I[[#This Row],[6]]-ROUND('وارد کردن اطلاعات'!$D$10,0))</f>
        <v/>
      </c>
      <c r="S7">
        <f>IF(I[[#This Row],[7]]-ROUND('وارد کردن اطلاعات'!$D$11,0)&lt;0,1000,I[[#This Row],[7]]-ROUND('وارد کردن اطلاعات'!$D$11,0))</f>
        <v/>
      </c>
      <c r="T7">
        <f>IF(I[[#This Row],[8]]-ROUND('وارد کردن اطلاعات'!$D$12,0)&lt;0,1000,I[[#This Row],[8]]-ROUND('وارد کردن اطلاعات'!$D$12,0))</f>
        <v/>
      </c>
      <c r="U7">
        <f>IF(I[[#This Row],[9]]-ROUND('وارد کردن اطلاعات'!$D$13,0)&lt;0,1000,I[[#This Row],[9]]-ROUND('وارد کردن اطلاعات'!$D$13,0))</f>
        <v/>
      </c>
      <c r="V7">
        <f>IF(I[[#This Row],[10]]-ROUND('وارد کردن اطلاعات'!$D$14,0)&lt;0,1000,I[[#This Row],[10]]-ROUND('وارد کردن اطلاعات'!$D$14,0))</f>
        <v/>
      </c>
      <c r="W7">
        <f>IF(I[[#This Row],[11]]-ROUND('وارد کردن اطلاعات'!$D$15,0)&lt;0,1000,I[[#This Row],[11]]-ROUND('وارد کردن اطلاعات'!$D$15,0))</f>
        <v/>
      </c>
    </row>
    <row r="8">
      <c r="A8" t="n">
        <v>13</v>
      </c>
      <c r="B8" t="n">
        <v>22</v>
      </c>
      <c r="C8" t="n">
        <v>26</v>
      </c>
      <c r="D8" t="n">
        <v>20</v>
      </c>
      <c r="E8" t="n">
        <v>-1</v>
      </c>
      <c r="F8" t="n">
        <v>-1</v>
      </c>
      <c r="G8" t="n">
        <v>-1</v>
      </c>
      <c r="H8" t="n">
        <v>30</v>
      </c>
      <c r="I8" t="n">
        <v>24</v>
      </c>
      <c r="J8" t="n">
        <v>-1</v>
      </c>
      <c r="K8" t="n">
        <v>-1</v>
      </c>
      <c r="L8" t="n">
        <v>-1</v>
      </c>
      <c r="M8">
        <f>IF(I[[#This Row],[1]]-ROUND('وارد کردن اطلاعات'!$D$5,0)&lt;0,1000,I[[#This Row],[1]]-ROUND('وارد کردن اطلاعات'!$D$5,0))</f>
        <v/>
      </c>
      <c r="N8">
        <f>IF(I[[#This Row],[2]]-ROUND('وارد کردن اطلاعات'!$D$6,0)&lt;0,1000,I[[#This Row],[2]]-ROUND('وارد کردن اطلاعات'!$D$6,0))</f>
        <v/>
      </c>
      <c r="O8">
        <f>IF(I[[#This Row],[3]]-ROUND('وارد کردن اطلاعات'!$D$7,0)&lt;0,1000,I[[#This Row],[3]]-ROUND('وارد کردن اطلاعات'!$D$7,0))</f>
        <v/>
      </c>
      <c r="P8">
        <f>IF(I[[#This Row],[4]]-ROUND('وارد کردن اطلاعات'!$D$8,0)&lt;0,1000,I[[#This Row],[4]]-ROUND('وارد کردن اطلاعات'!$D$8,0))</f>
        <v/>
      </c>
      <c r="Q8">
        <f>IF(I[[#This Row],[5]]-ROUND('وارد کردن اطلاعات'!$D$9,0)&lt;0,1000,I[[#This Row],[5]]-ROUND('وارد کردن اطلاعات'!$D$9,0))</f>
        <v/>
      </c>
      <c r="R8">
        <f>IF(I[[#This Row],[6]]-ROUND('وارد کردن اطلاعات'!$D$10,0)&lt;0,1000,I[[#This Row],[6]]-ROUND('وارد کردن اطلاعات'!$D$10,0))</f>
        <v/>
      </c>
      <c r="S8">
        <f>IF(I[[#This Row],[7]]-ROUND('وارد کردن اطلاعات'!$D$11,0)&lt;0,1000,I[[#This Row],[7]]-ROUND('وارد کردن اطلاعات'!$D$11,0))</f>
        <v/>
      </c>
      <c r="T8">
        <f>IF(I[[#This Row],[8]]-ROUND('وارد کردن اطلاعات'!$D$12,0)&lt;0,1000,I[[#This Row],[8]]-ROUND('وارد کردن اطلاعات'!$D$12,0))</f>
        <v/>
      </c>
      <c r="U8">
        <f>IF(I[[#This Row],[9]]-ROUND('وارد کردن اطلاعات'!$D$13,0)&lt;0,1000,I[[#This Row],[9]]-ROUND('وارد کردن اطلاعات'!$D$13,0))</f>
        <v/>
      </c>
      <c r="V8">
        <f>IF(I[[#This Row],[10]]-ROUND('وارد کردن اطلاعات'!$D$14,0)&lt;0,1000,I[[#This Row],[10]]-ROUND('وارد کردن اطلاعات'!$D$14,0))</f>
        <v/>
      </c>
      <c r="W8">
        <f>IF(I[[#This Row],[11]]-ROUND('وارد کردن اطلاعات'!$D$15,0)&lt;0,1000,I[[#This Row],[11]]-ROUND('وارد کردن اطلاعات'!$D$15,0))</f>
        <v/>
      </c>
    </row>
    <row r="9">
      <c r="A9" t="n">
        <v>12</v>
      </c>
      <c r="B9" t="n">
        <v>24</v>
      </c>
      <c r="C9" t="n">
        <v>27</v>
      </c>
      <c r="D9" t="n">
        <v>24</v>
      </c>
      <c r="E9" t="n">
        <v>0</v>
      </c>
      <c r="F9" t="n">
        <v>9</v>
      </c>
      <c r="G9" t="n">
        <v>-1</v>
      </c>
      <c r="H9" t="n">
        <v>28</v>
      </c>
      <c r="I9" t="n">
        <v>18</v>
      </c>
      <c r="J9" t="n">
        <v>-1</v>
      </c>
      <c r="K9" t="n">
        <v>-1</v>
      </c>
      <c r="L9" t="n">
        <v>5</v>
      </c>
      <c r="M9">
        <f>IF(I[[#This Row],[1]]-ROUND('وارد کردن اطلاعات'!$D$5,0)&lt;0,1000,I[[#This Row],[1]]-ROUND('وارد کردن اطلاعات'!$D$5,0))</f>
        <v/>
      </c>
      <c r="N9">
        <f>IF(I[[#This Row],[2]]-ROUND('وارد کردن اطلاعات'!$D$6,0)&lt;0,1000,I[[#This Row],[2]]-ROUND('وارد کردن اطلاعات'!$D$6,0))</f>
        <v/>
      </c>
      <c r="O9">
        <f>IF(I[[#This Row],[3]]-ROUND('وارد کردن اطلاعات'!$D$7,0)&lt;0,1000,I[[#This Row],[3]]-ROUND('وارد کردن اطلاعات'!$D$7,0))</f>
        <v/>
      </c>
      <c r="P9">
        <f>IF(I[[#This Row],[4]]-ROUND('وارد کردن اطلاعات'!$D$8,0)&lt;0,1000,I[[#This Row],[4]]-ROUND('وارد کردن اطلاعات'!$D$8,0))</f>
        <v/>
      </c>
      <c r="Q9">
        <f>IF(I[[#This Row],[5]]-ROUND('وارد کردن اطلاعات'!$D$9,0)&lt;0,1000,I[[#This Row],[5]]-ROUND('وارد کردن اطلاعات'!$D$9,0))</f>
        <v/>
      </c>
      <c r="R9">
        <f>IF(I[[#This Row],[6]]-ROUND('وارد کردن اطلاعات'!$D$10,0)&lt;0,1000,I[[#This Row],[6]]-ROUND('وارد کردن اطلاعات'!$D$10,0))</f>
        <v/>
      </c>
      <c r="S9">
        <f>IF(I[[#This Row],[7]]-ROUND('وارد کردن اطلاعات'!$D$11,0)&lt;0,1000,I[[#This Row],[7]]-ROUND('وارد کردن اطلاعات'!$D$11,0))</f>
        <v/>
      </c>
      <c r="T9">
        <f>IF(I[[#This Row],[8]]-ROUND('وارد کردن اطلاعات'!$D$12,0)&lt;0,1000,I[[#This Row],[8]]-ROUND('وارد کردن اطلاعات'!$D$12,0))</f>
        <v/>
      </c>
      <c r="U9">
        <f>IF(I[[#This Row],[9]]-ROUND('وارد کردن اطلاعات'!$D$13,0)&lt;0,1000,I[[#This Row],[9]]-ROUND('وارد کردن اطلاعات'!$D$13,0))</f>
        <v/>
      </c>
      <c r="V9">
        <f>IF(I[[#This Row],[10]]-ROUND('وارد کردن اطلاعات'!$D$14,0)&lt;0,1000,I[[#This Row],[10]]-ROUND('وارد کردن اطلاعات'!$D$14,0))</f>
        <v/>
      </c>
      <c r="W9">
        <f>IF(I[[#This Row],[11]]-ROUND('وارد کردن اطلاعات'!$D$15,0)&lt;0,1000,I[[#This Row],[11]]-ROUND('وارد کردن اطلاعات'!$D$15,0))</f>
        <v/>
      </c>
    </row>
    <row r="10">
      <c r="A10" t="n">
        <v>11</v>
      </c>
      <c r="B10" t="n">
        <v>26</v>
      </c>
      <c r="C10" t="n">
        <v>29</v>
      </c>
      <c r="D10" t="n">
        <v>25</v>
      </c>
      <c r="E10" t="n">
        <v>-1</v>
      </c>
      <c r="F10" t="n">
        <v>-1</v>
      </c>
      <c r="G10" t="n">
        <v>8</v>
      </c>
      <c r="H10" t="n">
        <v>25</v>
      </c>
      <c r="I10" t="n">
        <v>14</v>
      </c>
      <c r="J10" t="n">
        <v>15</v>
      </c>
      <c r="K10" t="n">
        <v>5</v>
      </c>
      <c r="L10" t="n">
        <v>-1</v>
      </c>
      <c r="M10">
        <f>IF(I[[#This Row],[1]]-ROUND('وارد کردن اطلاعات'!$D$5,0)&lt;0,1000,I[[#This Row],[1]]-ROUND('وارد کردن اطلاعات'!$D$5,0))</f>
        <v/>
      </c>
      <c r="N10">
        <f>IF(I[[#This Row],[2]]-ROUND('وارد کردن اطلاعات'!$D$6,0)&lt;0,1000,I[[#This Row],[2]]-ROUND('وارد کردن اطلاعات'!$D$6,0))</f>
        <v/>
      </c>
      <c r="O10">
        <f>IF(I[[#This Row],[3]]-ROUND('وارد کردن اطلاعات'!$D$7,0)&lt;0,1000,I[[#This Row],[3]]-ROUND('وارد کردن اطلاعات'!$D$7,0))</f>
        <v/>
      </c>
      <c r="P10">
        <f>IF(I[[#This Row],[4]]-ROUND('وارد کردن اطلاعات'!$D$8,0)&lt;0,1000,I[[#This Row],[4]]-ROUND('وارد کردن اطلاعات'!$D$8,0))</f>
        <v/>
      </c>
      <c r="Q10">
        <f>IF(I[[#This Row],[5]]-ROUND('وارد کردن اطلاعات'!$D$9,0)&lt;0,1000,I[[#This Row],[5]]-ROUND('وارد کردن اطلاعات'!$D$9,0))</f>
        <v/>
      </c>
      <c r="R10">
        <f>IF(I[[#This Row],[6]]-ROUND('وارد کردن اطلاعات'!$D$10,0)&lt;0,1000,I[[#This Row],[6]]-ROUND('وارد کردن اطلاعات'!$D$10,0))</f>
        <v/>
      </c>
      <c r="S10">
        <f>IF(I[[#This Row],[7]]-ROUND('وارد کردن اطلاعات'!$D$11,0)&lt;0,1000,I[[#This Row],[7]]-ROUND('وارد کردن اطلاعات'!$D$11,0))</f>
        <v/>
      </c>
      <c r="T10">
        <f>IF(I[[#This Row],[8]]-ROUND('وارد کردن اطلاعات'!$D$12,0)&lt;0,1000,I[[#This Row],[8]]-ROUND('وارد کردن اطلاعات'!$D$12,0))</f>
        <v/>
      </c>
      <c r="U10">
        <f>IF(I[[#This Row],[9]]-ROUND('وارد کردن اطلاعات'!$D$13,0)&lt;0,1000,I[[#This Row],[9]]-ROUND('وارد کردن اطلاعات'!$D$13,0))</f>
        <v/>
      </c>
      <c r="V10">
        <f>IF(I[[#This Row],[10]]-ROUND('وارد کردن اطلاعات'!$D$14,0)&lt;0,1000,I[[#This Row],[10]]-ROUND('وارد کردن اطلاعات'!$D$14,0))</f>
        <v/>
      </c>
      <c r="W10">
        <f>IF(I[[#This Row],[11]]-ROUND('وارد کردن اطلاعات'!$D$15,0)&lt;0,1000,I[[#This Row],[11]]-ROUND('وارد کردن اطلاعات'!$D$15,0))</f>
        <v/>
      </c>
    </row>
    <row r="11">
      <c r="A11" t="n">
        <v>10</v>
      </c>
      <c r="B11" t="n">
        <v>27</v>
      </c>
      <c r="C11" t="n">
        <v>32</v>
      </c>
      <c r="D11" t="n">
        <v>26</v>
      </c>
      <c r="E11" t="n">
        <v>-1</v>
      </c>
      <c r="F11" t="n">
        <v>8</v>
      </c>
      <c r="G11" t="n">
        <v>-1</v>
      </c>
      <c r="H11" t="n">
        <v>21</v>
      </c>
      <c r="I11" t="n">
        <v>8</v>
      </c>
      <c r="J11" t="n">
        <v>-1</v>
      </c>
      <c r="K11" t="n">
        <v>-1</v>
      </c>
      <c r="L11" t="n">
        <v>-1</v>
      </c>
      <c r="M11">
        <f>IF(I[[#This Row],[1]]-ROUND('وارد کردن اطلاعات'!$D$5,0)&lt;0,1000,I[[#This Row],[1]]-ROUND('وارد کردن اطلاعات'!$D$5,0))</f>
        <v/>
      </c>
      <c r="N11">
        <f>IF(I[[#This Row],[2]]-ROUND('وارد کردن اطلاعات'!$D$6,0)&lt;0,1000,I[[#This Row],[2]]-ROUND('وارد کردن اطلاعات'!$D$6,0))</f>
        <v/>
      </c>
      <c r="O11">
        <f>IF(I[[#This Row],[3]]-ROUND('وارد کردن اطلاعات'!$D$7,0)&lt;0,1000,I[[#This Row],[3]]-ROUND('وارد کردن اطلاعات'!$D$7,0))</f>
        <v/>
      </c>
      <c r="P11">
        <f>IF(I[[#This Row],[4]]-ROUND('وارد کردن اطلاعات'!$D$8,0)&lt;0,1000,I[[#This Row],[4]]-ROUND('وارد کردن اطلاعات'!$D$8,0))</f>
        <v/>
      </c>
      <c r="Q11">
        <f>IF(I[[#This Row],[5]]-ROUND('وارد کردن اطلاعات'!$D$9,0)&lt;0,1000,I[[#This Row],[5]]-ROUND('وارد کردن اطلاعات'!$D$9,0))</f>
        <v/>
      </c>
      <c r="R11">
        <f>IF(I[[#This Row],[6]]-ROUND('وارد کردن اطلاعات'!$D$10,0)&lt;0,1000,I[[#This Row],[6]]-ROUND('وارد کردن اطلاعات'!$D$10,0))</f>
        <v/>
      </c>
      <c r="S11">
        <f>IF(I[[#This Row],[7]]-ROUND('وارد کردن اطلاعات'!$D$11,0)&lt;0,1000,I[[#This Row],[7]]-ROUND('وارد کردن اطلاعات'!$D$11,0))</f>
        <v/>
      </c>
      <c r="T11">
        <f>IF(I[[#This Row],[8]]-ROUND('وارد کردن اطلاعات'!$D$12,0)&lt;0,1000,I[[#This Row],[8]]-ROUND('وارد کردن اطلاعات'!$D$12,0))</f>
        <v/>
      </c>
      <c r="U11">
        <f>IF(I[[#This Row],[9]]-ROUND('وارد کردن اطلاعات'!$D$13,0)&lt;0,1000,I[[#This Row],[9]]-ROUND('وارد کردن اطلاعات'!$D$13,0))</f>
        <v/>
      </c>
      <c r="V11">
        <f>IF(I[[#This Row],[10]]-ROUND('وارد کردن اطلاعات'!$D$14,0)&lt;0,1000,I[[#This Row],[10]]-ROUND('وارد کردن اطلاعات'!$D$14,0))</f>
        <v/>
      </c>
      <c r="W11">
        <f>IF(I[[#This Row],[11]]-ROUND('وارد کردن اطلاعات'!$D$15,0)&lt;0,1000,I[[#This Row],[11]]-ROUND('وارد کردن اطلاعات'!$D$15,0))</f>
        <v/>
      </c>
    </row>
    <row r="12">
      <c r="A12" t="n">
        <v>9</v>
      </c>
      <c r="B12" t="n">
        <v>28</v>
      </c>
      <c r="C12" t="n">
        <v>33</v>
      </c>
      <c r="D12" t="n">
        <v>28</v>
      </c>
      <c r="E12" t="n">
        <v>-1</v>
      </c>
      <c r="F12" t="n">
        <v>7</v>
      </c>
      <c r="G12" t="n">
        <v>-1</v>
      </c>
      <c r="H12" t="n">
        <v>18</v>
      </c>
      <c r="I12" t="n">
        <v>6</v>
      </c>
      <c r="J12" t="n">
        <v>-1</v>
      </c>
      <c r="K12" t="n">
        <v>-1</v>
      </c>
      <c r="L12" t="n">
        <v>-1</v>
      </c>
      <c r="M12">
        <f>IF(I[[#This Row],[1]]-ROUND('وارد کردن اطلاعات'!$D$5,0)&lt;0,1000,I[[#This Row],[1]]-ROUND('وارد کردن اطلاعات'!$D$5,0))</f>
        <v/>
      </c>
      <c r="N12">
        <f>IF(I[[#This Row],[2]]-ROUND('وارد کردن اطلاعات'!$D$6,0)&lt;0,1000,I[[#This Row],[2]]-ROUND('وارد کردن اطلاعات'!$D$6,0))</f>
        <v/>
      </c>
      <c r="O12">
        <f>IF(I[[#This Row],[3]]-ROUND('وارد کردن اطلاعات'!$D$7,0)&lt;0,1000,I[[#This Row],[3]]-ROUND('وارد کردن اطلاعات'!$D$7,0))</f>
        <v/>
      </c>
      <c r="P12">
        <f>IF(I[[#This Row],[4]]-ROUND('وارد کردن اطلاعات'!$D$8,0)&lt;0,1000,I[[#This Row],[4]]-ROUND('وارد کردن اطلاعات'!$D$8,0))</f>
        <v/>
      </c>
      <c r="Q12">
        <f>IF(I[[#This Row],[5]]-ROUND('وارد کردن اطلاعات'!$D$9,0)&lt;0,1000,I[[#This Row],[5]]-ROUND('وارد کردن اطلاعات'!$D$9,0))</f>
        <v/>
      </c>
      <c r="R12">
        <f>IF(I[[#This Row],[6]]-ROUND('وارد کردن اطلاعات'!$D$10,0)&lt;0,1000,I[[#This Row],[6]]-ROUND('وارد کردن اطلاعات'!$D$10,0))</f>
        <v/>
      </c>
      <c r="S12">
        <f>IF(I[[#This Row],[7]]-ROUND('وارد کردن اطلاعات'!$D$11,0)&lt;0,1000,I[[#This Row],[7]]-ROUND('وارد کردن اطلاعات'!$D$11,0))</f>
        <v/>
      </c>
      <c r="T12">
        <f>IF(I[[#This Row],[8]]-ROUND('وارد کردن اطلاعات'!$D$12,0)&lt;0,1000,I[[#This Row],[8]]-ROUND('وارد کردن اطلاعات'!$D$12,0))</f>
        <v/>
      </c>
      <c r="U12">
        <f>IF(I[[#This Row],[9]]-ROUND('وارد کردن اطلاعات'!$D$13,0)&lt;0,1000,I[[#This Row],[9]]-ROUND('وارد کردن اطلاعات'!$D$13,0))</f>
        <v/>
      </c>
      <c r="V12">
        <f>IF(I[[#This Row],[10]]-ROUND('وارد کردن اطلاعات'!$D$14,0)&lt;0,1000,I[[#This Row],[10]]-ROUND('وارد کردن اطلاعات'!$D$14,0))</f>
        <v/>
      </c>
      <c r="W12">
        <f>IF(I[[#This Row],[11]]-ROUND('وارد کردن اطلاعات'!$D$15,0)&lt;0,1000,I[[#This Row],[11]]-ROUND('وارد کردن اطلاعات'!$D$15,0))</f>
        <v/>
      </c>
    </row>
    <row r="13">
      <c r="A13" t="n">
        <v>8</v>
      </c>
      <c r="B13" t="n">
        <v>29</v>
      </c>
      <c r="C13" t="n">
        <v>35</v>
      </c>
      <c r="D13" t="n">
        <v>31</v>
      </c>
      <c r="E13" t="n">
        <v>-1</v>
      </c>
      <c r="F13" t="n">
        <v>6</v>
      </c>
      <c r="G13" t="n">
        <v>6</v>
      </c>
      <c r="H13" t="n">
        <v>12</v>
      </c>
      <c r="I13" t="n">
        <v>5</v>
      </c>
      <c r="J13" t="n">
        <v>-1</v>
      </c>
      <c r="K13" t="n">
        <v>-1</v>
      </c>
      <c r="L13" t="n">
        <v>-1</v>
      </c>
      <c r="M13">
        <f>IF(I[[#This Row],[1]]-ROUND('وارد کردن اطلاعات'!$D$5,0)&lt;0,1000,I[[#This Row],[1]]-ROUND('وارد کردن اطلاعات'!$D$5,0))</f>
        <v/>
      </c>
      <c r="N13">
        <f>IF(I[[#This Row],[2]]-ROUND('وارد کردن اطلاعات'!$D$6,0)&lt;0,1000,I[[#This Row],[2]]-ROUND('وارد کردن اطلاعات'!$D$6,0))</f>
        <v/>
      </c>
      <c r="O13">
        <f>IF(I[[#This Row],[3]]-ROUND('وارد کردن اطلاعات'!$D$7,0)&lt;0,1000,I[[#This Row],[3]]-ROUND('وارد کردن اطلاعات'!$D$7,0))</f>
        <v/>
      </c>
      <c r="P13">
        <f>IF(I[[#This Row],[4]]-ROUND('وارد کردن اطلاعات'!$D$8,0)&lt;0,1000,I[[#This Row],[4]]-ROUND('وارد کردن اطلاعات'!$D$8,0))</f>
        <v/>
      </c>
      <c r="Q13">
        <f>IF(I[[#This Row],[5]]-ROUND('وارد کردن اطلاعات'!$D$9,0)&lt;0,1000,I[[#This Row],[5]]-ROUND('وارد کردن اطلاعات'!$D$9,0))</f>
        <v/>
      </c>
      <c r="R13">
        <f>IF(I[[#This Row],[6]]-ROUND('وارد کردن اطلاعات'!$D$10,0)&lt;0,1000,I[[#This Row],[6]]-ROUND('وارد کردن اطلاعات'!$D$10,0))</f>
        <v/>
      </c>
      <c r="S13">
        <f>IF(I[[#This Row],[7]]-ROUND('وارد کردن اطلاعات'!$D$11,0)&lt;0,1000,I[[#This Row],[7]]-ROUND('وارد کردن اطلاعات'!$D$11,0))</f>
        <v/>
      </c>
      <c r="T13">
        <f>IF(I[[#This Row],[8]]-ROUND('وارد کردن اطلاعات'!$D$12,0)&lt;0,1000,I[[#This Row],[8]]-ROUND('وارد کردن اطلاعات'!$D$12,0))</f>
        <v/>
      </c>
      <c r="U13">
        <f>IF(I[[#This Row],[9]]-ROUND('وارد کردن اطلاعات'!$D$13,0)&lt;0,1000,I[[#This Row],[9]]-ROUND('وارد کردن اطلاعات'!$D$13,0))</f>
        <v/>
      </c>
      <c r="V13">
        <f>IF(I[[#This Row],[10]]-ROUND('وارد کردن اطلاعات'!$D$14,0)&lt;0,1000,I[[#This Row],[10]]-ROUND('وارد کردن اطلاعات'!$D$14,0))</f>
        <v/>
      </c>
      <c r="W13">
        <f>IF(I[[#This Row],[11]]-ROUND('وارد کردن اطلاعات'!$D$15,0)&lt;0,1000,I[[#This Row],[11]]-ROUND('وارد کردن اطلاعات'!$D$15,0))</f>
        <v/>
      </c>
    </row>
    <row r="14">
      <c r="A14" t="n">
        <v>7</v>
      </c>
      <c r="B14" t="n">
        <v>32</v>
      </c>
      <c r="C14" t="n">
        <v>39</v>
      </c>
      <c r="D14" t="n">
        <v>33</v>
      </c>
      <c r="E14" t="n">
        <v>-1</v>
      </c>
      <c r="F14" t="n">
        <v>5</v>
      </c>
      <c r="G14" t="n">
        <v>-1</v>
      </c>
      <c r="H14" t="n">
        <v>10</v>
      </c>
      <c r="I14" t="n">
        <v>4</v>
      </c>
      <c r="J14" t="n">
        <v>14</v>
      </c>
      <c r="K14" t="n">
        <v>-1</v>
      </c>
      <c r="L14" t="n">
        <v>-1</v>
      </c>
      <c r="M14">
        <f>IF(I[[#This Row],[1]]-ROUND('وارد کردن اطلاعات'!$D$5,0)&lt;0,1000,I[[#This Row],[1]]-ROUND('وارد کردن اطلاعات'!$D$5,0))</f>
        <v/>
      </c>
      <c r="N14">
        <f>IF(I[[#This Row],[2]]-ROUND('وارد کردن اطلاعات'!$D$6,0)&lt;0,1000,I[[#This Row],[2]]-ROUND('وارد کردن اطلاعات'!$D$6,0))</f>
        <v/>
      </c>
      <c r="O14">
        <f>IF(I[[#This Row],[3]]-ROUND('وارد کردن اطلاعات'!$D$7,0)&lt;0,1000,I[[#This Row],[3]]-ROUND('وارد کردن اطلاعات'!$D$7,0))</f>
        <v/>
      </c>
      <c r="P14">
        <f>IF(I[[#This Row],[4]]-ROUND('وارد کردن اطلاعات'!$D$8,0)&lt;0,1000,I[[#This Row],[4]]-ROUND('وارد کردن اطلاعات'!$D$8,0))</f>
        <v/>
      </c>
      <c r="Q14">
        <f>IF(I[[#This Row],[5]]-ROUND('وارد کردن اطلاعات'!$D$9,0)&lt;0,1000,I[[#This Row],[5]]-ROUND('وارد کردن اطلاعات'!$D$9,0))</f>
        <v/>
      </c>
      <c r="R14">
        <f>IF(I[[#This Row],[6]]-ROUND('وارد کردن اطلاعات'!$D$10,0)&lt;0,1000,I[[#This Row],[6]]-ROUND('وارد کردن اطلاعات'!$D$10,0))</f>
        <v/>
      </c>
      <c r="S14">
        <f>IF(I[[#This Row],[7]]-ROUND('وارد کردن اطلاعات'!$D$11,0)&lt;0,1000,I[[#This Row],[7]]-ROUND('وارد کردن اطلاعات'!$D$11,0))</f>
        <v/>
      </c>
      <c r="T14">
        <f>IF(I[[#This Row],[8]]-ROUND('وارد کردن اطلاعات'!$D$12,0)&lt;0,1000,I[[#This Row],[8]]-ROUND('وارد کردن اطلاعات'!$D$12,0))</f>
        <v/>
      </c>
      <c r="U14">
        <f>IF(I[[#This Row],[9]]-ROUND('وارد کردن اطلاعات'!$D$13,0)&lt;0,1000,I[[#This Row],[9]]-ROUND('وارد کردن اطلاعات'!$D$13,0))</f>
        <v/>
      </c>
      <c r="V14">
        <f>IF(I[[#This Row],[10]]-ROUND('وارد کردن اطلاعات'!$D$14,0)&lt;0,1000,I[[#This Row],[10]]-ROUND('وارد کردن اطلاعات'!$D$14,0))</f>
        <v/>
      </c>
      <c r="W14">
        <f>IF(I[[#This Row],[11]]-ROUND('وارد کردن اطلاعات'!$D$15,0)&lt;0,1000,I[[#This Row],[11]]-ROUND('وارد کردن اطلاعات'!$D$15,0))</f>
        <v/>
      </c>
    </row>
    <row r="15">
      <c r="A15" t="n">
        <v>6</v>
      </c>
      <c r="B15" t="n">
        <v>34</v>
      </c>
      <c r="C15" t="n">
        <v>43</v>
      </c>
      <c r="D15" t="n">
        <v>35</v>
      </c>
      <c r="E15" t="n">
        <v>1</v>
      </c>
      <c r="F15" t="n">
        <v>3</v>
      </c>
      <c r="G15" t="n">
        <v>5</v>
      </c>
      <c r="H15" t="n">
        <v>8</v>
      </c>
      <c r="I15" t="n">
        <v>-1</v>
      </c>
      <c r="J15" t="n">
        <v>12</v>
      </c>
      <c r="K15" t="n">
        <v>-1</v>
      </c>
      <c r="L15" t="n">
        <v>4</v>
      </c>
      <c r="M15">
        <f>IF(I[[#This Row],[1]]-ROUND('وارد کردن اطلاعات'!$D$5,0)&lt;0,1000,I[[#This Row],[1]]-ROUND('وارد کردن اطلاعات'!$D$5,0))</f>
        <v/>
      </c>
      <c r="N15">
        <f>IF(I[[#This Row],[2]]-ROUND('وارد کردن اطلاعات'!$D$6,0)&lt;0,1000,I[[#This Row],[2]]-ROUND('وارد کردن اطلاعات'!$D$6,0))</f>
        <v/>
      </c>
      <c r="O15">
        <f>IF(I[[#This Row],[3]]-ROUND('وارد کردن اطلاعات'!$D$7,0)&lt;0,1000,I[[#This Row],[3]]-ROUND('وارد کردن اطلاعات'!$D$7,0))</f>
        <v/>
      </c>
      <c r="P15">
        <f>IF(I[[#This Row],[4]]-ROUND('وارد کردن اطلاعات'!$D$8,0)&lt;0,1000,I[[#This Row],[4]]-ROUND('وارد کردن اطلاعات'!$D$8,0))</f>
        <v/>
      </c>
      <c r="Q15">
        <f>IF(I[[#This Row],[5]]-ROUND('وارد کردن اطلاعات'!$D$9,0)&lt;0,1000,I[[#This Row],[5]]-ROUND('وارد کردن اطلاعات'!$D$9,0))</f>
        <v/>
      </c>
      <c r="R15">
        <f>IF(I[[#This Row],[6]]-ROUND('وارد کردن اطلاعات'!$D$10,0)&lt;0,1000,I[[#This Row],[6]]-ROUND('وارد کردن اطلاعات'!$D$10,0))</f>
        <v/>
      </c>
      <c r="S15">
        <f>IF(I[[#This Row],[7]]-ROUND('وارد کردن اطلاعات'!$D$11,0)&lt;0,1000,I[[#This Row],[7]]-ROUND('وارد کردن اطلاعات'!$D$11,0))</f>
        <v/>
      </c>
      <c r="T15">
        <f>IF(I[[#This Row],[8]]-ROUND('وارد کردن اطلاعات'!$D$12,0)&lt;0,1000,I[[#This Row],[8]]-ROUND('وارد کردن اطلاعات'!$D$12,0))</f>
        <v/>
      </c>
      <c r="U15">
        <f>IF(I[[#This Row],[9]]-ROUND('وارد کردن اطلاعات'!$D$13,0)&lt;0,1000,I[[#This Row],[9]]-ROUND('وارد کردن اطلاعات'!$D$13,0))</f>
        <v/>
      </c>
      <c r="V15">
        <f>IF(I[[#This Row],[10]]-ROUND('وارد کردن اطلاعات'!$D$14,0)&lt;0,1000,I[[#This Row],[10]]-ROUND('وارد کردن اطلاعات'!$D$14,0))</f>
        <v/>
      </c>
      <c r="W15">
        <f>IF(I[[#This Row],[11]]-ROUND('وارد کردن اطلاعات'!$D$15,0)&lt;0,1000,I[[#This Row],[11]]-ROUND('وارد کردن اطلاعات'!$D$15,0))</f>
        <v/>
      </c>
    </row>
    <row r="16">
      <c r="A16" t="n">
        <v>5</v>
      </c>
      <c r="B16" t="n">
        <v>35</v>
      </c>
      <c r="C16" t="n">
        <v>44</v>
      </c>
      <c r="D16" t="n">
        <v>41</v>
      </c>
      <c r="E16" t="n">
        <v>2</v>
      </c>
      <c r="F16" t="n">
        <v>2</v>
      </c>
      <c r="G16" t="n">
        <v>4</v>
      </c>
      <c r="H16" t="n">
        <v>6</v>
      </c>
      <c r="I16" t="n">
        <v>3</v>
      </c>
      <c r="J16" t="n">
        <v>10</v>
      </c>
      <c r="K16" t="n">
        <v>-1</v>
      </c>
      <c r="L16" t="n">
        <v>3</v>
      </c>
      <c r="M16">
        <f>IF(I[[#This Row],[1]]-ROUND('وارد کردن اطلاعات'!$D$5,0)&lt;0,1000,I[[#This Row],[1]]-ROUND('وارد کردن اطلاعات'!$D$5,0))</f>
        <v/>
      </c>
      <c r="N16">
        <f>IF(I[[#This Row],[2]]-ROUND('وارد کردن اطلاعات'!$D$6,0)&lt;0,1000,I[[#This Row],[2]]-ROUND('وارد کردن اطلاعات'!$D$6,0))</f>
        <v/>
      </c>
      <c r="O16">
        <f>IF(I[[#This Row],[3]]-ROUND('وارد کردن اطلاعات'!$D$7,0)&lt;0,1000,I[[#This Row],[3]]-ROUND('وارد کردن اطلاعات'!$D$7,0))</f>
        <v/>
      </c>
      <c r="P16">
        <f>IF(I[[#This Row],[4]]-ROUND('وارد کردن اطلاعات'!$D$8,0)&lt;0,1000,I[[#This Row],[4]]-ROUND('وارد کردن اطلاعات'!$D$8,0))</f>
        <v/>
      </c>
      <c r="Q16">
        <f>IF(I[[#This Row],[5]]-ROUND('وارد کردن اطلاعات'!$D$9,0)&lt;0,1000,I[[#This Row],[5]]-ROUND('وارد کردن اطلاعات'!$D$9,0))</f>
        <v/>
      </c>
      <c r="R16">
        <f>IF(I[[#This Row],[6]]-ROUND('وارد کردن اطلاعات'!$D$10,0)&lt;0,1000,I[[#This Row],[6]]-ROUND('وارد کردن اطلاعات'!$D$10,0))</f>
        <v/>
      </c>
      <c r="S16">
        <f>IF(I[[#This Row],[7]]-ROUND('وارد کردن اطلاعات'!$D$11,0)&lt;0,1000,I[[#This Row],[7]]-ROUND('وارد کردن اطلاعات'!$D$11,0))</f>
        <v/>
      </c>
      <c r="T16">
        <f>IF(I[[#This Row],[8]]-ROUND('وارد کردن اطلاعات'!$D$12,0)&lt;0,1000,I[[#This Row],[8]]-ROUND('وارد کردن اطلاعات'!$D$12,0))</f>
        <v/>
      </c>
      <c r="U16">
        <f>IF(I[[#This Row],[9]]-ROUND('وارد کردن اطلاعات'!$D$13,0)&lt;0,1000,I[[#This Row],[9]]-ROUND('وارد کردن اطلاعات'!$D$13,0))</f>
        <v/>
      </c>
      <c r="V16">
        <f>IF(I[[#This Row],[10]]-ROUND('وارد کردن اطلاعات'!$D$14,0)&lt;0,1000,I[[#This Row],[10]]-ROUND('وارد کردن اطلاعات'!$D$14,0))</f>
        <v/>
      </c>
      <c r="W16">
        <f>IF(I[[#This Row],[11]]-ROUND('وارد کردن اطلاعات'!$D$15,0)&lt;0,1000,I[[#This Row],[11]]-ROUND('وارد کردن اطلاعات'!$D$15,0))</f>
        <v/>
      </c>
    </row>
    <row r="17">
      <c r="A17" t="n">
        <v>4</v>
      </c>
      <c r="B17" t="n">
        <v>36</v>
      </c>
      <c r="C17" t="n">
        <v>45</v>
      </c>
      <c r="D17" t="n">
        <v>45</v>
      </c>
      <c r="E17" t="n">
        <v>3</v>
      </c>
      <c r="F17" t="n">
        <v>0</v>
      </c>
      <c r="G17" t="n">
        <v>3</v>
      </c>
      <c r="H17" t="n">
        <v>5</v>
      </c>
      <c r="I17" t="n">
        <v>2</v>
      </c>
      <c r="J17" t="n">
        <v>9</v>
      </c>
      <c r="K17" t="n">
        <v>4</v>
      </c>
      <c r="L17" t="n">
        <v>2</v>
      </c>
      <c r="M17">
        <f>IF(I[[#This Row],[1]]-ROUND('وارد کردن اطلاعات'!$D$5,0)&lt;0,1000,I[[#This Row],[1]]-ROUND('وارد کردن اطلاعات'!$D$5,0))</f>
        <v/>
      </c>
      <c r="N17">
        <f>IF(I[[#This Row],[2]]-ROUND('وارد کردن اطلاعات'!$D$6,0)&lt;0,1000,I[[#This Row],[2]]-ROUND('وارد کردن اطلاعات'!$D$6,0))</f>
        <v/>
      </c>
      <c r="O17">
        <f>IF(I[[#This Row],[3]]-ROUND('وارد کردن اطلاعات'!$D$7,0)&lt;0,1000,I[[#This Row],[3]]-ROUND('وارد کردن اطلاعات'!$D$7,0))</f>
        <v/>
      </c>
      <c r="P17">
        <f>IF(I[[#This Row],[4]]-ROUND('وارد کردن اطلاعات'!$D$8,0)&lt;0,1000,I[[#This Row],[4]]-ROUND('وارد کردن اطلاعات'!$D$8,0))</f>
        <v/>
      </c>
      <c r="Q17">
        <f>IF(I[[#This Row],[5]]-ROUND('وارد کردن اطلاعات'!$D$9,0)&lt;0,1000,I[[#This Row],[5]]-ROUND('وارد کردن اطلاعات'!$D$9,0))</f>
        <v/>
      </c>
      <c r="R17">
        <f>IF(I[[#This Row],[6]]-ROUND('وارد کردن اطلاعات'!$D$10,0)&lt;0,1000,I[[#This Row],[6]]-ROUND('وارد کردن اطلاعات'!$D$10,0))</f>
        <v/>
      </c>
      <c r="S17">
        <f>IF(I[[#This Row],[7]]-ROUND('وارد کردن اطلاعات'!$D$11,0)&lt;0,1000,I[[#This Row],[7]]-ROUND('وارد کردن اطلاعات'!$D$11,0))</f>
        <v/>
      </c>
      <c r="T17">
        <f>IF(I[[#This Row],[8]]-ROUND('وارد کردن اطلاعات'!$D$12,0)&lt;0,1000,I[[#This Row],[8]]-ROUND('وارد کردن اطلاعات'!$D$12,0))</f>
        <v/>
      </c>
      <c r="U17">
        <f>IF(I[[#This Row],[9]]-ROUND('وارد کردن اطلاعات'!$D$13,0)&lt;0,1000,I[[#This Row],[9]]-ROUND('وارد کردن اطلاعات'!$D$13,0))</f>
        <v/>
      </c>
      <c r="V17">
        <f>IF(I[[#This Row],[10]]-ROUND('وارد کردن اطلاعات'!$D$14,0)&lt;0,1000,I[[#This Row],[10]]-ROUND('وارد کردن اطلاعات'!$D$14,0))</f>
        <v/>
      </c>
      <c r="W17">
        <f>IF(I[[#This Row],[11]]-ROUND('وارد کردن اطلاعات'!$D$15,0)&lt;0,1000,I[[#This Row],[11]]-ROUND('وارد کردن اطلاعات'!$D$15,0))</f>
        <v/>
      </c>
    </row>
    <row r="18">
      <c r="A18" t="n">
        <v>3</v>
      </c>
      <c r="B18" t="n">
        <v>37</v>
      </c>
      <c r="C18" t="n">
        <v>-1</v>
      </c>
      <c r="D18" t="n">
        <v>46</v>
      </c>
      <c r="E18" t="n">
        <v>-1</v>
      </c>
      <c r="F18" t="n">
        <v>-1</v>
      </c>
      <c r="G18" t="n">
        <v>2</v>
      </c>
      <c r="H18" t="n">
        <v>3</v>
      </c>
      <c r="I18" t="n">
        <v>1</v>
      </c>
      <c r="J18" t="n">
        <v>7</v>
      </c>
      <c r="K18" t="n">
        <v>3</v>
      </c>
      <c r="L18" t="n">
        <v>1</v>
      </c>
      <c r="M18">
        <f>IF(I[[#This Row],[1]]-ROUND('وارد کردن اطلاعات'!$D$5,0)&lt;0,1000,I[[#This Row],[1]]-ROUND('وارد کردن اطلاعات'!$D$5,0))</f>
        <v/>
      </c>
      <c r="N18">
        <f>IF(I[[#This Row],[2]]-ROUND('وارد کردن اطلاعات'!$D$6,0)&lt;0,1000,I[[#This Row],[2]]-ROUND('وارد کردن اطلاعات'!$D$6,0))</f>
        <v/>
      </c>
      <c r="O18">
        <f>IF(I[[#This Row],[3]]-ROUND('وارد کردن اطلاعات'!$D$7,0)&lt;0,1000,I[[#This Row],[3]]-ROUND('وارد کردن اطلاعات'!$D$7,0))</f>
        <v/>
      </c>
      <c r="P18">
        <f>IF(I[[#This Row],[4]]-ROUND('وارد کردن اطلاعات'!$D$8,0)&lt;0,1000,I[[#This Row],[4]]-ROUND('وارد کردن اطلاعات'!$D$8,0))</f>
        <v/>
      </c>
      <c r="Q18">
        <f>IF(I[[#This Row],[5]]-ROUND('وارد کردن اطلاعات'!$D$9,0)&lt;0,1000,I[[#This Row],[5]]-ROUND('وارد کردن اطلاعات'!$D$9,0))</f>
        <v/>
      </c>
      <c r="R18">
        <f>IF(I[[#This Row],[6]]-ROUND('وارد کردن اطلاعات'!$D$10,0)&lt;0,1000,I[[#This Row],[6]]-ROUND('وارد کردن اطلاعات'!$D$10,0))</f>
        <v/>
      </c>
      <c r="S18">
        <f>IF(I[[#This Row],[7]]-ROUND('وارد کردن اطلاعات'!$D$11,0)&lt;0,1000,I[[#This Row],[7]]-ROUND('وارد کردن اطلاعات'!$D$11,0))</f>
        <v/>
      </c>
      <c r="T18">
        <f>IF(I[[#This Row],[8]]-ROUND('وارد کردن اطلاعات'!$D$12,0)&lt;0,1000,I[[#This Row],[8]]-ROUND('وارد کردن اطلاعات'!$D$12,0))</f>
        <v/>
      </c>
      <c r="U18">
        <f>IF(I[[#This Row],[9]]-ROUND('وارد کردن اطلاعات'!$D$13,0)&lt;0,1000,I[[#This Row],[9]]-ROUND('وارد کردن اطلاعات'!$D$13,0))</f>
        <v/>
      </c>
      <c r="V18">
        <f>IF(I[[#This Row],[10]]-ROUND('وارد کردن اطلاعات'!$D$14,0)&lt;0,1000,I[[#This Row],[10]]-ROUND('وارد کردن اطلاعات'!$D$14,0))</f>
        <v/>
      </c>
      <c r="W18">
        <f>IF(I[[#This Row],[11]]-ROUND('وارد کردن اطلاعات'!$D$15,0)&lt;0,1000,I[[#This Row],[11]]-ROUND('وارد کردن اطلاعات'!$D$15,0))</f>
        <v/>
      </c>
    </row>
    <row r="19">
      <c r="A19" t="n">
        <v>2</v>
      </c>
      <c r="B19" t="n">
        <v>-1</v>
      </c>
      <c r="C19" t="n">
        <v>-1</v>
      </c>
      <c r="D19" t="n">
        <v>-1</v>
      </c>
      <c r="E19" t="n">
        <v>-1</v>
      </c>
      <c r="F19" t="n">
        <v>-1</v>
      </c>
      <c r="G19" t="n">
        <v>-1</v>
      </c>
      <c r="H19" t="n">
        <v>-1</v>
      </c>
      <c r="I19" t="n">
        <v>-1</v>
      </c>
      <c r="J19" t="n">
        <v>1</v>
      </c>
      <c r="K19" t="n">
        <v>-1</v>
      </c>
      <c r="L19" t="n">
        <v>0</v>
      </c>
      <c r="M19">
        <f>IF(I[[#This Row],[1]]-ROUND('وارد کردن اطلاعات'!$D$5,0)&lt;0,1000,I[[#This Row],[1]]-ROUND('وارد کردن اطلاعات'!$D$5,0))</f>
        <v/>
      </c>
      <c r="N19">
        <f>IF(I[[#This Row],[2]]-ROUND('وارد کردن اطلاعات'!$D$6,0)&lt;0,1000,I[[#This Row],[2]]-ROUND('وارد کردن اطلاعات'!$D$6,0))</f>
        <v/>
      </c>
      <c r="O19">
        <f>IF(I[[#This Row],[3]]-ROUND('وارد کردن اطلاعات'!$D$7,0)&lt;0,1000,I[[#This Row],[3]]-ROUND('وارد کردن اطلاعات'!$D$7,0))</f>
        <v/>
      </c>
      <c r="P19">
        <f>IF(I[[#This Row],[4]]-ROUND('وارد کردن اطلاعات'!$D$8,0)&lt;0,1000,I[[#This Row],[4]]-ROUND('وارد کردن اطلاعات'!$D$8,0))</f>
        <v/>
      </c>
      <c r="Q19">
        <f>IF(I[[#This Row],[5]]-ROUND('وارد کردن اطلاعات'!$D$9,0)&lt;0,1000,I[[#This Row],[5]]-ROUND('وارد کردن اطلاعات'!$D$9,0))</f>
        <v/>
      </c>
      <c r="R19">
        <f>IF(I[[#This Row],[6]]-ROUND('وارد کردن اطلاعات'!$D$10,0)&lt;0,1000,I[[#This Row],[6]]-ROUND('وارد کردن اطلاعات'!$D$10,0))</f>
        <v/>
      </c>
      <c r="S19">
        <f>IF(I[[#This Row],[7]]-ROUND('وارد کردن اطلاعات'!$D$11,0)&lt;0,1000,I[[#This Row],[7]]-ROUND('وارد کردن اطلاعات'!$D$11,0))</f>
        <v/>
      </c>
      <c r="T19">
        <f>IF(I[[#This Row],[8]]-ROUND('وارد کردن اطلاعات'!$D$12,0)&lt;0,1000,I[[#This Row],[8]]-ROUND('وارد کردن اطلاعات'!$D$12,0))</f>
        <v/>
      </c>
      <c r="U19">
        <f>IF(I[[#This Row],[9]]-ROUND('وارد کردن اطلاعات'!$D$13,0)&lt;0,1000,I[[#This Row],[9]]-ROUND('وارد کردن اطلاعات'!$D$13,0))</f>
        <v/>
      </c>
      <c r="V19">
        <f>IF(I[[#This Row],[10]]-ROUND('وارد کردن اطلاعات'!$D$14,0)&lt;0,1000,I[[#This Row],[10]]-ROUND('وارد کردن اطلاعات'!$D$14,0))</f>
        <v/>
      </c>
      <c r="W19">
        <f>IF(I[[#This Row],[11]]-ROUND('وارد کردن اطلاعات'!$D$15,0)&lt;0,1000,I[[#This Row],[11]]-ROUND('وارد کردن اطلاعات'!$D$15,0))</f>
        <v/>
      </c>
    </row>
    <row r="20">
      <c r="A20" t="n">
        <v>1</v>
      </c>
      <c r="B20" t="n">
        <v>-1</v>
      </c>
      <c r="C20" t="n">
        <v>-1</v>
      </c>
      <c r="D20" t="n">
        <v>-1</v>
      </c>
      <c r="E20" t="n">
        <v>4</v>
      </c>
      <c r="F20" t="n">
        <v>-1</v>
      </c>
      <c r="G20" t="n">
        <v>-1</v>
      </c>
      <c r="H20" t="n">
        <v>-1</v>
      </c>
      <c r="I20" t="n">
        <v>-1</v>
      </c>
      <c r="J20" t="n">
        <v>-1</v>
      </c>
      <c r="K20" t="n">
        <v>1</v>
      </c>
      <c r="L20" t="n">
        <v>-1</v>
      </c>
      <c r="M20">
        <f>IF(I[[#This Row],[1]]-ROUND('وارد کردن اطلاعات'!$D$5,0)&lt;0,1000,I[[#This Row],[1]]-ROUND('وارد کردن اطلاعات'!$D$5,0))</f>
        <v/>
      </c>
      <c r="N20">
        <f>IF(I[[#This Row],[2]]-ROUND('وارد کردن اطلاعات'!$D$6,0)&lt;0,1000,I[[#This Row],[2]]-ROUND('وارد کردن اطلاعات'!$D$6,0))</f>
        <v/>
      </c>
      <c r="O20">
        <f>IF(I[[#This Row],[3]]-ROUND('وارد کردن اطلاعات'!$D$7,0)&lt;0,1000,I[[#This Row],[3]]-ROUND('وارد کردن اطلاعات'!$D$7,0))</f>
        <v/>
      </c>
      <c r="P20">
        <f>IF(I[[#This Row],[4]]-ROUND('وارد کردن اطلاعات'!$D$8,0)&lt;0,1000,I[[#This Row],[4]]-ROUND('وارد کردن اطلاعات'!$D$8,0))</f>
        <v/>
      </c>
      <c r="Q20">
        <f>IF(I[[#This Row],[5]]-ROUND('وارد کردن اطلاعات'!$D$9,0)&lt;0,1000,I[[#This Row],[5]]-ROUND('وارد کردن اطلاعات'!$D$9,0))</f>
        <v/>
      </c>
      <c r="R20">
        <f>IF(I[[#This Row],[6]]-ROUND('وارد کردن اطلاعات'!$D$10,0)&lt;0,1000,I[[#This Row],[6]]-ROUND('وارد کردن اطلاعات'!$D$10,0))</f>
        <v/>
      </c>
      <c r="S20">
        <f>IF(I[[#This Row],[7]]-ROUND('وارد کردن اطلاعات'!$D$11,0)&lt;0,1000,I[[#This Row],[7]]-ROUND('وارد کردن اطلاعات'!$D$11,0))</f>
        <v/>
      </c>
      <c r="T20">
        <f>IF(I[[#This Row],[8]]-ROUND('وارد کردن اطلاعات'!$D$12,0)&lt;0,1000,I[[#This Row],[8]]-ROUND('وارد کردن اطلاعات'!$D$12,0))</f>
        <v/>
      </c>
      <c r="U20">
        <f>IF(I[[#This Row],[9]]-ROUND('وارد کردن اطلاعات'!$D$13,0)&lt;0,1000,I[[#This Row],[9]]-ROUND('وارد کردن اطلاعات'!$D$13,0))</f>
        <v/>
      </c>
      <c r="V20">
        <f>IF(I[[#This Row],[10]]-ROUND('وارد کردن اطلاعات'!$D$14,0)&lt;0,1000,I[[#This Row],[10]]-ROUND('وارد کردن اطلاعات'!$D$14,0))</f>
        <v/>
      </c>
      <c r="W20">
        <f>IF(I[[#This Row],[11]]-ROUND('وارد کردن اطلاعات'!$D$15,0)&lt;0,1000,I[[#This Row],[11]]-ROUND('وارد کردن اطلاعات'!$D$15,0))</f>
        <v/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20"/>
  <sheetViews>
    <sheetView workbookViewId="0">
      <selection activeCell="B2" sqref="B2:C4 H2:I7 J2:L8 D2:D5 F2:F5 G2:G6 F7 F8:G8 E2:E9 J9:K9 F10 G11:G12 J11:J13 E11:E14 G14 L10:L14 F14:F15 I15 E16 J15:J16 K11:K17 C18 F17:F18 B19:C19 E19 F19:I20 B20:D20 L20"/>
    </sheetView>
  </sheetViews>
  <sheetFormatPr baseColWidth="8" defaultRowHeight="14.4"/>
  <cols>
    <col width="16.5546875" bestFit="1" customWidth="1" style="10" min="1" max="1"/>
    <col width="4.33203125" bestFit="1" customWidth="1" style="10" min="2" max="10"/>
    <col width="5.33203125" bestFit="1" customWidth="1" style="10" min="11" max="21"/>
    <col width="6.33203125" bestFit="1" customWidth="1" style="10" min="22" max="23"/>
  </cols>
  <sheetData>
    <row r="1">
      <c r="A1" t="inlineStr">
        <is>
          <t>Standard Score</t>
        </is>
      </c>
      <c r="B1" t="inlineStr">
        <is>
          <t>1</t>
        </is>
      </c>
      <c r="C1" t="inlineStr">
        <is>
          <t>2</t>
        </is>
      </c>
      <c r="D1" t="inlineStr">
        <is>
          <t>3</t>
        </is>
      </c>
      <c r="E1" t="inlineStr">
        <is>
          <t>4</t>
        </is>
      </c>
      <c r="F1" t="inlineStr">
        <is>
          <t>5</t>
        </is>
      </c>
      <c r="G1" t="inlineStr">
        <is>
          <t>6</t>
        </is>
      </c>
      <c r="H1" t="inlineStr">
        <is>
          <t>7</t>
        </is>
      </c>
      <c r="I1" t="inlineStr">
        <is>
          <t>8</t>
        </is>
      </c>
      <c r="J1" t="inlineStr">
        <is>
          <t>9</t>
        </is>
      </c>
      <c r="K1" t="inlineStr">
        <is>
          <t>10</t>
        </is>
      </c>
      <c r="L1" t="inlineStr">
        <is>
          <t>11</t>
        </is>
      </c>
      <c r="M1" t="inlineStr">
        <is>
          <t>1*</t>
        </is>
      </c>
      <c r="N1" t="inlineStr">
        <is>
          <t>2*</t>
        </is>
      </c>
      <c r="O1" t="inlineStr">
        <is>
          <t>3*</t>
        </is>
      </c>
      <c r="P1" t="inlineStr">
        <is>
          <t>4*</t>
        </is>
      </c>
      <c r="Q1" t="inlineStr">
        <is>
          <t>5*</t>
        </is>
      </c>
      <c r="R1" t="inlineStr">
        <is>
          <t>6*</t>
        </is>
      </c>
      <c r="S1" t="inlineStr">
        <is>
          <t>7*</t>
        </is>
      </c>
      <c r="T1" t="inlineStr">
        <is>
          <t>8*</t>
        </is>
      </c>
      <c r="U1" t="inlineStr">
        <is>
          <t>9*</t>
        </is>
      </c>
      <c r="V1" t="inlineStr">
        <is>
          <t>10*</t>
        </is>
      </c>
      <c r="W1" t="inlineStr">
        <is>
          <t>11*</t>
        </is>
      </c>
    </row>
    <row r="2">
      <c r="A2" t="n">
        <v>19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t="n">
        <v>-1</v>
      </c>
      <c r="I2" t="n">
        <v>-1</v>
      </c>
      <c r="J2" t="n">
        <v>-1</v>
      </c>
      <c r="K2" t="n">
        <v>-1</v>
      </c>
      <c r="L2" t="n">
        <v>-1</v>
      </c>
      <c r="M2">
        <f>IF(J[[#This Row],[1]]-ROUND('وارد کردن اطلاعات'!$D$5,0)&lt;0,1000,J[[#This Row],[1]]-ROUND('وارد کردن اطلاعات'!$D$5,0))</f>
        <v/>
      </c>
      <c r="N2">
        <f>IF(J[[#This Row],[2]]-ROUND('وارد کردن اطلاعات'!$D$6,0)&lt;0,1000,J[[#This Row],[2]]-ROUND('وارد کردن اطلاعات'!$D$6,0))</f>
        <v/>
      </c>
      <c r="O2">
        <f>IF(J[[#This Row],[3]]-ROUND('وارد کردن اطلاعات'!$D$7,0)&lt;0,1000,J[[#This Row],[3]]-ROUND('وارد کردن اطلاعات'!$D$7,0))</f>
        <v/>
      </c>
      <c r="P2">
        <f>IF(J[[#This Row],[4]]-ROUND('وارد کردن اطلاعات'!$D$8,0)&lt;0,1000,J[[#This Row],[4]]-ROUND('وارد کردن اطلاعات'!$D$8,0))</f>
        <v/>
      </c>
      <c r="Q2">
        <f>IF(J[[#This Row],[5]]-ROUND('وارد کردن اطلاعات'!$D$9,0)&lt;0,1000,J[[#This Row],[5]]-ROUND('وارد کردن اطلاعات'!$D$9,0))</f>
        <v/>
      </c>
      <c r="R2">
        <f>IF(J[[#This Row],[6]]-ROUND('وارد کردن اطلاعات'!$D$10,0)&lt;0,1000,J[[#This Row],[6]]-ROUND('وارد کردن اطلاعات'!$D$10,0))</f>
        <v/>
      </c>
      <c r="S2">
        <f>IF(J[[#This Row],[7]]-ROUND('وارد کردن اطلاعات'!$D$11,0)&lt;0,1000,J[[#This Row],[7]]-ROUND('وارد کردن اطلاعات'!$D$11,0))</f>
        <v/>
      </c>
      <c r="T2">
        <f>IF(J[[#This Row],[8]]-ROUND('وارد کردن اطلاعات'!$D$12,0)&lt;0,1000,J[[#This Row],[8]]-ROUND('وارد کردن اطلاعات'!$D$12,0))</f>
        <v/>
      </c>
      <c r="U2">
        <f>IF(J[[#This Row],[9]]-ROUND('وارد کردن اطلاعات'!$D$13,0)&lt;0,1000,J[[#This Row],[9]]-ROUND('وارد کردن اطلاعات'!$D$13,0))</f>
        <v/>
      </c>
      <c r="V2">
        <f>IF(J[[#This Row],[10]]-ROUND('وارد کردن اطلاعات'!$D$14,0)&lt;0,1000,J[[#This Row],[10]]-ROUND('وارد کردن اطلاعات'!$D$14,0))</f>
        <v/>
      </c>
      <c r="W2">
        <f>IF(J[[#This Row],[11]]-ROUND('وارد کردن اطلاعات'!$D$15,0)&lt;0,1000,J[[#This Row],[11]]-ROUND('وارد کردن اطلاعات'!$D$15,0))</f>
        <v/>
      </c>
    </row>
    <row r="3">
      <c r="A3" t="n">
        <v>18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-1</v>
      </c>
      <c r="I3" t="n">
        <v>-1</v>
      </c>
      <c r="J3" t="n">
        <v>-1</v>
      </c>
      <c r="K3" t="n">
        <v>-1</v>
      </c>
      <c r="L3" t="n">
        <v>-1</v>
      </c>
      <c r="M3">
        <f>IF(J[[#This Row],[1]]-ROUND('وارد کردن اطلاعات'!$D$5,0)&lt;0,1000,J[[#This Row],[1]]-ROUND('وارد کردن اطلاعات'!$D$5,0))</f>
        <v/>
      </c>
      <c r="N3">
        <f>IF(J[[#This Row],[2]]-ROUND('وارد کردن اطلاعات'!$D$6,0)&lt;0,1000,J[[#This Row],[2]]-ROUND('وارد کردن اطلاعات'!$D$6,0))</f>
        <v/>
      </c>
      <c r="O3">
        <f>IF(J[[#This Row],[3]]-ROUND('وارد کردن اطلاعات'!$D$7,0)&lt;0,1000,J[[#This Row],[3]]-ROUND('وارد کردن اطلاعات'!$D$7,0))</f>
        <v/>
      </c>
      <c r="P3">
        <f>IF(J[[#This Row],[4]]-ROUND('وارد کردن اطلاعات'!$D$8,0)&lt;0,1000,J[[#This Row],[4]]-ROUND('وارد کردن اطلاعات'!$D$8,0))</f>
        <v/>
      </c>
      <c r="Q3">
        <f>IF(J[[#This Row],[5]]-ROUND('وارد کردن اطلاعات'!$D$9,0)&lt;0,1000,J[[#This Row],[5]]-ROUND('وارد کردن اطلاعات'!$D$9,0))</f>
        <v/>
      </c>
      <c r="R3">
        <f>IF(J[[#This Row],[6]]-ROUND('وارد کردن اطلاعات'!$D$10,0)&lt;0,1000,J[[#This Row],[6]]-ROUND('وارد کردن اطلاعات'!$D$10,0))</f>
        <v/>
      </c>
      <c r="S3">
        <f>IF(J[[#This Row],[7]]-ROUND('وارد کردن اطلاعات'!$D$11,0)&lt;0,1000,J[[#This Row],[7]]-ROUND('وارد کردن اطلاعات'!$D$11,0))</f>
        <v/>
      </c>
      <c r="T3">
        <f>IF(J[[#This Row],[8]]-ROUND('وارد کردن اطلاعات'!$D$12,0)&lt;0,1000,J[[#This Row],[8]]-ROUND('وارد کردن اطلاعات'!$D$12,0))</f>
        <v/>
      </c>
      <c r="U3">
        <f>IF(J[[#This Row],[9]]-ROUND('وارد کردن اطلاعات'!$D$13,0)&lt;0,1000,J[[#This Row],[9]]-ROUND('وارد کردن اطلاعات'!$D$13,0))</f>
        <v/>
      </c>
      <c r="V3">
        <f>IF(J[[#This Row],[10]]-ROUND('وارد کردن اطلاعات'!$D$14,0)&lt;0,1000,J[[#This Row],[10]]-ROUND('وارد کردن اطلاعات'!$D$14,0))</f>
        <v/>
      </c>
      <c r="W3">
        <f>IF(J[[#This Row],[11]]-ROUND('وارد کردن اطلاعات'!$D$15,0)&lt;0,1000,J[[#This Row],[11]]-ROUND('وارد کردن اطلاعات'!$D$15,0))</f>
        <v/>
      </c>
    </row>
    <row r="4">
      <c r="A4" t="n">
        <v>17</v>
      </c>
      <c r="B4" t="n">
        <v>-1</v>
      </c>
      <c r="C4" t="n">
        <v>-1</v>
      </c>
      <c r="D4" t="n">
        <v>-1</v>
      </c>
      <c r="E4" t="n">
        <v>-1</v>
      </c>
      <c r="F4" t="n">
        <v>-1</v>
      </c>
      <c r="G4" t="n">
        <v>-1</v>
      </c>
      <c r="H4" t="n">
        <v>-1</v>
      </c>
      <c r="I4" t="n">
        <v>-1</v>
      </c>
      <c r="J4" t="n">
        <v>-1</v>
      </c>
      <c r="K4" t="n">
        <v>-1</v>
      </c>
      <c r="L4" t="n">
        <v>-1</v>
      </c>
      <c r="M4">
        <f>IF(J[[#This Row],[1]]-ROUND('وارد کردن اطلاعات'!$D$5,0)&lt;0,1000,J[[#This Row],[1]]-ROUND('وارد کردن اطلاعات'!$D$5,0))</f>
        <v/>
      </c>
      <c r="N4">
        <f>IF(J[[#This Row],[2]]-ROUND('وارد کردن اطلاعات'!$D$6,0)&lt;0,1000,J[[#This Row],[2]]-ROUND('وارد کردن اطلاعات'!$D$6,0))</f>
        <v/>
      </c>
      <c r="O4">
        <f>IF(J[[#This Row],[3]]-ROUND('وارد کردن اطلاعات'!$D$7,0)&lt;0,1000,J[[#This Row],[3]]-ROUND('وارد کردن اطلاعات'!$D$7,0))</f>
        <v/>
      </c>
      <c r="P4">
        <f>IF(J[[#This Row],[4]]-ROUND('وارد کردن اطلاعات'!$D$8,0)&lt;0,1000,J[[#This Row],[4]]-ROUND('وارد کردن اطلاعات'!$D$8,0))</f>
        <v/>
      </c>
      <c r="Q4">
        <f>IF(J[[#This Row],[5]]-ROUND('وارد کردن اطلاعات'!$D$9,0)&lt;0,1000,J[[#This Row],[5]]-ROUND('وارد کردن اطلاعات'!$D$9,0))</f>
        <v/>
      </c>
      <c r="R4">
        <f>IF(J[[#This Row],[6]]-ROUND('وارد کردن اطلاعات'!$D$10,0)&lt;0,1000,J[[#This Row],[6]]-ROUND('وارد کردن اطلاعات'!$D$10,0))</f>
        <v/>
      </c>
      <c r="S4">
        <f>IF(J[[#This Row],[7]]-ROUND('وارد کردن اطلاعات'!$D$11,0)&lt;0,1000,J[[#This Row],[7]]-ROUND('وارد کردن اطلاعات'!$D$11,0))</f>
        <v/>
      </c>
      <c r="T4">
        <f>IF(J[[#This Row],[8]]-ROUND('وارد کردن اطلاعات'!$D$12,0)&lt;0,1000,J[[#This Row],[8]]-ROUND('وارد کردن اطلاعات'!$D$12,0))</f>
        <v/>
      </c>
      <c r="U4">
        <f>IF(J[[#This Row],[9]]-ROUND('وارد کردن اطلاعات'!$D$13,0)&lt;0,1000,J[[#This Row],[9]]-ROUND('وارد کردن اطلاعات'!$D$13,0))</f>
        <v/>
      </c>
      <c r="V4">
        <f>IF(J[[#This Row],[10]]-ROUND('وارد کردن اطلاعات'!$D$14,0)&lt;0,1000,J[[#This Row],[10]]-ROUND('وارد کردن اطلاعات'!$D$14,0))</f>
        <v/>
      </c>
      <c r="W4">
        <f>IF(J[[#This Row],[11]]-ROUND('وارد کردن اطلاعات'!$D$15,0)&lt;0,1000,J[[#This Row],[11]]-ROUND('وارد کردن اطلاعات'!$D$15,0))</f>
        <v/>
      </c>
    </row>
    <row r="5">
      <c r="A5" t="n">
        <v>16</v>
      </c>
      <c r="B5" t="n">
        <v>19</v>
      </c>
      <c r="C5" t="n">
        <v>21</v>
      </c>
      <c r="D5" t="n">
        <v>-1</v>
      </c>
      <c r="E5" t="n">
        <v>-1</v>
      </c>
      <c r="F5" t="n">
        <v>-1</v>
      </c>
      <c r="G5" t="n">
        <v>-1</v>
      </c>
      <c r="H5" t="n">
        <v>-1</v>
      </c>
      <c r="I5" t="n">
        <v>-1</v>
      </c>
      <c r="J5" t="n">
        <v>-1</v>
      </c>
      <c r="K5" t="n">
        <v>-1</v>
      </c>
      <c r="L5" t="n">
        <v>-1</v>
      </c>
      <c r="M5">
        <f>IF(J[[#This Row],[1]]-ROUND('وارد کردن اطلاعات'!$D$5,0)&lt;0,1000,J[[#This Row],[1]]-ROUND('وارد کردن اطلاعات'!$D$5,0))</f>
        <v/>
      </c>
      <c r="N5">
        <f>IF(J[[#This Row],[2]]-ROUND('وارد کردن اطلاعات'!$D$6,0)&lt;0,1000,J[[#This Row],[2]]-ROUND('وارد کردن اطلاعات'!$D$6,0))</f>
        <v/>
      </c>
      <c r="O5">
        <f>IF(J[[#This Row],[3]]-ROUND('وارد کردن اطلاعات'!$D$7,0)&lt;0,1000,J[[#This Row],[3]]-ROUND('وارد کردن اطلاعات'!$D$7,0))</f>
        <v/>
      </c>
      <c r="P5">
        <f>IF(J[[#This Row],[4]]-ROUND('وارد کردن اطلاعات'!$D$8,0)&lt;0,1000,J[[#This Row],[4]]-ROUND('وارد کردن اطلاعات'!$D$8,0))</f>
        <v/>
      </c>
      <c r="Q5">
        <f>IF(J[[#This Row],[5]]-ROUND('وارد کردن اطلاعات'!$D$9,0)&lt;0,1000,J[[#This Row],[5]]-ROUND('وارد کردن اطلاعات'!$D$9,0))</f>
        <v/>
      </c>
      <c r="R5">
        <f>IF(J[[#This Row],[6]]-ROUND('وارد کردن اطلاعات'!$D$10,0)&lt;0,1000,J[[#This Row],[6]]-ROUND('وارد کردن اطلاعات'!$D$10,0))</f>
        <v/>
      </c>
      <c r="S5">
        <f>IF(J[[#This Row],[7]]-ROUND('وارد کردن اطلاعات'!$D$11,0)&lt;0,1000,J[[#This Row],[7]]-ROUND('وارد کردن اطلاعات'!$D$11,0))</f>
        <v/>
      </c>
      <c r="T5">
        <f>IF(J[[#This Row],[8]]-ROUND('وارد کردن اطلاعات'!$D$12,0)&lt;0,1000,J[[#This Row],[8]]-ROUND('وارد کردن اطلاعات'!$D$12,0))</f>
        <v/>
      </c>
      <c r="U5">
        <f>IF(J[[#This Row],[9]]-ROUND('وارد کردن اطلاعات'!$D$13,0)&lt;0,1000,J[[#This Row],[9]]-ROUND('وارد کردن اطلاعات'!$D$13,0))</f>
        <v/>
      </c>
      <c r="V5">
        <f>IF(J[[#This Row],[10]]-ROUND('وارد کردن اطلاعات'!$D$14,0)&lt;0,1000,J[[#This Row],[10]]-ROUND('وارد کردن اطلاعات'!$D$14,0))</f>
        <v/>
      </c>
      <c r="W5">
        <f>IF(J[[#This Row],[11]]-ROUND('وارد کردن اطلاعات'!$D$15,0)&lt;0,1000,J[[#This Row],[11]]-ROUND('وارد کردن اطلاعات'!$D$15,0))</f>
        <v/>
      </c>
    </row>
    <row r="6">
      <c r="A6" t="n">
        <v>15</v>
      </c>
      <c r="B6" t="n">
        <v>20</v>
      </c>
      <c r="C6" t="n">
        <v>23</v>
      </c>
      <c r="D6" t="n">
        <v>16</v>
      </c>
      <c r="E6" t="n">
        <v>-1</v>
      </c>
      <c r="F6" t="n">
        <v>10</v>
      </c>
      <c r="G6" t="n">
        <v>-1</v>
      </c>
      <c r="H6" t="n">
        <v>-1</v>
      </c>
      <c r="I6" t="n">
        <v>-1</v>
      </c>
      <c r="J6" t="n">
        <v>-1</v>
      </c>
      <c r="K6" t="n">
        <v>-1</v>
      </c>
      <c r="L6" t="n">
        <v>-1</v>
      </c>
      <c r="M6">
        <f>IF(J[[#This Row],[1]]-ROUND('وارد کردن اطلاعات'!$D$5,0)&lt;0,1000,J[[#This Row],[1]]-ROUND('وارد کردن اطلاعات'!$D$5,0))</f>
        <v/>
      </c>
      <c r="N6">
        <f>IF(J[[#This Row],[2]]-ROUND('وارد کردن اطلاعات'!$D$6,0)&lt;0,1000,J[[#This Row],[2]]-ROUND('وارد کردن اطلاعات'!$D$6,0))</f>
        <v/>
      </c>
      <c r="O6">
        <f>IF(J[[#This Row],[3]]-ROUND('وارد کردن اطلاعات'!$D$7,0)&lt;0,1000,J[[#This Row],[3]]-ROUND('وارد کردن اطلاعات'!$D$7,0))</f>
        <v/>
      </c>
      <c r="P6">
        <f>IF(J[[#This Row],[4]]-ROUND('وارد کردن اطلاعات'!$D$8,0)&lt;0,1000,J[[#This Row],[4]]-ROUND('وارد کردن اطلاعات'!$D$8,0))</f>
        <v/>
      </c>
      <c r="Q6">
        <f>IF(J[[#This Row],[5]]-ROUND('وارد کردن اطلاعات'!$D$9,0)&lt;0,1000,J[[#This Row],[5]]-ROUND('وارد کردن اطلاعات'!$D$9,0))</f>
        <v/>
      </c>
      <c r="R6">
        <f>IF(J[[#This Row],[6]]-ROUND('وارد کردن اطلاعات'!$D$10,0)&lt;0,1000,J[[#This Row],[6]]-ROUND('وارد کردن اطلاعات'!$D$10,0))</f>
        <v/>
      </c>
      <c r="S6">
        <f>IF(J[[#This Row],[7]]-ROUND('وارد کردن اطلاعات'!$D$11,0)&lt;0,1000,J[[#This Row],[7]]-ROUND('وارد کردن اطلاعات'!$D$11,0))</f>
        <v/>
      </c>
      <c r="T6">
        <f>IF(J[[#This Row],[8]]-ROUND('وارد کردن اطلاعات'!$D$12,0)&lt;0,1000,J[[#This Row],[8]]-ROUND('وارد کردن اطلاعات'!$D$12,0))</f>
        <v/>
      </c>
      <c r="U6">
        <f>IF(J[[#This Row],[9]]-ROUND('وارد کردن اطلاعات'!$D$13,0)&lt;0,1000,J[[#This Row],[9]]-ROUND('وارد کردن اطلاعات'!$D$13,0))</f>
        <v/>
      </c>
      <c r="V6">
        <f>IF(J[[#This Row],[10]]-ROUND('وارد کردن اطلاعات'!$D$14,0)&lt;0,1000,J[[#This Row],[10]]-ROUND('وارد کردن اطلاعات'!$D$14,0))</f>
        <v/>
      </c>
      <c r="W6">
        <f>IF(J[[#This Row],[11]]-ROUND('وارد کردن اطلاعات'!$D$15,0)&lt;0,1000,J[[#This Row],[11]]-ROUND('وارد کردن اطلاعات'!$D$15,0))</f>
        <v/>
      </c>
    </row>
    <row r="7">
      <c r="A7" t="n">
        <v>14</v>
      </c>
      <c r="B7" t="n">
        <v>21</v>
      </c>
      <c r="C7" t="n">
        <v>25</v>
      </c>
      <c r="D7" t="n">
        <v>17</v>
      </c>
      <c r="E7" t="n">
        <v>-1</v>
      </c>
      <c r="F7" t="n">
        <v>-1</v>
      </c>
      <c r="G7" t="n">
        <v>10</v>
      </c>
      <c r="H7" t="n">
        <v>-1</v>
      </c>
      <c r="I7" t="n">
        <v>-1</v>
      </c>
      <c r="J7" t="n">
        <v>-1</v>
      </c>
      <c r="K7" t="n">
        <v>-1</v>
      </c>
      <c r="L7" t="n">
        <v>-1</v>
      </c>
      <c r="M7">
        <f>IF(J[[#This Row],[1]]-ROUND('وارد کردن اطلاعات'!$D$5,0)&lt;0,1000,J[[#This Row],[1]]-ROUND('وارد کردن اطلاعات'!$D$5,0))</f>
        <v/>
      </c>
      <c r="N7">
        <f>IF(J[[#This Row],[2]]-ROUND('وارد کردن اطلاعات'!$D$6,0)&lt;0,1000,J[[#This Row],[2]]-ROUND('وارد کردن اطلاعات'!$D$6,0))</f>
        <v/>
      </c>
      <c r="O7">
        <f>IF(J[[#This Row],[3]]-ROUND('وارد کردن اطلاعات'!$D$7,0)&lt;0,1000,J[[#This Row],[3]]-ROUND('وارد کردن اطلاعات'!$D$7,0))</f>
        <v/>
      </c>
      <c r="P7">
        <f>IF(J[[#This Row],[4]]-ROUND('وارد کردن اطلاعات'!$D$8,0)&lt;0,1000,J[[#This Row],[4]]-ROUND('وارد کردن اطلاعات'!$D$8,0))</f>
        <v/>
      </c>
      <c r="Q7">
        <f>IF(J[[#This Row],[5]]-ROUND('وارد کردن اطلاعات'!$D$9,0)&lt;0,1000,J[[#This Row],[5]]-ROUND('وارد کردن اطلاعات'!$D$9,0))</f>
        <v/>
      </c>
      <c r="R7">
        <f>IF(J[[#This Row],[6]]-ROUND('وارد کردن اطلاعات'!$D$10,0)&lt;0,1000,J[[#This Row],[6]]-ROUND('وارد کردن اطلاعات'!$D$10,0))</f>
        <v/>
      </c>
      <c r="S7">
        <f>IF(J[[#This Row],[7]]-ROUND('وارد کردن اطلاعات'!$D$11,0)&lt;0,1000,J[[#This Row],[7]]-ROUND('وارد کردن اطلاعات'!$D$11,0))</f>
        <v/>
      </c>
      <c r="T7">
        <f>IF(J[[#This Row],[8]]-ROUND('وارد کردن اطلاعات'!$D$12,0)&lt;0,1000,J[[#This Row],[8]]-ROUND('وارد کردن اطلاعات'!$D$12,0))</f>
        <v/>
      </c>
      <c r="U7">
        <f>IF(J[[#This Row],[9]]-ROUND('وارد کردن اطلاعات'!$D$13,0)&lt;0,1000,J[[#This Row],[9]]-ROUND('وارد کردن اطلاعات'!$D$13,0))</f>
        <v/>
      </c>
      <c r="V7">
        <f>IF(J[[#This Row],[10]]-ROUND('وارد کردن اطلاعات'!$D$14,0)&lt;0,1000,J[[#This Row],[10]]-ROUND('وارد کردن اطلاعات'!$D$14,0))</f>
        <v/>
      </c>
      <c r="W7">
        <f>IF(J[[#This Row],[11]]-ROUND('وارد کردن اطلاعات'!$D$15,0)&lt;0,1000,J[[#This Row],[11]]-ROUND('وارد کردن اطلاعات'!$D$15,0))</f>
        <v/>
      </c>
    </row>
    <row r="8">
      <c r="A8" t="n">
        <v>13</v>
      </c>
      <c r="B8" t="n">
        <v>22</v>
      </c>
      <c r="C8" t="n">
        <v>26</v>
      </c>
      <c r="D8" t="n">
        <v>19</v>
      </c>
      <c r="E8" t="n">
        <v>-1</v>
      </c>
      <c r="F8" t="n">
        <v>-1</v>
      </c>
      <c r="G8" t="n">
        <v>-1</v>
      </c>
      <c r="H8" t="n">
        <v>30</v>
      </c>
      <c r="I8" t="n">
        <v>30</v>
      </c>
      <c r="J8" t="n">
        <v>-1</v>
      </c>
      <c r="K8" t="n">
        <v>-1</v>
      </c>
      <c r="L8" t="n">
        <v>-1</v>
      </c>
      <c r="M8">
        <f>IF(J[[#This Row],[1]]-ROUND('وارد کردن اطلاعات'!$D$5,0)&lt;0,1000,J[[#This Row],[1]]-ROUND('وارد کردن اطلاعات'!$D$5,0))</f>
        <v/>
      </c>
      <c r="N8">
        <f>IF(J[[#This Row],[2]]-ROUND('وارد کردن اطلاعات'!$D$6,0)&lt;0,1000,J[[#This Row],[2]]-ROUND('وارد کردن اطلاعات'!$D$6,0))</f>
        <v/>
      </c>
      <c r="O8">
        <f>IF(J[[#This Row],[3]]-ROUND('وارد کردن اطلاعات'!$D$7,0)&lt;0,1000,J[[#This Row],[3]]-ROUND('وارد کردن اطلاعات'!$D$7,0))</f>
        <v/>
      </c>
      <c r="P8">
        <f>IF(J[[#This Row],[4]]-ROUND('وارد کردن اطلاعات'!$D$8,0)&lt;0,1000,J[[#This Row],[4]]-ROUND('وارد کردن اطلاعات'!$D$8,0))</f>
        <v/>
      </c>
      <c r="Q8">
        <f>IF(J[[#This Row],[5]]-ROUND('وارد کردن اطلاعات'!$D$9,0)&lt;0,1000,J[[#This Row],[5]]-ROUND('وارد کردن اطلاعات'!$D$9,0))</f>
        <v/>
      </c>
      <c r="R8">
        <f>IF(J[[#This Row],[6]]-ROUND('وارد کردن اطلاعات'!$D$10,0)&lt;0,1000,J[[#This Row],[6]]-ROUND('وارد کردن اطلاعات'!$D$10,0))</f>
        <v/>
      </c>
      <c r="S8">
        <f>IF(J[[#This Row],[7]]-ROUND('وارد کردن اطلاعات'!$D$11,0)&lt;0,1000,J[[#This Row],[7]]-ROUND('وارد کردن اطلاعات'!$D$11,0))</f>
        <v/>
      </c>
      <c r="T8">
        <f>IF(J[[#This Row],[8]]-ROUND('وارد کردن اطلاعات'!$D$12,0)&lt;0,1000,J[[#This Row],[8]]-ROUND('وارد کردن اطلاعات'!$D$12,0))</f>
        <v/>
      </c>
      <c r="U8">
        <f>IF(J[[#This Row],[9]]-ROUND('وارد کردن اطلاعات'!$D$13,0)&lt;0,1000,J[[#This Row],[9]]-ROUND('وارد کردن اطلاعات'!$D$13,0))</f>
        <v/>
      </c>
      <c r="V8">
        <f>IF(J[[#This Row],[10]]-ROUND('وارد کردن اطلاعات'!$D$14,0)&lt;0,1000,J[[#This Row],[10]]-ROUND('وارد کردن اطلاعات'!$D$14,0))</f>
        <v/>
      </c>
      <c r="W8">
        <f>IF(J[[#This Row],[11]]-ROUND('وارد کردن اطلاعات'!$D$15,0)&lt;0,1000,J[[#This Row],[11]]-ROUND('وارد کردن اطلاعات'!$D$15,0))</f>
        <v/>
      </c>
    </row>
    <row r="9">
      <c r="A9" t="n">
        <v>12</v>
      </c>
      <c r="B9" t="n">
        <v>24</v>
      </c>
      <c r="C9" t="n">
        <v>27</v>
      </c>
      <c r="D9" t="n">
        <v>20</v>
      </c>
      <c r="E9" t="n">
        <v>-1</v>
      </c>
      <c r="F9" t="n">
        <v>9</v>
      </c>
      <c r="G9" t="n">
        <v>9</v>
      </c>
      <c r="H9" t="n">
        <v>29</v>
      </c>
      <c r="I9" t="n">
        <v>24</v>
      </c>
      <c r="J9" t="n">
        <v>-1</v>
      </c>
      <c r="K9" t="n">
        <v>-1</v>
      </c>
      <c r="L9" t="n">
        <v>5</v>
      </c>
      <c r="M9">
        <f>IF(J[[#This Row],[1]]-ROUND('وارد کردن اطلاعات'!$D$5,0)&lt;0,1000,J[[#This Row],[1]]-ROUND('وارد کردن اطلاعات'!$D$5,0))</f>
        <v/>
      </c>
      <c r="N9">
        <f>IF(J[[#This Row],[2]]-ROUND('وارد کردن اطلاعات'!$D$6,0)&lt;0,1000,J[[#This Row],[2]]-ROUND('وارد کردن اطلاعات'!$D$6,0))</f>
        <v/>
      </c>
      <c r="O9">
        <f>IF(J[[#This Row],[3]]-ROUND('وارد کردن اطلاعات'!$D$7,0)&lt;0,1000,J[[#This Row],[3]]-ROUND('وارد کردن اطلاعات'!$D$7,0))</f>
        <v/>
      </c>
      <c r="P9">
        <f>IF(J[[#This Row],[4]]-ROUND('وارد کردن اطلاعات'!$D$8,0)&lt;0,1000,J[[#This Row],[4]]-ROUND('وارد کردن اطلاعات'!$D$8,0))</f>
        <v/>
      </c>
      <c r="Q9">
        <f>IF(J[[#This Row],[5]]-ROUND('وارد کردن اطلاعات'!$D$9,0)&lt;0,1000,J[[#This Row],[5]]-ROUND('وارد کردن اطلاعات'!$D$9,0))</f>
        <v/>
      </c>
      <c r="R9">
        <f>IF(J[[#This Row],[6]]-ROUND('وارد کردن اطلاعات'!$D$10,0)&lt;0,1000,J[[#This Row],[6]]-ROUND('وارد کردن اطلاعات'!$D$10,0))</f>
        <v/>
      </c>
      <c r="S9">
        <f>IF(J[[#This Row],[7]]-ROUND('وارد کردن اطلاعات'!$D$11,0)&lt;0,1000,J[[#This Row],[7]]-ROUND('وارد کردن اطلاعات'!$D$11,0))</f>
        <v/>
      </c>
      <c r="T9">
        <f>IF(J[[#This Row],[8]]-ROUND('وارد کردن اطلاعات'!$D$12,0)&lt;0,1000,J[[#This Row],[8]]-ROUND('وارد کردن اطلاعات'!$D$12,0))</f>
        <v/>
      </c>
      <c r="U9">
        <f>IF(J[[#This Row],[9]]-ROUND('وارد کردن اطلاعات'!$D$13,0)&lt;0,1000,J[[#This Row],[9]]-ROUND('وارد کردن اطلاعات'!$D$13,0))</f>
        <v/>
      </c>
      <c r="V9">
        <f>IF(J[[#This Row],[10]]-ROUND('وارد کردن اطلاعات'!$D$14,0)&lt;0,1000,J[[#This Row],[10]]-ROUND('وارد کردن اطلاعات'!$D$14,0))</f>
        <v/>
      </c>
      <c r="W9">
        <f>IF(J[[#This Row],[11]]-ROUND('وارد کردن اطلاعات'!$D$15,0)&lt;0,1000,J[[#This Row],[11]]-ROUND('وارد کردن اطلاعات'!$D$15,0))</f>
        <v/>
      </c>
    </row>
    <row r="10">
      <c r="A10" t="n">
        <v>11</v>
      </c>
      <c r="B10" t="n">
        <v>25</v>
      </c>
      <c r="C10" t="n">
        <v>29</v>
      </c>
      <c r="D10" t="n">
        <v>21</v>
      </c>
      <c r="E10" t="n">
        <v>0</v>
      </c>
      <c r="F10" t="n">
        <v>-1</v>
      </c>
      <c r="G10" t="n">
        <v>8</v>
      </c>
      <c r="H10" t="n">
        <v>28</v>
      </c>
      <c r="I10" t="n">
        <v>16</v>
      </c>
      <c r="J10" t="n">
        <v>15</v>
      </c>
      <c r="K10" t="n">
        <v>5</v>
      </c>
      <c r="L10" t="n">
        <v>-1</v>
      </c>
      <c r="M10">
        <f>IF(J[[#This Row],[1]]-ROUND('وارد کردن اطلاعات'!$D$5,0)&lt;0,1000,J[[#This Row],[1]]-ROUND('وارد کردن اطلاعات'!$D$5,0))</f>
        <v/>
      </c>
      <c r="N10">
        <f>IF(J[[#This Row],[2]]-ROUND('وارد کردن اطلاعات'!$D$6,0)&lt;0,1000,J[[#This Row],[2]]-ROUND('وارد کردن اطلاعات'!$D$6,0))</f>
        <v/>
      </c>
      <c r="O10">
        <f>IF(J[[#This Row],[3]]-ROUND('وارد کردن اطلاعات'!$D$7,0)&lt;0,1000,J[[#This Row],[3]]-ROUND('وارد کردن اطلاعات'!$D$7,0))</f>
        <v/>
      </c>
      <c r="P10">
        <f>IF(J[[#This Row],[4]]-ROUND('وارد کردن اطلاعات'!$D$8,0)&lt;0,1000,J[[#This Row],[4]]-ROUND('وارد کردن اطلاعات'!$D$8,0))</f>
        <v/>
      </c>
      <c r="Q10">
        <f>IF(J[[#This Row],[5]]-ROUND('وارد کردن اطلاعات'!$D$9,0)&lt;0,1000,J[[#This Row],[5]]-ROUND('وارد کردن اطلاعات'!$D$9,0))</f>
        <v/>
      </c>
      <c r="R10">
        <f>IF(J[[#This Row],[6]]-ROUND('وارد کردن اطلاعات'!$D$10,0)&lt;0,1000,J[[#This Row],[6]]-ROUND('وارد کردن اطلاعات'!$D$10,0))</f>
        <v/>
      </c>
      <c r="S10">
        <f>IF(J[[#This Row],[7]]-ROUND('وارد کردن اطلاعات'!$D$11,0)&lt;0,1000,J[[#This Row],[7]]-ROUND('وارد کردن اطلاعات'!$D$11,0))</f>
        <v/>
      </c>
      <c r="T10">
        <f>IF(J[[#This Row],[8]]-ROUND('وارد کردن اطلاعات'!$D$12,0)&lt;0,1000,J[[#This Row],[8]]-ROUND('وارد کردن اطلاعات'!$D$12,0))</f>
        <v/>
      </c>
      <c r="U10">
        <f>IF(J[[#This Row],[9]]-ROUND('وارد کردن اطلاعات'!$D$13,0)&lt;0,1000,J[[#This Row],[9]]-ROUND('وارد کردن اطلاعات'!$D$13,0))</f>
        <v/>
      </c>
      <c r="V10">
        <f>IF(J[[#This Row],[10]]-ROUND('وارد کردن اطلاعات'!$D$14,0)&lt;0,1000,J[[#This Row],[10]]-ROUND('وارد کردن اطلاعات'!$D$14,0))</f>
        <v/>
      </c>
      <c r="W10">
        <f>IF(J[[#This Row],[11]]-ROUND('وارد کردن اطلاعات'!$D$15,0)&lt;0,1000,J[[#This Row],[11]]-ROUND('وارد کردن اطلاعات'!$D$15,0))</f>
        <v/>
      </c>
    </row>
    <row r="11">
      <c r="A11" t="n">
        <v>10</v>
      </c>
      <c r="B11" t="n">
        <v>26</v>
      </c>
      <c r="C11" t="n">
        <v>30</v>
      </c>
      <c r="D11" t="n">
        <v>24</v>
      </c>
      <c r="E11" t="n">
        <v>-1</v>
      </c>
      <c r="F11" t="n">
        <v>8</v>
      </c>
      <c r="G11" t="n">
        <v>-1</v>
      </c>
      <c r="H11" t="n">
        <v>25</v>
      </c>
      <c r="I11" t="n">
        <v>9</v>
      </c>
      <c r="J11" t="n">
        <v>-1</v>
      </c>
      <c r="K11" t="n">
        <v>-1</v>
      </c>
      <c r="L11" t="n">
        <v>-1</v>
      </c>
      <c r="M11">
        <f>IF(J[[#This Row],[1]]-ROUND('وارد کردن اطلاعات'!$D$5,0)&lt;0,1000,J[[#This Row],[1]]-ROUND('وارد کردن اطلاعات'!$D$5,0))</f>
        <v/>
      </c>
      <c r="N11">
        <f>IF(J[[#This Row],[2]]-ROUND('وارد کردن اطلاعات'!$D$6,0)&lt;0,1000,J[[#This Row],[2]]-ROUND('وارد کردن اطلاعات'!$D$6,0))</f>
        <v/>
      </c>
      <c r="O11">
        <f>IF(J[[#This Row],[3]]-ROUND('وارد کردن اطلاعات'!$D$7,0)&lt;0,1000,J[[#This Row],[3]]-ROUND('وارد کردن اطلاعات'!$D$7,0))</f>
        <v/>
      </c>
      <c r="P11">
        <f>IF(J[[#This Row],[4]]-ROUND('وارد کردن اطلاعات'!$D$8,0)&lt;0,1000,J[[#This Row],[4]]-ROUND('وارد کردن اطلاعات'!$D$8,0))</f>
        <v/>
      </c>
      <c r="Q11">
        <f>IF(J[[#This Row],[5]]-ROUND('وارد کردن اطلاعات'!$D$9,0)&lt;0,1000,J[[#This Row],[5]]-ROUND('وارد کردن اطلاعات'!$D$9,0))</f>
        <v/>
      </c>
      <c r="R11">
        <f>IF(J[[#This Row],[6]]-ROUND('وارد کردن اطلاعات'!$D$10,0)&lt;0,1000,J[[#This Row],[6]]-ROUND('وارد کردن اطلاعات'!$D$10,0))</f>
        <v/>
      </c>
      <c r="S11">
        <f>IF(J[[#This Row],[7]]-ROUND('وارد کردن اطلاعات'!$D$11,0)&lt;0,1000,J[[#This Row],[7]]-ROUND('وارد کردن اطلاعات'!$D$11,0))</f>
        <v/>
      </c>
      <c r="T11">
        <f>IF(J[[#This Row],[8]]-ROUND('وارد کردن اطلاعات'!$D$12,0)&lt;0,1000,J[[#This Row],[8]]-ROUND('وارد کردن اطلاعات'!$D$12,0))</f>
        <v/>
      </c>
      <c r="U11">
        <f>IF(J[[#This Row],[9]]-ROUND('وارد کردن اطلاعات'!$D$13,0)&lt;0,1000,J[[#This Row],[9]]-ROUND('وارد کردن اطلاعات'!$D$13,0))</f>
        <v/>
      </c>
      <c r="V11">
        <f>IF(J[[#This Row],[10]]-ROUND('وارد کردن اطلاعات'!$D$14,0)&lt;0,1000,J[[#This Row],[10]]-ROUND('وارد کردن اطلاعات'!$D$14,0))</f>
        <v/>
      </c>
      <c r="W11">
        <f>IF(J[[#This Row],[11]]-ROUND('وارد کردن اطلاعات'!$D$15,0)&lt;0,1000,J[[#This Row],[11]]-ROUND('وارد کردن اطلاعات'!$D$15,0))</f>
        <v/>
      </c>
    </row>
    <row r="12">
      <c r="A12" t="n">
        <v>9</v>
      </c>
      <c r="B12" t="n">
        <v>27</v>
      </c>
      <c r="C12" t="n">
        <v>32</v>
      </c>
      <c r="D12" t="n">
        <v>26</v>
      </c>
      <c r="E12" t="n">
        <v>-1</v>
      </c>
      <c r="F12" t="n">
        <v>5</v>
      </c>
      <c r="G12" t="n">
        <v>-1</v>
      </c>
      <c r="H12" t="n">
        <v>22</v>
      </c>
      <c r="I12" t="n">
        <v>7</v>
      </c>
      <c r="J12" t="n">
        <v>-1</v>
      </c>
      <c r="K12" t="n">
        <v>-1</v>
      </c>
      <c r="L12" t="n">
        <v>-1</v>
      </c>
      <c r="M12">
        <f>IF(J[[#This Row],[1]]-ROUND('وارد کردن اطلاعات'!$D$5,0)&lt;0,1000,J[[#This Row],[1]]-ROUND('وارد کردن اطلاعات'!$D$5,0))</f>
        <v/>
      </c>
      <c r="N12">
        <f>IF(J[[#This Row],[2]]-ROUND('وارد کردن اطلاعات'!$D$6,0)&lt;0,1000,J[[#This Row],[2]]-ROUND('وارد کردن اطلاعات'!$D$6,0))</f>
        <v/>
      </c>
      <c r="O12">
        <f>IF(J[[#This Row],[3]]-ROUND('وارد کردن اطلاعات'!$D$7,0)&lt;0,1000,J[[#This Row],[3]]-ROUND('وارد کردن اطلاعات'!$D$7,0))</f>
        <v/>
      </c>
      <c r="P12">
        <f>IF(J[[#This Row],[4]]-ROUND('وارد کردن اطلاعات'!$D$8,0)&lt;0,1000,J[[#This Row],[4]]-ROUND('وارد کردن اطلاعات'!$D$8,0))</f>
        <v/>
      </c>
      <c r="Q12">
        <f>IF(J[[#This Row],[5]]-ROUND('وارد کردن اطلاعات'!$D$9,0)&lt;0,1000,J[[#This Row],[5]]-ROUND('وارد کردن اطلاعات'!$D$9,0))</f>
        <v/>
      </c>
      <c r="R12">
        <f>IF(J[[#This Row],[6]]-ROUND('وارد کردن اطلاعات'!$D$10,0)&lt;0,1000,J[[#This Row],[6]]-ROUND('وارد کردن اطلاعات'!$D$10,0))</f>
        <v/>
      </c>
      <c r="S12">
        <f>IF(J[[#This Row],[7]]-ROUND('وارد کردن اطلاعات'!$D$11,0)&lt;0,1000,J[[#This Row],[7]]-ROUND('وارد کردن اطلاعات'!$D$11,0))</f>
        <v/>
      </c>
      <c r="T12">
        <f>IF(J[[#This Row],[8]]-ROUND('وارد کردن اطلاعات'!$D$12,0)&lt;0,1000,J[[#This Row],[8]]-ROUND('وارد کردن اطلاعات'!$D$12,0))</f>
        <v/>
      </c>
      <c r="U12">
        <f>IF(J[[#This Row],[9]]-ROUND('وارد کردن اطلاعات'!$D$13,0)&lt;0,1000,J[[#This Row],[9]]-ROUND('وارد کردن اطلاعات'!$D$13,0))</f>
        <v/>
      </c>
      <c r="V12">
        <f>IF(J[[#This Row],[10]]-ROUND('وارد کردن اطلاعات'!$D$14,0)&lt;0,1000,J[[#This Row],[10]]-ROUND('وارد کردن اطلاعات'!$D$14,0))</f>
        <v/>
      </c>
      <c r="W12">
        <f>IF(J[[#This Row],[11]]-ROUND('وارد کردن اطلاعات'!$D$15,0)&lt;0,1000,J[[#This Row],[11]]-ROUND('وارد کردن اطلاعات'!$D$15,0))</f>
        <v/>
      </c>
    </row>
    <row r="13">
      <c r="A13" t="n">
        <v>8</v>
      </c>
      <c r="B13" t="n">
        <v>28</v>
      </c>
      <c r="C13" t="n">
        <v>34</v>
      </c>
      <c r="D13" t="n">
        <v>27</v>
      </c>
      <c r="E13" t="n">
        <v>-1</v>
      </c>
      <c r="F13" t="n">
        <v>1</v>
      </c>
      <c r="G13" t="n">
        <v>6</v>
      </c>
      <c r="H13" t="n">
        <v>18</v>
      </c>
      <c r="I13" t="n">
        <v>5</v>
      </c>
      <c r="J13" t="n">
        <v>-1</v>
      </c>
      <c r="K13" t="n">
        <v>-1</v>
      </c>
      <c r="L13" t="n">
        <v>-1</v>
      </c>
      <c r="M13">
        <f>IF(J[[#This Row],[1]]-ROUND('وارد کردن اطلاعات'!$D$5,0)&lt;0,1000,J[[#This Row],[1]]-ROUND('وارد کردن اطلاعات'!$D$5,0))</f>
        <v/>
      </c>
      <c r="N13">
        <f>IF(J[[#This Row],[2]]-ROUND('وارد کردن اطلاعات'!$D$6,0)&lt;0,1000,J[[#This Row],[2]]-ROUND('وارد کردن اطلاعات'!$D$6,0))</f>
        <v/>
      </c>
      <c r="O13">
        <f>IF(J[[#This Row],[3]]-ROUND('وارد کردن اطلاعات'!$D$7,0)&lt;0,1000,J[[#This Row],[3]]-ROUND('وارد کردن اطلاعات'!$D$7,0))</f>
        <v/>
      </c>
      <c r="P13">
        <f>IF(J[[#This Row],[4]]-ROUND('وارد کردن اطلاعات'!$D$8,0)&lt;0,1000,J[[#This Row],[4]]-ROUND('وارد کردن اطلاعات'!$D$8,0))</f>
        <v/>
      </c>
      <c r="Q13">
        <f>IF(J[[#This Row],[5]]-ROUND('وارد کردن اطلاعات'!$D$9,0)&lt;0,1000,J[[#This Row],[5]]-ROUND('وارد کردن اطلاعات'!$D$9,0))</f>
        <v/>
      </c>
      <c r="R13">
        <f>IF(J[[#This Row],[6]]-ROUND('وارد کردن اطلاعات'!$D$10,0)&lt;0,1000,J[[#This Row],[6]]-ROUND('وارد کردن اطلاعات'!$D$10,0))</f>
        <v/>
      </c>
      <c r="S13">
        <f>IF(J[[#This Row],[7]]-ROUND('وارد کردن اطلاعات'!$D$11,0)&lt;0,1000,J[[#This Row],[7]]-ROUND('وارد کردن اطلاعات'!$D$11,0))</f>
        <v/>
      </c>
      <c r="T13">
        <f>IF(J[[#This Row],[8]]-ROUND('وارد کردن اطلاعات'!$D$12,0)&lt;0,1000,J[[#This Row],[8]]-ROUND('وارد کردن اطلاعات'!$D$12,0))</f>
        <v/>
      </c>
      <c r="U13">
        <f>IF(J[[#This Row],[9]]-ROUND('وارد کردن اطلاعات'!$D$13,0)&lt;0,1000,J[[#This Row],[9]]-ROUND('وارد کردن اطلاعات'!$D$13,0))</f>
        <v/>
      </c>
      <c r="V13">
        <f>IF(J[[#This Row],[10]]-ROUND('وارد کردن اطلاعات'!$D$14,0)&lt;0,1000,J[[#This Row],[10]]-ROUND('وارد کردن اطلاعات'!$D$14,0))</f>
        <v/>
      </c>
      <c r="W13">
        <f>IF(J[[#This Row],[11]]-ROUND('وارد کردن اطلاعات'!$D$15,0)&lt;0,1000,J[[#This Row],[11]]-ROUND('وارد کردن اطلاعات'!$D$15,0))</f>
        <v/>
      </c>
    </row>
    <row r="14">
      <c r="A14" t="n">
        <v>7</v>
      </c>
      <c r="B14" t="n">
        <v>30</v>
      </c>
      <c r="C14" t="n">
        <v>36</v>
      </c>
      <c r="D14" t="n">
        <v>29</v>
      </c>
      <c r="E14" t="n">
        <v>-1</v>
      </c>
      <c r="F14" t="n">
        <v>-1</v>
      </c>
      <c r="G14" t="n">
        <v>-1</v>
      </c>
      <c r="H14" t="n">
        <v>14</v>
      </c>
      <c r="I14" t="n">
        <v>4</v>
      </c>
      <c r="J14" t="n">
        <v>14</v>
      </c>
      <c r="K14" t="n">
        <v>-1</v>
      </c>
      <c r="L14" t="n">
        <v>-1</v>
      </c>
      <c r="M14">
        <f>IF(J[[#This Row],[1]]-ROUND('وارد کردن اطلاعات'!$D$5,0)&lt;0,1000,J[[#This Row],[1]]-ROUND('وارد کردن اطلاعات'!$D$5,0))</f>
        <v/>
      </c>
      <c r="N14">
        <f>IF(J[[#This Row],[2]]-ROUND('وارد کردن اطلاعات'!$D$6,0)&lt;0,1000,J[[#This Row],[2]]-ROUND('وارد کردن اطلاعات'!$D$6,0))</f>
        <v/>
      </c>
      <c r="O14">
        <f>IF(J[[#This Row],[3]]-ROUND('وارد کردن اطلاعات'!$D$7,0)&lt;0,1000,J[[#This Row],[3]]-ROUND('وارد کردن اطلاعات'!$D$7,0))</f>
        <v/>
      </c>
      <c r="P14">
        <f>IF(J[[#This Row],[4]]-ROUND('وارد کردن اطلاعات'!$D$8,0)&lt;0,1000,J[[#This Row],[4]]-ROUND('وارد کردن اطلاعات'!$D$8,0))</f>
        <v/>
      </c>
      <c r="Q14">
        <f>IF(J[[#This Row],[5]]-ROUND('وارد کردن اطلاعات'!$D$9,0)&lt;0,1000,J[[#This Row],[5]]-ROUND('وارد کردن اطلاعات'!$D$9,0))</f>
        <v/>
      </c>
      <c r="R14">
        <f>IF(J[[#This Row],[6]]-ROUND('وارد کردن اطلاعات'!$D$10,0)&lt;0,1000,J[[#This Row],[6]]-ROUND('وارد کردن اطلاعات'!$D$10,0))</f>
        <v/>
      </c>
      <c r="S14">
        <f>IF(J[[#This Row],[7]]-ROUND('وارد کردن اطلاعات'!$D$11,0)&lt;0,1000,J[[#This Row],[7]]-ROUND('وارد کردن اطلاعات'!$D$11,0))</f>
        <v/>
      </c>
      <c r="T14">
        <f>IF(J[[#This Row],[8]]-ROUND('وارد کردن اطلاعات'!$D$12,0)&lt;0,1000,J[[#This Row],[8]]-ROUND('وارد کردن اطلاعات'!$D$12,0))</f>
        <v/>
      </c>
      <c r="U14">
        <f>IF(J[[#This Row],[9]]-ROUND('وارد کردن اطلاعات'!$D$13,0)&lt;0,1000,J[[#This Row],[9]]-ROUND('وارد کردن اطلاعات'!$D$13,0))</f>
        <v/>
      </c>
      <c r="V14">
        <f>IF(J[[#This Row],[10]]-ROUND('وارد کردن اطلاعات'!$D$14,0)&lt;0,1000,J[[#This Row],[10]]-ROUND('وارد کردن اطلاعات'!$D$14,0))</f>
        <v/>
      </c>
      <c r="W14">
        <f>IF(J[[#This Row],[11]]-ROUND('وارد کردن اطلاعات'!$D$15,0)&lt;0,1000,J[[#This Row],[11]]-ROUND('وارد کردن اطلاعات'!$D$15,0))</f>
        <v/>
      </c>
    </row>
    <row r="15">
      <c r="A15" t="n">
        <v>6</v>
      </c>
      <c r="B15" t="n">
        <v>34</v>
      </c>
      <c r="C15" t="n">
        <v>40</v>
      </c>
      <c r="D15" t="n">
        <v>32</v>
      </c>
      <c r="E15" t="n">
        <v>1</v>
      </c>
      <c r="F15" t="n">
        <v>-1</v>
      </c>
      <c r="G15" t="n">
        <v>5</v>
      </c>
      <c r="H15" t="n">
        <v>9</v>
      </c>
      <c r="I15" t="n">
        <v>-1</v>
      </c>
      <c r="J15" t="n">
        <v>-1</v>
      </c>
      <c r="K15" t="n">
        <v>-1</v>
      </c>
      <c r="L15" t="n">
        <v>4</v>
      </c>
      <c r="M15">
        <f>IF(J[[#This Row],[1]]-ROUND('وارد کردن اطلاعات'!$D$5,0)&lt;0,1000,J[[#This Row],[1]]-ROUND('وارد کردن اطلاعات'!$D$5,0))</f>
        <v/>
      </c>
      <c r="N15">
        <f>IF(J[[#This Row],[2]]-ROUND('وارد کردن اطلاعات'!$D$6,0)&lt;0,1000,J[[#This Row],[2]]-ROUND('وارد کردن اطلاعات'!$D$6,0))</f>
        <v/>
      </c>
      <c r="O15">
        <f>IF(J[[#This Row],[3]]-ROUND('وارد کردن اطلاعات'!$D$7,0)&lt;0,1000,J[[#This Row],[3]]-ROUND('وارد کردن اطلاعات'!$D$7,0))</f>
        <v/>
      </c>
      <c r="P15">
        <f>IF(J[[#This Row],[4]]-ROUND('وارد کردن اطلاعات'!$D$8,0)&lt;0,1000,J[[#This Row],[4]]-ROUND('وارد کردن اطلاعات'!$D$8,0))</f>
        <v/>
      </c>
      <c r="Q15">
        <f>IF(J[[#This Row],[5]]-ROUND('وارد کردن اطلاعات'!$D$9,0)&lt;0,1000,J[[#This Row],[5]]-ROUND('وارد کردن اطلاعات'!$D$9,0))</f>
        <v/>
      </c>
      <c r="R15">
        <f>IF(J[[#This Row],[6]]-ROUND('وارد کردن اطلاعات'!$D$10,0)&lt;0,1000,J[[#This Row],[6]]-ROUND('وارد کردن اطلاعات'!$D$10,0))</f>
        <v/>
      </c>
      <c r="S15">
        <f>IF(J[[#This Row],[7]]-ROUND('وارد کردن اطلاعات'!$D$11,0)&lt;0,1000,J[[#This Row],[7]]-ROUND('وارد کردن اطلاعات'!$D$11,0))</f>
        <v/>
      </c>
      <c r="T15">
        <f>IF(J[[#This Row],[8]]-ROUND('وارد کردن اطلاعات'!$D$12,0)&lt;0,1000,J[[#This Row],[8]]-ROUND('وارد کردن اطلاعات'!$D$12,0))</f>
        <v/>
      </c>
      <c r="U15">
        <f>IF(J[[#This Row],[9]]-ROUND('وارد کردن اطلاعات'!$D$13,0)&lt;0,1000,J[[#This Row],[9]]-ROUND('وارد کردن اطلاعات'!$D$13,0))</f>
        <v/>
      </c>
      <c r="V15">
        <f>IF(J[[#This Row],[10]]-ROUND('وارد کردن اطلاعات'!$D$14,0)&lt;0,1000,J[[#This Row],[10]]-ROUND('وارد کردن اطلاعات'!$D$14,0))</f>
        <v/>
      </c>
      <c r="W15">
        <f>IF(J[[#This Row],[11]]-ROUND('وارد کردن اطلاعات'!$D$15,0)&lt;0,1000,J[[#This Row],[11]]-ROUND('وارد کردن اطلاعات'!$D$15,0))</f>
        <v/>
      </c>
    </row>
    <row r="16">
      <c r="A16" t="n">
        <v>5</v>
      </c>
      <c r="B16" t="n">
        <v>35</v>
      </c>
      <c r="C16" t="n">
        <v>44</v>
      </c>
      <c r="D16" t="n">
        <v>33</v>
      </c>
      <c r="E16" t="n">
        <v>-1</v>
      </c>
      <c r="F16" t="n">
        <v>0</v>
      </c>
      <c r="G16" t="n">
        <v>4</v>
      </c>
      <c r="H16" t="n">
        <v>7</v>
      </c>
      <c r="I16" t="n">
        <v>3</v>
      </c>
      <c r="J16" t="n">
        <v>-1</v>
      </c>
      <c r="K16" t="n">
        <v>-1</v>
      </c>
      <c r="L16" t="n">
        <v>3</v>
      </c>
      <c r="M16">
        <f>IF(J[[#This Row],[1]]-ROUND('وارد کردن اطلاعات'!$D$5,0)&lt;0,1000,J[[#This Row],[1]]-ROUND('وارد کردن اطلاعات'!$D$5,0))</f>
        <v/>
      </c>
      <c r="N16">
        <f>IF(J[[#This Row],[2]]-ROUND('وارد کردن اطلاعات'!$D$6,0)&lt;0,1000,J[[#This Row],[2]]-ROUND('وارد کردن اطلاعات'!$D$6,0))</f>
        <v/>
      </c>
      <c r="O16">
        <f>IF(J[[#This Row],[3]]-ROUND('وارد کردن اطلاعات'!$D$7,0)&lt;0,1000,J[[#This Row],[3]]-ROUND('وارد کردن اطلاعات'!$D$7,0))</f>
        <v/>
      </c>
      <c r="P16">
        <f>IF(J[[#This Row],[4]]-ROUND('وارد کردن اطلاعات'!$D$8,0)&lt;0,1000,J[[#This Row],[4]]-ROUND('وارد کردن اطلاعات'!$D$8,0))</f>
        <v/>
      </c>
      <c r="Q16">
        <f>IF(J[[#This Row],[5]]-ROUND('وارد کردن اطلاعات'!$D$9,0)&lt;0,1000,J[[#This Row],[5]]-ROUND('وارد کردن اطلاعات'!$D$9,0))</f>
        <v/>
      </c>
      <c r="R16">
        <f>IF(J[[#This Row],[6]]-ROUND('وارد کردن اطلاعات'!$D$10,0)&lt;0,1000,J[[#This Row],[6]]-ROUND('وارد کردن اطلاعات'!$D$10,0))</f>
        <v/>
      </c>
      <c r="S16">
        <f>IF(J[[#This Row],[7]]-ROUND('وارد کردن اطلاعات'!$D$11,0)&lt;0,1000,J[[#This Row],[7]]-ROUND('وارد کردن اطلاعات'!$D$11,0))</f>
        <v/>
      </c>
      <c r="T16">
        <f>IF(J[[#This Row],[8]]-ROUND('وارد کردن اطلاعات'!$D$12,0)&lt;0,1000,J[[#This Row],[8]]-ROUND('وارد کردن اطلاعات'!$D$12,0))</f>
        <v/>
      </c>
      <c r="U16">
        <f>IF(J[[#This Row],[9]]-ROUND('وارد کردن اطلاعات'!$D$13,0)&lt;0,1000,J[[#This Row],[9]]-ROUND('وارد کردن اطلاعات'!$D$13,0))</f>
        <v/>
      </c>
      <c r="V16">
        <f>IF(J[[#This Row],[10]]-ROUND('وارد کردن اطلاعات'!$D$14,0)&lt;0,1000,J[[#This Row],[10]]-ROUND('وارد کردن اطلاعات'!$D$14,0))</f>
        <v/>
      </c>
      <c r="W16">
        <f>IF(J[[#This Row],[11]]-ROUND('وارد کردن اطلاعات'!$D$15,0)&lt;0,1000,J[[#This Row],[11]]-ROUND('وارد کردن اطلاعات'!$D$15,0))</f>
        <v/>
      </c>
    </row>
    <row r="17">
      <c r="A17" t="n">
        <v>4</v>
      </c>
      <c r="B17" t="n">
        <v>36</v>
      </c>
      <c r="C17" t="n">
        <v>45</v>
      </c>
      <c r="D17" t="n">
        <v>36</v>
      </c>
      <c r="E17" t="n">
        <v>2</v>
      </c>
      <c r="F17" t="n">
        <v>-1</v>
      </c>
      <c r="G17" t="n">
        <v>3</v>
      </c>
      <c r="H17" t="n">
        <v>5</v>
      </c>
      <c r="I17" t="n">
        <v>2</v>
      </c>
      <c r="J17" t="n">
        <v>13</v>
      </c>
      <c r="K17" t="n">
        <v>-1</v>
      </c>
      <c r="L17" t="n">
        <v>2</v>
      </c>
      <c r="M17">
        <f>IF(J[[#This Row],[1]]-ROUND('وارد کردن اطلاعات'!$D$5,0)&lt;0,1000,J[[#This Row],[1]]-ROUND('وارد کردن اطلاعات'!$D$5,0))</f>
        <v/>
      </c>
      <c r="N17">
        <f>IF(J[[#This Row],[2]]-ROUND('وارد کردن اطلاعات'!$D$6,0)&lt;0,1000,J[[#This Row],[2]]-ROUND('وارد کردن اطلاعات'!$D$6,0))</f>
        <v/>
      </c>
      <c r="O17">
        <f>IF(J[[#This Row],[3]]-ROUND('وارد کردن اطلاعات'!$D$7,0)&lt;0,1000,J[[#This Row],[3]]-ROUND('وارد کردن اطلاعات'!$D$7,0))</f>
        <v/>
      </c>
      <c r="P17">
        <f>IF(J[[#This Row],[4]]-ROUND('وارد کردن اطلاعات'!$D$8,0)&lt;0,1000,J[[#This Row],[4]]-ROUND('وارد کردن اطلاعات'!$D$8,0))</f>
        <v/>
      </c>
      <c r="Q17">
        <f>IF(J[[#This Row],[5]]-ROUND('وارد کردن اطلاعات'!$D$9,0)&lt;0,1000,J[[#This Row],[5]]-ROUND('وارد کردن اطلاعات'!$D$9,0))</f>
        <v/>
      </c>
      <c r="R17">
        <f>IF(J[[#This Row],[6]]-ROUND('وارد کردن اطلاعات'!$D$10,0)&lt;0,1000,J[[#This Row],[6]]-ROUND('وارد کردن اطلاعات'!$D$10,0))</f>
        <v/>
      </c>
      <c r="S17">
        <f>IF(J[[#This Row],[7]]-ROUND('وارد کردن اطلاعات'!$D$11,0)&lt;0,1000,J[[#This Row],[7]]-ROUND('وارد کردن اطلاعات'!$D$11,0))</f>
        <v/>
      </c>
      <c r="T17">
        <f>IF(J[[#This Row],[8]]-ROUND('وارد کردن اطلاعات'!$D$12,0)&lt;0,1000,J[[#This Row],[8]]-ROUND('وارد کردن اطلاعات'!$D$12,0))</f>
        <v/>
      </c>
      <c r="U17">
        <f>IF(J[[#This Row],[9]]-ROUND('وارد کردن اطلاعات'!$D$13,0)&lt;0,1000,J[[#This Row],[9]]-ROUND('وارد کردن اطلاعات'!$D$13,0))</f>
        <v/>
      </c>
      <c r="V17">
        <f>IF(J[[#This Row],[10]]-ROUND('وارد کردن اطلاعات'!$D$14,0)&lt;0,1000,J[[#This Row],[10]]-ROUND('وارد کردن اطلاعات'!$D$14,0))</f>
        <v/>
      </c>
      <c r="W17">
        <f>IF(J[[#This Row],[11]]-ROUND('وارد کردن اطلاعات'!$D$15,0)&lt;0,1000,J[[#This Row],[11]]-ROUND('وارد کردن اطلاعات'!$D$15,0))</f>
        <v/>
      </c>
    </row>
    <row r="18">
      <c r="A18" t="n">
        <v>3</v>
      </c>
      <c r="B18" t="n">
        <v>37</v>
      </c>
      <c r="C18" t="n">
        <v>-1</v>
      </c>
      <c r="D18" t="n">
        <v>44</v>
      </c>
      <c r="E18" t="n">
        <v>3</v>
      </c>
      <c r="F18" t="n">
        <v>-1</v>
      </c>
      <c r="G18" t="n">
        <v>2</v>
      </c>
      <c r="H18" t="n">
        <v>3</v>
      </c>
      <c r="I18" t="n">
        <v>1</v>
      </c>
      <c r="J18" t="n">
        <v>12</v>
      </c>
      <c r="K18" t="n">
        <v>4</v>
      </c>
      <c r="L18" t="n">
        <v>1</v>
      </c>
      <c r="M18">
        <f>IF(J[[#This Row],[1]]-ROUND('وارد کردن اطلاعات'!$D$5,0)&lt;0,1000,J[[#This Row],[1]]-ROUND('وارد کردن اطلاعات'!$D$5,0))</f>
        <v/>
      </c>
      <c r="N18">
        <f>IF(J[[#This Row],[2]]-ROUND('وارد کردن اطلاعات'!$D$6,0)&lt;0,1000,J[[#This Row],[2]]-ROUND('وارد کردن اطلاعات'!$D$6,0))</f>
        <v/>
      </c>
      <c r="O18">
        <f>IF(J[[#This Row],[3]]-ROUND('وارد کردن اطلاعات'!$D$7,0)&lt;0,1000,J[[#This Row],[3]]-ROUND('وارد کردن اطلاعات'!$D$7,0))</f>
        <v/>
      </c>
      <c r="P18">
        <f>IF(J[[#This Row],[4]]-ROUND('وارد کردن اطلاعات'!$D$8,0)&lt;0,1000,J[[#This Row],[4]]-ROUND('وارد کردن اطلاعات'!$D$8,0))</f>
        <v/>
      </c>
      <c r="Q18">
        <f>IF(J[[#This Row],[5]]-ROUND('وارد کردن اطلاعات'!$D$9,0)&lt;0,1000,J[[#This Row],[5]]-ROUND('وارد کردن اطلاعات'!$D$9,0))</f>
        <v/>
      </c>
      <c r="R18">
        <f>IF(J[[#This Row],[6]]-ROUND('وارد کردن اطلاعات'!$D$10,0)&lt;0,1000,J[[#This Row],[6]]-ROUND('وارد کردن اطلاعات'!$D$10,0))</f>
        <v/>
      </c>
      <c r="S18">
        <f>IF(J[[#This Row],[7]]-ROUND('وارد کردن اطلاعات'!$D$11,0)&lt;0,1000,J[[#This Row],[7]]-ROUND('وارد کردن اطلاعات'!$D$11,0))</f>
        <v/>
      </c>
      <c r="T18">
        <f>IF(J[[#This Row],[8]]-ROUND('وارد کردن اطلاعات'!$D$12,0)&lt;0,1000,J[[#This Row],[8]]-ROUND('وارد کردن اطلاعات'!$D$12,0))</f>
        <v/>
      </c>
      <c r="U18">
        <f>IF(J[[#This Row],[9]]-ROUND('وارد کردن اطلاعات'!$D$13,0)&lt;0,1000,J[[#This Row],[9]]-ROUND('وارد کردن اطلاعات'!$D$13,0))</f>
        <v/>
      </c>
      <c r="V18">
        <f>IF(J[[#This Row],[10]]-ROUND('وارد کردن اطلاعات'!$D$14,0)&lt;0,1000,J[[#This Row],[10]]-ROUND('وارد کردن اطلاعات'!$D$14,0))</f>
        <v/>
      </c>
      <c r="W18">
        <f>IF(J[[#This Row],[11]]-ROUND('وارد کردن اطلاعات'!$D$15,0)&lt;0,1000,J[[#This Row],[11]]-ROUND('وارد کردن اطلاعات'!$D$15,0))</f>
        <v/>
      </c>
    </row>
    <row r="19">
      <c r="A19" t="n">
        <v>2</v>
      </c>
      <c r="B19" t="n">
        <v>-1</v>
      </c>
      <c r="C19" t="n">
        <v>-1</v>
      </c>
      <c r="D19" t="n">
        <v>45</v>
      </c>
      <c r="E19" t="n">
        <v>-1</v>
      </c>
      <c r="F19" t="n">
        <v>-1</v>
      </c>
      <c r="G19" t="n">
        <v>-1</v>
      </c>
      <c r="H19" t="n">
        <v>-1</v>
      </c>
      <c r="I19" t="n">
        <v>-1</v>
      </c>
      <c r="J19" t="n">
        <v>10</v>
      </c>
      <c r="K19" t="n">
        <v>3</v>
      </c>
      <c r="L19" t="n">
        <v>0</v>
      </c>
      <c r="M19">
        <f>IF(J[[#This Row],[1]]-ROUND('وارد کردن اطلاعات'!$D$5,0)&lt;0,1000,J[[#This Row],[1]]-ROUND('وارد کردن اطلاعات'!$D$5,0))</f>
        <v/>
      </c>
      <c r="N19">
        <f>IF(J[[#This Row],[2]]-ROUND('وارد کردن اطلاعات'!$D$6,0)&lt;0,1000,J[[#This Row],[2]]-ROUND('وارد کردن اطلاعات'!$D$6,0))</f>
        <v/>
      </c>
      <c r="O19">
        <f>IF(J[[#This Row],[3]]-ROUND('وارد کردن اطلاعات'!$D$7,0)&lt;0,1000,J[[#This Row],[3]]-ROUND('وارد کردن اطلاعات'!$D$7,0))</f>
        <v/>
      </c>
      <c r="P19">
        <f>IF(J[[#This Row],[4]]-ROUND('وارد کردن اطلاعات'!$D$8,0)&lt;0,1000,J[[#This Row],[4]]-ROUND('وارد کردن اطلاعات'!$D$8,0))</f>
        <v/>
      </c>
      <c r="Q19">
        <f>IF(J[[#This Row],[5]]-ROUND('وارد کردن اطلاعات'!$D$9,0)&lt;0,1000,J[[#This Row],[5]]-ROUND('وارد کردن اطلاعات'!$D$9,0))</f>
        <v/>
      </c>
      <c r="R19">
        <f>IF(J[[#This Row],[6]]-ROUND('وارد کردن اطلاعات'!$D$10,0)&lt;0,1000,J[[#This Row],[6]]-ROUND('وارد کردن اطلاعات'!$D$10,0))</f>
        <v/>
      </c>
      <c r="S19">
        <f>IF(J[[#This Row],[7]]-ROUND('وارد کردن اطلاعات'!$D$11,0)&lt;0,1000,J[[#This Row],[7]]-ROUND('وارد کردن اطلاعات'!$D$11,0))</f>
        <v/>
      </c>
      <c r="T19">
        <f>IF(J[[#This Row],[8]]-ROUND('وارد کردن اطلاعات'!$D$12,0)&lt;0,1000,J[[#This Row],[8]]-ROUND('وارد کردن اطلاعات'!$D$12,0))</f>
        <v/>
      </c>
      <c r="U19">
        <f>IF(J[[#This Row],[9]]-ROUND('وارد کردن اطلاعات'!$D$13,0)&lt;0,1000,J[[#This Row],[9]]-ROUND('وارد کردن اطلاعات'!$D$13,0))</f>
        <v/>
      </c>
      <c r="V19">
        <f>IF(J[[#This Row],[10]]-ROUND('وارد کردن اطلاعات'!$D$14,0)&lt;0,1000,J[[#This Row],[10]]-ROUND('وارد کردن اطلاعات'!$D$14,0))</f>
        <v/>
      </c>
      <c r="W19">
        <f>IF(J[[#This Row],[11]]-ROUND('وارد کردن اطلاعات'!$D$15,0)&lt;0,1000,J[[#This Row],[11]]-ROUND('وارد کردن اطلاعات'!$D$15,0))</f>
        <v/>
      </c>
    </row>
    <row r="20">
      <c r="A20" t="n">
        <v>1</v>
      </c>
      <c r="B20" t="n">
        <v>-1</v>
      </c>
      <c r="C20" t="n">
        <v>-1</v>
      </c>
      <c r="D20" t="n">
        <v>-1</v>
      </c>
      <c r="E20" t="n">
        <v>4</v>
      </c>
      <c r="F20" t="n">
        <v>-1</v>
      </c>
      <c r="G20" t="n">
        <v>-1</v>
      </c>
      <c r="H20" t="n">
        <v>-1</v>
      </c>
      <c r="I20" t="n">
        <v>-1</v>
      </c>
      <c r="J20" t="n">
        <v>7</v>
      </c>
      <c r="K20" t="n">
        <v>1</v>
      </c>
      <c r="L20" t="n">
        <v>-1</v>
      </c>
      <c r="M20">
        <f>IF(J[[#This Row],[1]]-ROUND('وارد کردن اطلاعات'!$D$5,0)&lt;0,1000,J[[#This Row],[1]]-ROUND('وارد کردن اطلاعات'!$D$5,0))</f>
        <v/>
      </c>
      <c r="N20">
        <f>IF(J[[#This Row],[2]]-ROUND('وارد کردن اطلاعات'!$D$6,0)&lt;0,1000,J[[#This Row],[2]]-ROUND('وارد کردن اطلاعات'!$D$6,0))</f>
        <v/>
      </c>
      <c r="O20">
        <f>IF(J[[#This Row],[3]]-ROUND('وارد کردن اطلاعات'!$D$7,0)&lt;0,1000,J[[#This Row],[3]]-ROUND('وارد کردن اطلاعات'!$D$7,0))</f>
        <v/>
      </c>
      <c r="P20">
        <f>IF(J[[#This Row],[4]]-ROUND('وارد کردن اطلاعات'!$D$8,0)&lt;0,1000,J[[#This Row],[4]]-ROUND('وارد کردن اطلاعات'!$D$8,0))</f>
        <v/>
      </c>
      <c r="Q20">
        <f>IF(J[[#This Row],[5]]-ROUND('وارد کردن اطلاعات'!$D$9,0)&lt;0,1000,J[[#This Row],[5]]-ROUND('وارد کردن اطلاعات'!$D$9,0))</f>
        <v/>
      </c>
      <c r="R20">
        <f>IF(J[[#This Row],[6]]-ROUND('وارد کردن اطلاعات'!$D$10,0)&lt;0,1000,J[[#This Row],[6]]-ROUND('وارد کردن اطلاعات'!$D$10,0))</f>
        <v/>
      </c>
      <c r="S20">
        <f>IF(J[[#This Row],[7]]-ROUND('وارد کردن اطلاعات'!$D$11,0)&lt;0,1000,J[[#This Row],[7]]-ROUND('وارد کردن اطلاعات'!$D$11,0))</f>
        <v/>
      </c>
      <c r="T20">
        <f>IF(J[[#This Row],[8]]-ROUND('وارد کردن اطلاعات'!$D$12,0)&lt;0,1000,J[[#This Row],[8]]-ROUND('وارد کردن اطلاعات'!$D$12,0))</f>
        <v/>
      </c>
      <c r="U20">
        <f>IF(J[[#This Row],[9]]-ROUND('وارد کردن اطلاعات'!$D$13,0)&lt;0,1000,J[[#This Row],[9]]-ROUND('وارد کردن اطلاعات'!$D$13,0))</f>
        <v/>
      </c>
      <c r="V20">
        <f>IF(J[[#This Row],[10]]-ROUND('وارد کردن اطلاعات'!$D$14,0)&lt;0,1000,J[[#This Row],[10]]-ROUND('وارد کردن اطلاعات'!$D$14,0))</f>
        <v/>
      </c>
      <c r="W20">
        <f>IF(J[[#This Row],[11]]-ROUND('وارد کردن اطلاعات'!$D$15,0)&lt;0,1000,J[[#This Row],[11]]-ROUND('وارد کردن اطلاعات'!$D$15,0))</f>
        <v/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20"/>
  <sheetViews>
    <sheetView workbookViewId="0">
      <selection activeCell="B2" sqref="B2:C4 F2:G6 H2:I7 J2:L8 D2:D5 F8:G8 E2:E9 J9:K9 H9:H10 F10:F11 G11:G12 E11:E14 L10:L14 G15 J11:J15 E16 I16:J16 C18 F17:F18 B19:C19 E19 F19:I20 K11:K19 B20:D20 L20"/>
    </sheetView>
  </sheetViews>
  <sheetFormatPr baseColWidth="8" defaultRowHeight="14.4"/>
  <cols>
    <col width="16.5546875" bestFit="1" customWidth="1" style="10" min="1" max="1"/>
    <col width="4.33203125" bestFit="1" customWidth="1" style="10" min="2" max="10"/>
    <col width="5.33203125" bestFit="1" customWidth="1" style="10" min="11" max="21"/>
    <col width="6.33203125" bestFit="1" customWidth="1" style="10" min="22" max="23"/>
  </cols>
  <sheetData>
    <row r="1">
      <c r="A1" t="inlineStr">
        <is>
          <t>Standard Score</t>
        </is>
      </c>
      <c r="B1" t="inlineStr">
        <is>
          <t>1</t>
        </is>
      </c>
      <c r="C1" t="inlineStr">
        <is>
          <t>2</t>
        </is>
      </c>
      <c r="D1" t="inlineStr">
        <is>
          <t>3</t>
        </is>
      </c>
      <c r="E1" t="inlineStr">
        <is>
          <t>4</t>
        </is>
      </c>
      <c r="F1" t="inlineStr">
        <is>
          <t>5</t>
        </is>
      </c>
      <c r="G1" t="inlineStr">
        <is>
          <t>6</t>
        </is>
      </c>
      <c r="H1" t="inlineStr">
        <is>
          <t>7</t>
        </is>
      </c>
      <c r="I1" t="inlineStr">
        <is>
          <t>8</t>
        </is>
      </c>
      <c r="J1" t="inlineStr">
        <is>
          <t>9</t>
        </is>
      </c>
      <c r="K1" t="inlineStr">
        <is>
          <t>10</t>
        </is>
      </c>
      <c r="L1" t="inlineStr">
        <is>
          <t>11</t>
        </is>
      </c>
      <c r="M1" t="inlineStr">
        <is>
          <t>1*</t>
        </is>
      </c>
      <c r="N1" t="inlineStr">
        <is>
          <t>2*</t>
        </is>
      </c>
      <c r="O1" t="inlineStr">
        <is>
          <t>3*</t>
        </is>
      </c>
      <c r="P1" t="inlineStr">
        <is>
          <t>4*</t>
        </is>
      </c>
      <c r="Q1" t="inlineStr">
        <is>
          <t>5*</t>
        </is>
      </c>
      <c r="R1" t="inlineStr">
        <is>
          <t>6*</t>
        </is>
      </c>
      <c r="S1" t="inlineStr">
        <is>
          <t>7*</t>
        </is>
      </c>
      <c r="T1" t="inlineStr">
        <is>
          <t>8*</t>
        </is>
      </c>
      <c r="U1" t="inlineStr">
        <is>
          <t>9*</t>
        </is>
      </c>
      <c r="V1" t="inlineStr">
        <is>
          <t>10*</t>
        </is>
      </c>
      <c r="W1" t="inlineStr">
        <is>
          <t>11*</t>
        </is>
      </c>
    </row>
    <row r="2">
      <c r="A2" t="n">
        <v>19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t="n">
        <v>-1</v>
      </c>
      <c r="I2" t="n">
        <v>-1</v>
      </c>
      <c r="J2" t="n">
        <v>-1</v>
      </c>
      <c r="K2" t="n">
        <v>-1</v>
      </c>
      <c r="L2" t="n">
        <v>-1</v>
      </c>
      <c r="M2">
        <f>IF(K[[#This Row],[1]]-ROUND('وارد کردن اطلاعات'!$D$5,0)&lt;0,1000,K[[#This Row],[1]]-ROUND('وارد کردن اطلاعات'!$D$5,0))</f>
        <v/>
      </c>
      <c r="N2">
        <f>IF(K[[#This Row],[2]]-ROUND('وارد کردن اطلاعات'!$D$6,0)&lt;0,1000,K[[#This Row],[2]]-ROUND('وارد کردن اطلاعات'!$D$6,0))</f>
        <v/>
      </c>
      <c r="O2">
        <f>IF(K[[#This Row],[3]]-ROUND('وارد کردن اطلاعات'!$D$7,0)&lt;0,1000,K[[#This Row],[3]]-ROUND('وارد کردن اطلاعات'!$D$7,0))</f>
        <v/>
      </c>
      <c r="P2">
        <f>IF(K[[#This Row],[4]]-ROUND('وارد کردن اطلاعات'!$D$8,0)&lt;0,1000,K[[#This Row],[4]]-ROUND('وارد کردن اطلاعات'!$D$8,0))</f>
        <v/>
      </c>
      <c r="Q2">
        <f>IF(K[[#This Row],[5]]-ROUND('وارد کردن اطلاعات'!$D$9,0)&lt;0,1000,K[[#This Row],[5]]-ROUND('وارد کردن اطلاعات'!$D$9,0))</f>
        <v/>
      </c>
      <c r="R2">
        <f>IF(K[[#This Row],[6]]-ROUND('وارد کردن اطلاعات'!$D$10,0)&lt;0,1000,K[[#This Row],[6]]-ROUND('وارد کردن اطلاعات'!$D$10,0))</f>
        <v/>
      </c>
      <c r="S2">
        <f>IF(K[[#This Row],[7]]-ROUND('وارد کردن اطلاعات'!$D$11,0)&lt;0,1000,K[[#This Row],[7]]-ROUND('وارد کردن اطلاعات'!$D$11,0))</f>
        <v/>
      </c>
      <c r="T2">
        <f>IF(K[[#This Row],[8]]-ROUND('وارد کردن اطلاعات'!$D$12,0)&lt;0,1000,K[[#This Row],[8]]-ROUND('وارد کردن اطلاعات'!$D$12,0))</f>
        <v/>
      </c>
      <c r="U2">
        <f>IF(K[[#This Row],[9]]-ROUND('وارد کردن اطلاعات'!$D$13,0)&lt;0,1000,K[[#This Row],[9]]-ROUND('وارد کردن اطلاعات'!$D$13,0))</f>
        <v/>
      </c>
      <c r="V2">
        <f>IF(K[[#This Row],[10]]-ROUND('وارد کردن اطلاعات'!$D$14,0)&lt;0,1000,K[[#This Row],[10]]-ROUND('وارد کردن اطلاعات'!$D$14,0))</f>
        <v/>
      </c>
      <c r="W2">
        <f>IF(K[[#This Row],[11]]-ROUND('وارد کردن اطلاعات'!$D$15,0)&lt;0,1000,K[[#This Row],[11]]-ROUND('وارد کردن اطلاعات'!$D$15,0))</f>
        <v/>
      </c>
    </row>
    <row r="3">
      <c r="A3" t="n">
        <v>18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-1</v>
      </c>
      <c r="I3" t="n">
        <v>-1</v>
      </c>
      <c r="J3" t="n">
        <v>-1</v>
      </c>
      <c r="K3" t="n">
        <v>-1</v>
      </c>
      <c r="L3" t="n">
        <v>-1</v>
      </c>
      <c r="M3">
        <f>IF(K[[#This Row],[1]]-ROUND('وارد کردن اطلاعات'!$D$5,0)&lt;0,1000,K[[#This Row],[1]]-ROUND('وارد کردن اطلاعات'!$D$5,0))</f>
        <v/>
      </c>
      <c r="N3">
        <f>IF(K[[#This Row],[2]]-ROUND('وارد کردن اطلاعات'!$D$6,0)&lt;0,1000,K[[#This Row],[2]]-ROUND('وارد کردن اطلاعات'!$D$6,0))</f>
        <v/>
      </c>
      <c r="O3">
        <f>IF(K[[#This Row],[3]]-ROUND('وارد کردن اطلاعات'!$D$7,0)&lt;0,1000,K[[#This Row],[3]]-ROUND('وارد کردن اطلاعات'!$D$7,0))</f>
        <v/>
      </c>
      <c r="P3">
        <f>IF(K[[#This Row],[4]]-ROUND('وارد کردن اطلاعات'!$D$8,0)&lt;0,1000,K[[#This Row],[4]]-ROUND('وارد کردن اطلاعات'!$D$8,0))</f>
        <v/>
      </c>
      <c r="Q3">
        <f>IF(K[[#This Row],[5]]-ROUND('وارد کردن اطلاعات'!$D$9,0)&lt;0,1000,K[[#This Row],[5]]-ROUND('وارد کردن اطلاعات'!$D$9,0))</f>
        <v/>
      </c>
      <c r="R3">
        <f>IF(K[[#This Row],[6]]-ROUND('وارد کردن اطلاعات'!$D$10,0)&lt;0,1000,K[[#This Row],[6]]-ROUND('وارد کردن اطلاعات'!$D$10,0))</f>
        <v/>
      </c>
      <c r="S3">
        <f>IF(K[[#This Row],[7]]-ROUND('وارد کردن اطلاعات'!$D$11,0)&lt;0,1000,K[[#This Row],[7]]-ROUND('وارد کردن اطلاعات'!$D$11,0))</f>
        <v/>
      </c>
      <c r="T3">
        <f>IF(K[[#This Row],[8]]-ROUND('وارد کردن اطلاعات'!$D$12,0)&lt;0,1000,K[[#This Row],[8]]-ROUND('وارد کردن اطلاعات'!$D$12,0))</f>
        <v/>
      </c>
      <c r="U3">
        <f>IF(K[[#This Row],[9]]-ROUND('وارد کردن اطلاعات'!$D$13,0)&lt;0,1000,K[[#This Row],[9]]-ROUND('وارد کردن اطلاعات'!$D$13,0))</f>
        <v/>
      </c>
      <c r="V3">
        <f>IF(K[[#This Row],[10]]-ROUND('وارد کردن اطلاعات'!$D$14,0)&lt;0,1000,K[[#This Row],[10]]-ROUND('وارد کردن اطلاعات'!$D$14,0))</f>
        <v/>
      </c>
      <c r="W3">
        <f>IF(K[[#This Row],[11]]-ROUND('وارد کردن اطلاعات'!$D$15,0)&lt;0,1000,K[[#This Row],[11]]-ROUND('وارد کردن اطلاعات'!$D$15,0))</f>
        <v/>
      </c>
    </row>
    <row r="4">
      <c r="A4" t="n">
        <v>17</v>
      </c>
      <c r="B4" t="n">
        <v>-1</v>
      </c>
      <c r="C4" t="n">
        <v>-1</v>
      </c>
      <c r="D4" t="n">
        <v>-1</v>
      </c>
      <c r="E4" t="n">
        <v>-1</v>
      </c>
      <c r="F4" t="n">
        <v>-1</v>
      </c>
      <c r="G4" t="n">
        <v>-1</v>
      </c>
      <c r="H4" t="n">
        <v>-1</v>
      </c>
      <c r="I4" t="n">
        <v>-1</v>
      </c>
      <c r="J4" t="n">
        <v>-1</v>
      </c>
      <c r="K4" t="n">
        <v>-1</v>
      </c>
      <c r="L4" t="n">
        <v>-1</v>
      </c>
      <c r="M4">
        <f>IF(K[[#This Row],[1]]-ROUND('وارد کردن اطلاعات'!$D$5,0)&lt;0,1000,K[[#This Row],[1]]-ROUND('وارد کردن اطلاعات'!$D$5,0))</f>
        <v/>
      </c>
      <c r="N4">
        <f>IF(K[[#This Row],[2]]-ROUND('وارد کردن اطلاعات'!$D$6,0)&lt;0,1000,K[[#This Row],[2]]-ROUND('وارد کردن اطلاعات'!$D$6,0))</f>
        <v/>
      </c>
      <c r="O4">
        <f>IF(K[[#This Row],[3]]-ROUND('وارد کردن اطلاعات'!$D$7,0)&lt;0,1000,K[[#This Row],[3]]-ROUND('وارد کردن اطلاعات'!$D$7,0))</f>
        <v/>
      </c>
      <c r="P4">
        <f>IF(K[[#This Row],[4]]-ROUND('وارد کردن اطلاعات'!$D$8,0)&lt;0,1000,K[[#This Row],[4]]-ROUND('وارد کردن اطلاعات'!$D$8,0))</f>
        <v/>
      </c>
      <c r="Q4">
        <f>IF(K[[#This Row],[5]]-ROUND('وارد کردن اطلاعات'!$D$9,0)&lt;0,1000,K[[#This Row],[5]]-ROUND('وارد کردن اطلاعات'!$D$9,0))</f>
        <v/>
      </c>
      <c r="R4">
        <f>IF(K[[#This Row],[6]]-ROUND('وارد کردن اطلاعات'!$D$10,0)&lt;0,1000,K[[#This Row],[6]]-ROUND('وارد کردن اطلاعات'!$D$10,0))</f>
        <v/>
      </c>
      <c r="S4">
        <f>IF(K[[#This Row],[7]]-ROUND('وارد کردن اطلاعات'!$D$11,0)&lt;0,1000,K[[#This Row],[7]]-ROUND('وارد کردن اطلاعات'!$D$11,0))</f>
        <v/>
      </c>
      <c r="T4">
        <f>IF(K[[#This Row],[8]]-ROUND('وارد کردن اطلاعات'!$D$12,0)&lt;0,1000,K[[#This Row],[8]]-ROUND('وارد کردن اطلاعات'!$D$12,0))</f>
        <v/>
      </c>
      <c r="U4">
        <f>IF(K[[#This Row],[9]]-ROUND('وارد کردن اطلاعات'!$D$13,0)&lt;0,1000,K[[#This Row],[9]]-ROUND('وارد کردن اطلاعات'!$D$13,0))</f>
        <v/>
      </c>
      <c r="V4">
        <f>IF(K[[#This Row],[10]]-ROUND('وارد کردن اطلاعات'!$D$14,0)&lt;0,1000,K[[#This Row],[10]]-ROUND('وارد کردن اطلاعات'!$D$14,0))</f>
        <v/>
      </c>
      <c r="W4">
        <f>IF(K[[#This Row],[11]]-ROUND('وارد کردن اطلاعات'!$D$15,0)&lt;0,1000,K[[#This Row],[11]]-ROUND('وارد کردن اطلاعات'!$D$15,0))</f>
        <v/>
      </c>
    </row>
    <row r="5">
      <c r="A5" t="n">
        <v>16</v>
      </c>
      <c r="B5" t="n">
        <v>18</v>
      </c>
      <c r="C5" t="n">
        <v>20</v>
      </c>
      <c r="D5" t="n">
        <v>-1</v>
      </c>
      <c r="E5" t="n">
        <v>-1</v>
      </c>
      <c r="F5" t="n">
        <v>-1</v>
      </c>
      <c r="G5" t="n">
        <v>-1</v>
      </c>
      <c r="H5" t="n">
        <v>-1</v>
      </c>
      <c r="I5" t="n">
        <v>-1</v>
      </c>
      <c r="J5" t="n">
        <v>-1</v>
      </c>
      <c r="K5" t="n">
        <v>-1</v>
      </c>
      <c r="L5" t="n">
        <v>-1</v>
      </c>
      <c r="M5">
        <f>IF(K[[#This Row],[1]]-ROUND('وارد کردن اطلاعات'!$D$5,0)&lt;0,1000,K[[#This Row],[1]]-ROUND('وارد کردن اطلاعات'!$D$5,0))</f>
        <v/>
      </c>
      <c r="N5">
        <f>IF(K[[#This Row],[2]]-ROUND('وارد کردن اطلاعات'!$D$6,0)&lt;0,1000,K[[#This Row],[2]]-ROUND('وارد کردن اطلاعات'!$D$6,0))</f>
        <v/>
      </c>
      <c r="O5">
        <f>IF(K[[#This Row],[3]]-ROUND('وارد کردن اطلاعات'!$D$7,0)&lt;0,1000,K[[#This Row],[3]]-ROUND('وارد کردن اطلاعات'!$D$7,0))</f>
        <v/>
      </c>
      <c r="P5">
        <f>IF(K[[#This Row],[4]]-ROUND('وارد کردن اطلاعات'!$D$8,0)&lt;0,1000,K[[#This Row],[4]]-ROUND('وارد کردن اطلاعات'!$D$8,0))</f>
        <v/>
      </c>
      <c r="Q5">
        <f>IF(K[[#This Row],[5]]-ROUND('وارد کردن اطلاعات'!$D$9,0)&lt;0,1000,K[[#This Row],[5]]-ROUND('وارد کردن اطلاعات'!$D$9,0))</f>
        <v/>
      </c>
      <c r="R5">
        <f>IF(K[[#This Row],[6]]-ROUND('وارد کردن اطلاعات'!$D$10,0)&lt;0,1000,K[[#This Row],[6]]-ROUND('وارد کردن اطلاعات'!$D$10,0))</f>
        <v/>
      </c>
      <c r="S5">
        <f>IF(K[[#This Row],[7]]-ROUND('وارد کردن اطلاعات'!$D$11,0)&lt;0,1000,K[[#This Row],[7]]-ROUND('وارد کردن اطلاعات'!$D$11,0))</f>
        <v/>
      </c>
      <c r="T5">
        <f>IF(K[[#This Row],[8]]-ROUND('وارد کردن اطلاعات'!$D$12,0)&lt;0,1000,K[[#This Row],[8]]-ROUND('وارد کردن اطلاعات'!$D$12,0))</f>
        <v/>
      </c>
      <c r="U5">
        <f>IF(K[[#This Row],[9]]-ROUND('وارد کردن اطلاعات'!$D$13,0)&lt;0,1000,K[[#This Row],[9]]-ROUND('وارد کردن اطلاعات'!$D$13,0))</f>
        <v/>
      </c>
      <c r="V5">
        <f>IF(K[[#This Row],[10]]-ROUND('وارد کردن اطلاعات'!$D$14,0)&lt;0,1000,K[[#This Row],[10]]-ROUND('وارد کردن اطلاعات'!$D$14,0))</f>
        <v/>
      </c>
      <c r="W5">
        <f>IF(K[[#This Row],[11]]-ROUND('وارد کردن اطلاعات'!$D$15,0)&lt;0,1000,K[[#This Row],[11]]-ROUND('وارد کردن اطلاعات'!$D$15,0))</f>
        <v/>
      </c>
    </row>
    <row r="6">
      <c r="A6" t="n">
        <v>15</v>
      </c>
      <c r="B6" t="n">
        <v>19</v>
      </c>
      <c r="C6" t="n">
        <v>22</v>
      </c>
      <c r="D6" t="n">
        <v>15</v>
      </c>
      <c r="E6" t="n">
        <v>-1</v>
      </c>
      <c r="F6" t="n">
        <v>-1</v>
      </c>
      <c r="G6" t="n">
        <v>-1</v>
      </c>
      <c r="H6" t="n">
        <v>-1</v>
      </c>
      <c r="I6" t="n">
        <v>-1</v>
      </c>
      <c r="J6" t="n">
        <v>-1</v>
      </c>
      <c r="K6" t="n">
        <v>-1</v>
      </c>
      <c r="L6" t="n">
        <v>-1</v>
      </c>
      <c r="M6">
        <f>IF(K[[#This Row],[1]]-ROUND('وارد کردن اطلاعات'!$D$5,0)&lt;0,1000,K[[#This Row],[1]]-ROUND('وارد کردن اطلاعات'!$D$5,0))</f>
        <v/>
      </c>
      <c r="N6">
        <f>IF(K[[#This Row],[2]]-ROUND('وارد کردن اطلاعات'!$D$6,0)&lt;0,1000,K[[#This Row],[2]]-ROUND('وارد کردن اطلاعات'!$D$6,0))</f>
        <v/>
      </c>
      <c r="O6">
        <f>IF(K[[#This Row],[3]]-ROUND('وارد کردن اطلاعات'!$D$7,0)&lt;0,1000,K[[#This Row],[3]]-ROUND('وارد کردن اطلاعات'!$D$7,0))</f>
        <v/>
      </c>
      <c r="P6">
        <f>IF(K[[#This Row],[4]]-ROUND('وارد کردن اطلاعات'!$D$8,0)&lt;0,1000,K[[#This Row],[4]]-ROUND('وارد کردن اطلاعات'!$D$8,0))</f>
        <v/>
      </c>
      <c r="Q6">
        <f>IF(K[[#This Row],[5]]-ROUND('وارد کردن اطلاعات'!$D$9,0)&lt;0,1000,K[[#This Row],[5]]-ROUND('وارد کردن اطلاعات'!$D$9,0))</f>
        <v/>
      </c>
      <c r="R6">
        <f>IF(K[[#This Row],[6]]-ROUND('وارد کردن اطلاعات'!$D$10,0)&lt;0,1000,K[[#This Row],[6]]-ROUND('وارد کردن اطلاعات'!$D$10,0))</f>
        <v/>
      </c>
      <c r="S6">
        <f>IF(K[[#This Row],[7]]-ROUND('وارد کردن اطلاعات'!$D$11,0)&lt;0,1000,K[[#This Row],[7]]-ROUND('وارد کردن اطلاعات'!$D$11,0))</f>
        <v/>
      </c>
      <c r="T6">
        <f>IF(K[[#This Row],[8]]-ROUND('وارد کردن اطلاعات'!$D$12,0)&lt;0,1000,K[[#This Row],[8]]-ROUND('وارد کردن اطلاعات'!$D$12,0))</f>
        <v/>
      </c>
      <c r="U6">
        <f>IF(K[[#This Row],[9]]-ROUND('وارد کردن اطلاعات'!$D$13,0)&lt;0,1000,K[[#This Row],[9]]-ROUND('وارد کردن اطلاعات'!$D$13,0))</f>
        <v/>
      </c>
      <c r="V6">
        <f>IF(K[[#This Row],[10]]-ROUND('وارد کردن اطلاعات'!$D$14,0)&lt;0,1000,K[[#This Row],[10]]-ROUND('وارد کردن اطلاعات'!$D$14,0))</f>
        <v/>
      </c>
      <c r="W6">
        <f>IF(K[[#This Row],[11]]-ROUND('وارد کردن اطلاعات'!$D$15,0)&lt;0,1000,K[[#This Row],[11]]-ROUND('وارد کردن اطلاعات'!$D$15,0))</f>
        <v/>
      </c>
    </row>
    <row r="7">
      <c r="A7" t="n">
        <v>14</v>
      </c>
      <c r="B7" t="n">
        <v>21</v>
      </c>
      <c r="C7" t="n">
        <v>23</v>
      </c>
      <c r="D7" t="n">
        <v>16</v>
      </c>
      <c r="E7" t="n">
        <v>-1</v>
      </c>
      <c r="F7" t="n">
        <v>10</v>
      </c>
      <c r="G7" t="n">
        <v>10</v>
      </c>
      <c r="H7" t="n">
        <v>-1</v>
      </c>
      <c r="I7" t="n">
        <v>-1</v>
      </c>
      <c r="J7" t="n">
        <v>-1</v>
      </c>
      <c r="K7" t="n">
        <v>-1</v>
      </c>
      <c r="L7" t="n">
        <v>-1</v>
      </c>
      <c r="M7">
        <f>IF(K[[#This Row],[1]]-ROUND('وارد کردن اطلاعات'!$D$5,0)&lt;0,1000,K[[#This Row],[1]]-ROUND('وارد کردن اطلاعات'!$D$5,0))</f>
        <v/>
      </c>
      <c r="N7">
        <f>IF(K[[#This Row],[2]]-ROUND('وارد کردن اطلاعات'!$D$6,0)&lt;0,1000,K[[#This Row],[2]]-ROUND('وارد کردن اطلاعات'!$D$6,0))</f>
        <v/>
      </c>
      <c r="O7">
        <f>IF(K[[#This Row],[3]]-ROUND('وارد کردن اطلاعات'!$D$7,0)&lt;0,1000,K[[#This Row],[3]]-ROUND('وارد کردن اطلاعات'!$D$7,0))</f>
        <v/>
      </c>
      <c r="P7">
        <f>IF(K[[#This Row],[4]]-ROUND('وارد کردن اطلاعات'!$D$8,0)&lt;0,1000,K[[#This Row],[4]]-ROUND('وارد کردن اطلاعات'!$D$8,0))</f>
        <v/>
      </c>
      <c r="Q7">
        <f>IF(K[[#This Row],[5]]-ROUND('وارد کردن اطلاعات'!$D$9,0)&lt;0,1000,K[[#This Row],[5]]-ROUND('وارد کردن اطلاعات'!$D$9,0))</f>
        <v/>
      </c>
      <c r="R7">
        <f>IF(K[[#This Row],[6]]-ROUND('وارد کردن اطلاعات'!$D$10,0)&lt;0,1000,K[[#This Row],[6]]-ROUND('وارد کردن اطلاعات'!$D$10,0))</f>
        <v/>
      </c>
      <c r="S7">
        <f>IF(K[[#This Row],[7]]-ROUND('وارد کردن اطلاعات'!$D$11,0)&lt;0,1000,K[[#This Row],[7]]-ROUND('وارد کردن اطلاعات'!$D$11,0))</f>
        <v/>
      </c>
      <c r="T7">
        <f>IF(K[[#This Row],[8]]-ROUND('وارد کردن اطلاعات'!$D$12,0)&lt;0,1000,K[[#This Row],[8]]-ROUND('وارد کردن اطلاعات'!$D$12,0))</f>
        <v/>
      </c>
      <c r="U7">
        <f>IF(K[[#This Row],[9]]-ROUND('وارد کردن اطلاعات'!$D$13,0)&lt;0,1000,K[[#This Row],[9]]-ROUND('وارد کردن اطلاعات'!$D$13,0))</f>
        <v/>
      </c>
      <c r="V7">
        <f>IF(K[[#This Row],[10]]-ROUND('وارد کردن اطلاعات'!$D$14,0)&lt;0,1000,K[[#This Row],[10]]-ROUND('وارد کردن اطلاعات'!$D$14,0))</f>
        <v/>
      </c>
      <c r="W7">
        <f>IF(K[[#This Row],[11]]-ROUND('وارد کردن اطلاعات'!$D$15,0)&lt;0,1000,K[[#This Row],[11]]-ROUND('وارد کردن اطلاعات'!$D$15,0))</f>
        <v/>
      </c>
    </row>
    <row r="8">
      <c r="A8" t="n">
        <v>13</v>
      </c>
      <c r="B8" t="n">
        <v>22</v>
      </c>
      <c r="C8" t="n">
        <v>24</v>
      </c>
      <c r="D8" t="n">
        <v>18</v>
      </c>
      <c r="E8" t="n">
        <v>-1</v>
      </c>
      <c r="F8" t="n">
        <v>-1</v>
      </c>
      <c r="G8" t="n">
        <v>-1</v>
      </c>
      <c r="H8" t="n">
        <v>30</v>
      </c>
      <c r="I8" t="n">
        <v>30</v>
      </c>
      <c r="J8" t="n">
        <v>-1</v>
      </c>
      <c r="K8" t="n">
        <v>-1</v>
      </c>
      <c r="L8" t="n">
        <v>-1</v>
      </c>
      <c r="M8">
        <f>IF(K[[#This Row],[1]]-ROUND('وارد کردن اطلاعات'!$D$5,0)&lt;0,1000,K[[#This Row],[1]]-ROUND('وارد کردن اطلاعات'!$D$5,0))</f>
        <v/>
      </c>
      <c r="N8">
        <f>IF(K[[#This Row],[2]]-ROUND('وارد کردن اطلاعات'!$D$6,0)&lt;0,1000,K[[#This Row],[2]]-ROUND('وارد کردن اطلاعات'!$D$6,0))</f>
        <v/>
      </c>
      <c r="O8">
        <f>IF(K[[#This Row],[3]]-ROUND('وارد کردن اطلاعات'!$D$7,0)&lt;0,1000,K[[#This Row],[3]]-ROUND('وارد کردن اطلاعات'!$D$7,0))</f>
        <v/>
      </c>
      <c r="P8">
        <f>IF(K[[#This Row],[4]]-ROUND('وارد کردن اطلاعات'!$D$8,0)&lt;0,1000,K[[#This Row],[4]]-ROUND('وارد کردن اطلاعات'!$D$8,0))</f>
        <v/>
      </c>
      <c r="Q8">
        <f>IF(K[[#This Row],[5]]-ROUND('وارد کردن اطلاعات'!$D$9,0)&lt;0,1000,K[[#This Row],[5]]-ROUND('وارد کردن اطلاعات'!$D$9,0))</f>
        <v/>
      </c>
      <c r="R8">
        <f>IF(K[[#This Row],[6]]-ROUND('وارد کردن اطلاعات'!$D$10,0)&lt;0,1000,K[[#This Row],[6]]-ROUND('وارد کردن اطلاعات'!$D$10,0))</f>
        <v/>
      </c>
      <c r="S8">
        <f>IF(K[[#This Row],[7]]-ROUND('وارد کردن اطلاعات'!$D$11,0)&lt;0,1000,K[[#This Row],[7]]-ROUND('وارد کردن اطلاعات'!$D$11,0))</f>
        <v/>
      </c>
      <c r="T8">
        <f>IF(K[[#This Row],[8]]-ROUND('وارد کردن اطلاعات'!$D$12,0)&lt;0,1000,K[[#This Row],[8]]-ROUND('وارد کردن اطلاعات'!$D$12,0))</f>
        <v/>
      </c>
      <c r="U8">
        <f>IF(K[[#This Row],[9]]-ROUND('وارد کردن اطلاعات'!$D$13,0)&lt;0,1000,K[[#This Row],[9]]-ROUND('وارد کردن اطلاعات'!$D$13,0))</f>
        <v/>
      </c>
      <c r="V8">
        <f>IF(K[[#This Row],[10]]-ROUND('وارد کردن اطلاعات'!$D$14,0)&lt;0,1000,K[[#This Row],[10]]-ROUND('وارد کردن اطلاعات'!$D$14,0))</f>
        <v/>
      </c>
      <c r="W8">
        <f>IF(K[[#This Row],[11]]-ROUND('وارد کردن اطلاعات'!$D$15,0)&lt;0,1000,K[[#This Row],[11]]-ROUND('وارد کردن اطلاعات'!$D$15,0))</f>
        <v/>
      </c>
    </row>
    <row r="9">
      <c r="A9" t="n">
        <v>12</v>
      </c>
      <c r="B9" t="n">
        <v>23</v>
      </c>
      <c r="C9" t="n">
        <v>26</v>
      </c>
      <c r="D9" t="n">
        <v>19</v>
      </c>
      <c r="E9" t="n">
        <v>-1</v>
      </c>
      <c r="F9" t="n">
        <v>9</v>
      </c>
      <c r="G9" t="n">
        <v>9</v>
      </c>
      <c r="H9" t="n">
        <v>-1</v>
      </c>
      <c r="I9" t="n">
        <v>24</v>
      </c>
      <c r="J9" t="n">
        <v>-1</v>
      </c>
      <c r="K9" t="n">
        <v>-1</v>
      </c>
      <c r="L9" t="n">
        <v>5</v>
      </c>
      <c r="M9">
        <f>IF(K[[#This Row],[1]]-ROUND('وارد کردن اطلاعات'!$D$5,0)&lt;0,1000,K[[#This Row],[1]]-ROUND('وارد کردن اطلاعات'!$D$5,0))</f>
        <v/>
      </c>
      <c r="N9">
        <f>IF(K[[#This Row],[2]]-ROUND('وارد کردن اطلاعات'!$D$6,0)&lt;0,1000,K[[#This Row],[2]]-ROUND('وارد کردن اطلاعات'!$D$6,0))</f>
        <v/>
      </c>
      <c r="O9">
        <f>IF(K[[#This Row],[3]]-ROUND('وارد کردن اطلاعات'!$D$7,0)&lt;0,1000,K[[#This Row],[3]]-ROUND('وارد کردن اطلاعات'!$D$7,0))</f>
        <v/>
      </c>
      <c r="P9">
        <f>IF(K[[#This Row],[4]]-ROUND('وارد کردن اطلاعات'!$D$8,0)&lt;0,1000,K[[#This Row],[4]]-ROUND('وارد کردن اطلاعات'!$D$8,0))</f>
        <v/>
      </c>
      <c r="Q9">
        <f>IF(K[[#This Row],[5]]-ROUND('وارد کردن اطلاعات'!$D$9,0)&lt;0,1000,K[[#This Row],[5]]-ROUND('وارد کردن اطلاعات'!$D$9,0))</f>
        <v/>
      </c>
      <c r="R9">
        <f>IF(K[[#This Row],[6]]-ROUND('وارد کردن اطلاعات'!$D$10,0)&lt;0,1000,K[[#This Row],[6]]-ROUND('وارد کردن اطلاعات'!$D$10,0))</f>
        <v/>
      </c>
      <c r="S9">
        <f>IF(K[[#This Row],[7]]-ROUND('وارد کردن اطلاعات'!$D$11,0)&lt;0,1000,K[[#This Row],[7]]-ROUND('وارد کردن اطلاعات'!$D$11,0))</f>
        <v/>
      </c>
      <c r="T9">
        <f>IF(K[[#This Row],[8]]-ROUND('وارد کردن اطلاعات'!$D$12,0)&lt;0,1000,K[[#This Row],[8]]-ROUND('وارد کردن اطلاعات'!$D$12,0))</f>
        <v/>
      </c>
      <c r="U9">
        <f>IF(K[[#This Row],[9]]-ROUND('وارد کردن اطلاعات'!$D$13,0)&lt;0,1000,K[[#This Row],[9]]-ROUND('وارد کردن اطلاعات'!$D$13,0))</f>
        <v/>
      </c>
      <c r="V9">
        <f>IF(K[[#This Row],[10]]-ROUND('وارد کردن اطلاعات'!$D$14,0)&lt;0,1000,K[[#This Row],[10]]-ROUND('وارد کردن اطلاعات'!$D$14,0))</f>
        <v/>
      </c>
      <c r="W9">
        <f>IF(K[[#This Row],[11]]-ROUND('وارد کردن اطلاعات'!$D$15,0)&lt;0,1000,K[[#This Row],[11]]-ROUND('وارد کردن اطلاعات'!$D$15,0))</f>
        <v/>
      </c>
    </row>
    <row r="10">
      <c r="A10" t="n">
        <v>11</v>
      </c>
      <c r="B10" t="n">
        <v>24</v>
      </c>
      <c r="C10" t="n">
        <v>27</v>
      </c>
      <c r="D10" t="n">
        <v>21</v>
      </c>
      <c r="E10" t="n">
        <v>0</v>
      </c>
      <c r="F10" t="n">
        <v>-1</v>
      </c>
      <c r="G10" t="n">
        <v>8</v>
      </c>
      <c r="H10" t="n">
        <v>-1</v>
      </c>
      <c r="I10" t="n">
        <v>23</v>
      </c>
      <c r="J10" t="n">
        <v>15</v>
      </c>
      <c r="K10" t="n">
        <v>5</v>
      </c>
      <c r="L10" t="n">
        <v>-1</v>
      </c>
      <c r="M10">
        <f>IF(K[[#This Row],[1]]-ROUND('وارد کردن اطلاعات'!$D$5,0)&lt;0,1000,K[[#This Row],[1]]-ROUND('وارد کردن اطلاعات'!$D$5,0))</f>
        <v/>
      </c>
      <c r="N10">
        <f>IF(K[[#This Row],[2]]-ROUND('وارد کردن اطلاعات'!$D$6,0)&lt;0,1000,K[[#This Row],[2]]-ROUND('وارد کردن اطلاعات'!$D$6,0))</f>
        <v/>
      </c>
      <c r="O10">
        <f>IF(K[[#This Row],[3]]-ROUND('وارد کردن اطلاعات'!$D$7,0)&lt;0,1000,K[[#This Row],[3]]-ROUND('وارد کردن اطلاعات'!$D$7,0))</f>
        <v/>
      </c>
      <c r="P10">
        <f>IF(K[[#This Row],[4]]-ROUND('وارد کردن اطلاعات'!$D$8,0)&lt;0,1000,K[[#This Row],[4]]-ROUND('وارد کردن اطلاعات'!$D$8,0))</f>
        <v/>
      </c>
      <c r="Q10">
        <f>IF(K[[#This Row],[5]]-ROUND('وارد کردن اطلاعات'!$D$9,0)&lt;0,1000,K[[#This Row],[5]]-ROUND('وارد کردن اطلاعات'!$D$9,0))</f>
        <v/>
      </c>
      <c r="R10">
        <f>IF(K[[#This Row],[6]]-ROUND('وارد کردن اطلاعات'!$D$10,0)&lt;0,1000,K[[#This Row],[6]]-ROUND('وارد کردن اطلاعات'!$D$10,0))</f>
        <v/>
      </c>
      <c r="S10">
        <f>IF(K[[#This Row],[7]]-ROUND('وارد کردن اطلاعات'!$D$11,0)&lt;0,1000,K[[#This Row],[7]]-ROUND('وارد کردن اطلاعات'!$D$11,0))</f>
        <v/>
      </c>
      <c r="T10">
        <f>IF(K[[#This Row],[8]]-ROUND('وارد کردن اطلاعات'!$D$12,0)&lt;0,1000,K[[#This Row],[8]]-ROUND('وارد کردن اطلاعات'!$D$12,0))</f>
        <v/>
      </c>
      <c r="U10">
        <f>IF(K[[#This Row],[9]]-ROUND('وارد کردن اطلاعات'!$D$13,0)&lt;0,1000,K[[#This Row],[9]]-ROUND('وارد کردن اطلاعات'!$D$13,0))</f>
        <v/>
      </c>
      <c r="V10">
        <f>IF(K[[#This Row],[10]]-ROUND('وارد کردن اطلاعات'!$D$14,0)&lt;0,1000,K[[#This Row],[10]]-ROUND('وارد کردن اطلاعات'!$D$14,0))</f>
        <v/>
      </c>
      <c r="W10">
        <f>IF(K[[#This Row],[11]]-ROUND('وارد کردن اطلاعات'!$D$15,0)&lt;0,1000,K[[#This Row],[11]]-ROUND('وارد کردن اطلاعات'!$D$15,0))</f>
        <v/>
      </c>
    </row>
    <row r="11">
      <c r="A11" t="n">
        <v>10</v>
      </c>
      <c r="B11" t="n">
        <v>25</v>
      </c>
      <c r="C11" t="n">
        <v>28</v>
      </c>
      <c r="D11" t="n">
        <v>22</v>
      </c>
      <c r="E11" t="n">
        <v>-1</v>
      </c>
      <c r="F11" t="n">
        <v>-1</v>
      </c>
      <c r="G11" t="n">
        <v>-1</v>
      </c>
      <c r="H11" t="n">
        <v>29</v>
      </c>
      <c r="I11" t="n">
        <v>16</v>
      </c>
      <c r="J11" t="n">
        <v>-1</v>
      </c>
      <c r="K11" t="n">
        <v>-1</v>
      </c>
      <c r="L11" t="n">
        <v>-1</v>
      </c>
      <c r="M11">
        <f>IF(K[[#This Row],[1]]-ROUND('وارد کردن اطلاعات'!$D$5,0)&lt;0,1000,K[[#This Row],[1]]-ROUND('وارد کردن اطلاعات'!$D$5,0))</f>
        <v/>
      </c>
      <c r="N11">
        <f>IF(K[[#This Row],[2]]-ROUND('وارد کردن اطلاعات'!$D$6,0)&lt;0,1000,K[[#This Row],[2]]-ROUND('وارد کردن اطلاعات'!$D$6,0))</f>
        <v/>
      </c>
      <c r="O11">
        <f>IF(K[[#This Row],[3]]-ROUND('وارد کردن اطلاعات'!$D$7,0)&lt;0,1000,K[[#This Row],[3]]-ROUND('وارد کردن اطلاعات'!$D$7,0))</f>
        <v/>
      </c>
      <c r="P11">
        <f>IF(K[[#This Row],[4]]-ROUND('وارد کردن اطلاعات'!$D$8,0)&lt;0,1000,K[[#This Row],[4]]-ROUND('وارد کردن اطلاعات'!$D$8,0))</f>
        <v/>
      </c>
      <c r="Q11">
        <f>IF(K[[#This Row],[5]]-ROUND('وارد کردن اطلاعات'!$D$9,0)&lt;0,1000,K[[#This Row],[5]]-ROUND('وارد کردن اطلاعات'!$D$9,0))</f>
        <v/>
      </c>
      <c r="R11">
        <f>IF(K[[#This Row],[6]]-ROUND('وارد کردن اطلاعات'!$D$10,0)&lt;0,1000,K[[#This Row],[6]]-ROUND('وارد کردن اطلاعات'!$D$10,0))</f>
        <v/>
      </c>
      <c r="S11">
        <f>IF(K[[#This Row],[7]]-ROUND('وارد کردن اطلاعات'!$D$11,0)&lt;0,1000,K[[#This Row],[7]]-ROUND('وارد کردن اطلاعات'!$D$11,0))</f>
        <v/>
      </c>
      <c r="T11">
        <f>IF(K[[#This Row],[8]]-ROUND('وارد کردن اطلاعات'!$D$12,0)&lt;0,1000,K[[#This Row],[8]]-ROUND('وارد کردن اطلاعات'!$D$12,0))</f>
        <v/>
      </c>
      <c r="U11">
        <f>IF(K[[#This Row],[9]]-ROUND('وارد کردن اطلاعات'!$D$13,0)&lt;0,1000,K[[#This Row],[9]]-ROUND('وارد کردن اطلاعات'!$D$13,0))</f>
        <v/>
      </c>
      <c r="V11">
        <f>IF(K[[#This Row],[10]]-ROUND('وارد کردن اطلاعات'!$D$14,0)&lt;0,1000,K[[#This Row],[10]]-ROUND('وارد کردن اطلاعات'!$D$14,0))</f>
        <v/>
      </c>
      <c r="W11">
        <f>IF(K[[#This Row],[11]]-ROUND('وارد کردن اطلاعات'!$D$15,0)&lt;0,1000,K[[#This Row],[11]]-ROUND('وارد کردن اطلاعات'!$D$15,0))</f>
        <v/>
      </c>
    </row>
    <row r="12">
      <c r="A12" t="n">
        <v>9</v>
      </c>
      <c r="B12" t="n">
        <v>26</v>
      </c>
      <c r="C12" t="n">
        <v>29</v>
      </c>
      <c r="D12" t="n">
        <v>23</v>
      </c>
      <c r="E12" t="n">
        <v>-1</v>
      </c>
      <c r="F12" t="n">
        <v>8</v>
      </c>
      <c r="G12" t="n">
        <v>-1</v>
      </c>
      <c r="H12" t="n">
        <v>26</v>
      </c>
      <c r="I12" t="n">
        <v>9</v>
      </c>
      <c r="J12" t="n">
        <v>-1</v>
      </c>
      <c r="K12" t="n">
        <v>-1</v>
      </c>
      <c r="L12" t="n">
        <v>-1</v>
      </c>
      <c r="M12">
        <f>IF(K[[#This Row],[1]]-ROUND('وارد کردن اطلاعات'!$D$5,0)&lt;0,1000,K[[#This Row],[1]]-ROUND('وارد کردن اطلاعات'!$D$5,0))</f>
        <v/>
      </c>
      <c r="N12">
        <f>IF(K[[#This Row],[2]]-ROUND('وارد کردن اطلاعات'!$D$6,0)&lt;0,1000,K[[#This Row],[2]]-ROUND('وارد کردن اطلاعات'!$D$6,0))</f>
        <v/>
      </c>
      <c r="O12">
        <f>IF(K[[#This Row],[3]]-ROUND('وارد کردن اطلاعات'!$D$7,0)&lt;0,1000,K[[#This Row],[3]]-ROUND('وارد کردن اطلاعات'!$D$7,0))</f>
        <v/>
      </c>
      <c r="P12">
        <f>IF(K[[#This Row],[4]]-ROUND('وارد کردن اطلاعات'!$D$8,0)&lt;0,1000,K[[#This Row],[4]]-ROUND('وارد کردن اطلاعات'!$D$8,0))</f>
        <v/>
      </c>
      <c r="Q12">
        <f>IF(K[[#This Row],[5]]-ROUND('وارد کردن اطلاعات'!$D$9,0)&lt;0,1000,K[[#This Row],[5]]-ROUND('وارد کردن اطلاعات'!$D$9,0))</f>
        <v/>
      </c>
      <c r="R12">
        <f>IF(K[[#This Row],[6]]-ROUND('وارد کردن اطلاعات'!$D$10,0)&lt;0,1000,K[[#This Row],[6]]-ROUND('وارد کردن اطلاعات'!$D$10,0))</f>
        <v/>
      </c>
      <c r="S12">
        <f>IF(K[[#This Row],[7]]-ROUND('وارد کردن اطلاعات'!$D$11,0)&lt;0,1000,K[[#This Row],[7]]-ROUND('وارد کردن اطلاعات'!$D$11,0))</f>
        <v/>
      </c>
      <c r="T12">
        <f>IF(K[[#This Row],[8]]-ROUND('وارد کردن اطلاعات'!$D$12,0)&lt;0,1000,K[[#This Row],[8]]-ROUND('وارد کردن اطلاعات'!$D$12,0))</f>
        <v/>
      </c>
      <c r="U12">
        <f>IF(K[[#This Row],[9]]-ROUND('وارد کردن اطلاعات'!$D$13,0)&lt;0,1000,K[[#This Row],[9]]-ROUND('وارد کردن اطلاعات'!$D$13,0))</f>
        <v/>
      </c>
      <c r="V12">
        <f>IF(K[[#This Row],[10]]-ROUND('وارد کردن اطلاعات'!$D$14,0)&lt;0,1000,K[[#This Row],[10]]-ROUND('وارد کردن اطلاعات'!$D$14,0))</f>
        <v/>
      </c>
      <c r="W12">
        <f>IF(K[[#This Row],[11]]-ROUND('وارد کردن اطلاعات'!$D$15,0)&lt;0,1000,K[[#This Row],[11]]-ROUND('وارد کردن اطلاعات'!$D$15,0))</f>
        <v/>
      </c>
    </row>
    <row r="13">
      <c r="A13" t="n">
        <v>8</v>
      </c>
      <c r="B13" t="n">
        <v>28</v>
      </c>
      <c r="C13" t="n">
        <v>30</v>
      </c>
      <c r="D13" t="n">
        <v>24</v>
      </c>
      <c r="E13" t="n">
        <v>-1</v>
      </c>
      <c r="F13" t="n">
        <v>6</v>
      </c>
      <c r="G13" t="n">
        <v>7</v>
      </c>
      <c r="H13" t="n">
        <v>18</v>
      </c>
      <c r="I13" t="n">
        <v>6</v>
      </c>
      <c r="J13" t="n">
        <v>-1</v>
      </c>
      <c r="K13" t="n">
        <v>-1</v>
      </c>
      <c r="L13" t="n">
        <v>-1</v>
      </c>
      <c r="M13">
        <f>IF(K[[#This Row],[1]]-ROUND('وارد کردن اطلاعات'!$D$5,0)&lt;0,1000,K[[#This Row],[1]]-ROUND('وارد کردن اطلاعات'!$D$5,0))</f>
        <v/>
      </c>
      <c r="N13">
        <f>IF(K[[#This Row],[2]]-ROUND('وارد کردن اطلاعات'!$D$6,0)&lt;0,1000,K[[#This Row],[2]]-ROUND('وارد کردن اطلاعات'!$D$6,0))</f>
        <v/>
      </c>
      <c r="O13">
        <f>IF(K[[#This Row],[3]]-ROUND('وارد کردن اطلاعات'!$D$7,0)&lt;0,1000,K[[#This Row],[3]]-ROUND('وارد کردن اطلاعات'!$D$7,0))</f>
        <v/>
      </c>
      <c r="P13">
        <f>IF(K[[#This Row],[4]]-ROUND('وارد کردن اطلاعات'!$D$8,0)&lt;0,1000,K[[#This Row],[4]]-ROUND('وارد کردن اطلاعات'!$D$8,0))</f>
        <v/>
      </c>
      <c r="Q13">
        <f>IF(K[[#This Row],[5]]-ROUND('وارد کردن اطلاعات'!$D$9,0)&lt;0,1000,K[[#This Row],[5]]-ROUND('وارد کردن اطلاعات'!$D$9,0))</f>
        <v/>
      </c>
      <c r="R13">
        <f>IF(K[[#This Row],[6]]-ROUND('وارد کردن اطلاعات'!$D$10,0)&lt;0,1000,K[[#This Row],[6]]-ROUND('وارد کردن اطلاعات'!$D$10,0))</f>
        <v/>
      </c>
      <c r="S13">
        <f>IF(K[[#This Row],[7]]-ROUND('وارد کردن اطلاعات'!$D$11,0)&lt;0,1000,K[[#This Row],[7]]-ROUND('وارد کردن اطلاعات'!$D$11,0))</f>
        <v/>
      </c>
      <c r="T13">
        <f>IF(K[[#This Row],[8]]-ROUND('وارد کردن اطلاعات'!$D$12,0)&lt;0,1000,K[[#This Row],[8]]-ROUND('وارد کردن اطلاعات'!$D$12,0))</f>
        <v/>
      </c>
      <c r="U13">
        <f>IF(K[[#This Row],[9]]-ROUND('وارد کردن اطلاعات'!$D$13,0)&lt;0,1000,K[[#This Row],[9]]-ROUND('وارد کردن اطلاعات'!$D$13,0))</f>
        <v/>
      </c>
      <c r="V13">
        <f>IF(K[[#This Row],[10]]-ROUND('وارد کردن اطلاعات'!$D$14,0)&lt;0,1000,K[[#This Row],[10]]-ROUND('وارد کردن اطلاعات'!$D$14,0))</f>
        <v/>
      </c>
      <c r="W13">
        <f>IF(K[[#This Row],[11]]-ROUND('وارد کردن اطلاعات'!$D$15,0)&lt;0,1000,K[[#This Row],[11]]-ROUND('وارد کردن اطلاعات'!$D$15,0))</f>
        <v/>
      </c>
    </row>
    <row r="14">
      <c r="A14" t="n">
        <v>7</v>
      </c>
      <c r="B14" t="n">
        <v>29</v>
      </c>
      <c r="C14" t="n">
        <v>33</v>
      </c>
      <c r="D14" t="n">
        <v>27</v>
      </c>
      <c r="E14" t="n">
        <v>-1</v>
      </c>
      <c r="F14" t="n">
        <v>4</v>
      </c>
      <c r="G14" t="n">
        <v>6</v>
      </c>
      <c r="H14" t="n">
        <v>15</v>
      </c>
      <c r="I14" t="n">
        <v>5</v>
      </c>
      <c r="J14" t="n">
        <v>-1</v>
      </c>
      <c r="K14" t="n">
        <v>-1</v>
      </c>
      <c r="L14" t="n">
        <v>-1</v>
      </c>
      <c r="M14">
        <f>IF(K[[#This Row],[1]]-ROUND('وارد کردن اطلاعات'!$D$5,0)&lt;0,1000,K[[#This Row],[1]]-ROUND('وارد کردن اطلاعات'!$D$5,0))</f>
        <v/>
      </c>
      <c r="N14">
        <f>IF(K[[#This Row],[2]]-ROUND('وارد کردن اطلاعات'!$D$6,0)&lt;0,1000,K[[#This Row],[2]]-ROUND('وارد کردن اطلاعات'!$D$6,0))</f>
        <v/>
      </c>
      <c r="O14">
        <f>IF(K[[#This Row],[3]]-ROUND('وارد کردن اطلاعات'!$D$7,0)&lt;0,1000,K[[#This Row],[3]]-ROUND('وارد کردن اطلاعات'!$D$7,0))</f>
        <v/>
      </c>
      <c r="P14">
        <f>IF(K[[#This Row],[4]]-ROUND('وارد کردن اطلاعات'!$D$8,0)&lt;0,1000,K[[#This Row],[4]]-ROUND('وارد کردن اطلاعات'!$D$8,0))</f>
        <v/>
      </c>
      <c r="Q14">
        <f>IF(K[[#This Row],[5]]-ROUND('وارد کردن اطلاعات'!$D$9,0)&lt;0,1000,K[[#This Row],[5]]-ROUND('وارد کردن اطلاعات'!$D$9,0))</f>
        <v/>
      </c>
      <c r="R14">
        <f>IF(K[[#This Row],[6]]-ROUND('وارد کردن اطلاعات'!$D$10,0)&lt;0,1000,K[[#This Row],[6]]-ROUND('وارد کردن اطلاعات'!$D$10,0))</f>
        <v/>
      </c>
      <c r="S14">
        <f>IF(K[[#This Row],[7]]-ROUND('وارد کردن اطلاعات'!$D$11,0)&lt;0,1000,K[[#This Row],[7]]-ROUND('وارد کردن اطلاعات'!$D$11,0))</f>
        <v/>
      </c>
      <c r="T14">
        <f>IF(K[[#This Row],[8]]-ROUND('وارد کردن اطلاعات'!$D$12,0)&lt;0,1000,K[[#This Row],[8]]-ROUND('وارد کردن اطلاعات'!$D$12,0))</f>
        <v/>
      </c>
      <c r="U14">
        <f>IF(K[[#This Row],[9]]-ROUND('وارد کردن اطلاعات'!$D$13,0)&lt;0,1000,K[[#This Row],[9]]-ROUND('وارد کردن اطلاعات'!$D$13,0))</f>
        <v/>
      </c>
      <c r="V14">
        <f>IF(K[[#This Row],[10]]-ROUND('وارد کردن اطلاعات'!$D$14,0)&lt;0,1000,K[[#This Row],[10]]-ROUND('وارد کردن اطلاعات'!$D$14,0))</f>
        <v/>
      </c>
      <c r="W14">
        <f>IF(K[[#This Row],[11]]-ROUND('وارد کردن اطلاعات'!$D$15,0)&lt;0,1000,K[[#This Row],[11]]-ROUND('وارد کردن اطلاعات'!$D$15,0))</f>
        <v/>
      </c>
    </row>
    <row r="15">
      <c r="A15" t="n">
        <v>6</v>
      </c>
      <c r="B15" t="n">
        <v>30</v>
      </c>
      <c r="C15" t="n">
        <v>38</v>
      </c>
      <c r="D15" t="n">
        <v>32</v>
      </c>
      <c r="E15" t="n">
        <v>1</v>
      </c>
      <c r="F15" t="n">
        <v>2</v>
      </c>
      <c r="G15" t="n">
        <v>-1</v>
      </c>
      <c r="H15" t="n">
        <v>13</v>
      </c>
      <c r="I15" t="n">
        <v>4</v>
      </c>
      <c r="J15" t="n">
        <v>-1</v>
      </c>
      <c r="K15" t="n">
        <v>-1</v>
      </c>
      <c r="L15" t="n">
        <v>4</v>
      </c>
      <c r="M15">
        <f>IF(K[[#This Row],[1]]-ROUND('وارد کردن اطلاعات'!$D$5,0)&lt;0,1000,K[[#This Row],[1]]-ROUND('وارد کردن اطلاعات'!$D$5,0))</f>
        <v/>
      </c>
      <c r="N15">
        <f>IF(K[[#This Row],[2]]-ROUND('وارد کردن اطلاعات'!$D$6,0)&lt;0,1000,K[[#This Row],[2]]-ROUND('وارد کردن اطلاعات'!$D$6,0))</f>
        <v/>
      </c>
      <c r="O15">
        <f>IF(K[[#This Row],[3]]-ROUND('وارد کردن اطلاعات'!$D$7,0)&lt;0,1000,K[[#This Row],[3]]-ROUND('وارد کردن اطلاعات'!$D$7,0))</f>
        <v/>
      </c>
      <c r="P15">
        <f>IF(K[[#This Row],[4]]-ROUND('وارد کردن اطلاعات'!$D$8,0)&lt;0,1000,K[[#This Row],[4]]-ROUND('وارد کردن اطلاعات'!$D$8,0))</f>
        <v/>
      </c>
      <c r="Q15">
        <f>IF(K[[#This Row],[5]]-ROUND('وارد کردن اطلاعات'!$D$9,0)&lt;0,1000,K[[#This Row],[5]]-ROUND('وارد کردن اطلاعات'!$D$9,0))</f>
        <v/>
      </c>
      <c r="R15">
        <f>IF(K[[#This Row],[6]]-ROUND('وارد کردن اطلاعات'!$D$10,0)&lt;0,1000,K[[#This Row],[6]]-ROUND('وارد کردن اطلاعات'!$D$10,0))</f>
        <v/>
      </c>
      <c r="S15">
        <f>IF(K[[#This Row],[7]]-ROUND('وارد کردن اطلاعات'!$D$11,0)&lt;0,1000,K[[#This Row],[7]]-ROUND('وارد کردن اطلاعات'!$D$11,0))</f>
        <v/>
      </c>
      <c r="T15">
        <f>IF(K[[#This Row],[8]]-ROUND('وارد کردن اطلاعات'!$D$12,0)&lt;0,1000,K[[#This Row],[8]]-ROUND('وارد کردن اطلاعات'!$D$12,0))</f>
        <v/>
      </c>
      <c r="U15">
        <f>IF(K[[#This Row],[9]]-ROUND('وارد کردن اطلاعات'!$D$13,0)&lt;0,1000,K[[#This Row],[9]]-ROUND('وارد کردن اطلاعات'!$D$13,0))</f>
        <v/>
      </c>
      <c r="V15">
        <f>IF(K[[#This Row],[10]]-ROUND('وارد کردن اطلاعات'!$D$14,0)&lt;0,1000,K[[#This Row],[10]]-ROUND('وارد کردن اطلاعات'!$D$14,0))</f>
        <v/>
      </c>
      <c r="W15">
        <f>IF(K[[#This Row],[11]]-ROUND('وارد کردن اطلاعات'!$D$15,0)&lt;0,1000,K[[#This Row],[11]]-ROUND('وارد کردن اطلاعات'!$D$15,0))</f>
        <v/>
      </c>
    </row>
    <row r="16">
      <c r="A16" t="n">
        <v>5</v>
      </c>
      <c r="B16" t="n">
        <v>32</v>
      </c>
      <c r="C16" t="n">
        <v>40</v>
      </c>
      <c r="D16" t="n">
        <v>33</v>
      </c>
      <c r="E16" t="n">
        <v>-1</v>
      </c>
      <c r="F16" t="n">
        <v>0</v>
      </c>
      <c r="G16" t="n">
        <v>5</v>
      </c>
      <c r="H16" t="n">
        <v>9</v>
      </c>
      <c r="I16" t="n">
        <v>-1</v>
      </c>
      <c r="J16" t="n">
        <v>-1</v>
      </c>
      <c r="K16" t="n">
        <v>-1</v>
      </c>
      <c r="L16" t="n">
        <v>3</v>
      </c>
      <c r="M16">
        <f>IF(K[[#This Row],[1]]-ROUND('وارد کردن اطلاعات'!$D$5,0)&lt;0,1000,K[[#This Row],[1]]-ROUND('وارد کردن اطلاعات'!$D$5,0))</f>
        <v/>
      </c>
      <c r="N16">
        <f>IF(K[[#This Row],[2]]-ROUND('وارد کردن اطلاعات'!$D$6,0)&lt;0,1000,K[[#This Row],[2]]-ROUND('وارد کردن اطلاعات'!$D$6,0))</f>
        <v/>
      </c>
      <c r="O16">
        <f>IF(K[[#This Row],[3]]-ROUND('وارد کردن اطلاعات'!$D$7,0)&lt;0,1000,K[[#This Row],[3]]-ROUND('وارد کردن اطلاعات'!$D$7,0))</f>
        <v/>
      </c>
      <c r="P16">
        <f>IF(K[[#This Row],[4]]-ROUND('وارد کردن اطلاعات'!$D$8,0)&lt;0,1000,K[[#This Row],[4]]-ROUND('وارد کردن اطلاعات'!$D$8,0))</f>
        <v/>
      </c>
      <c r="Q16">
        <f>IF(K[[#This Row],[5]]-ROUND('وارد کردن اطلاعات'!$D$9,0)&lt;0,1000,K[[#This Row],[5]]-ROUND('وارد کردن اطلاعات'!$D$9,0))</f>
        <v/>
      </c>
      <c r="R16">
        <f>IF(K[[#This Row],[6]]-ROUND('وارد کردن اطلاعات'!$D$10,0)&lt;0,1000,K[[#This Row],[6]]-ROUND('وارد کردن اطلاعات'!$D$10,0))</f>
        <v/>
      </c>
      <c r="S16">
        <f>IF(K[[#This Row],[7]]-ROUND('وارد کردن اطلاعات'!$D$11,0)&lt;0,1000,K[[#This Row],[7]]-ROUND('وارد کردن اطلاعات'!$D$11,0))</f>
        <v/>
      </c>
      <c r="T16">
        <f>IF(K[[#This Row],[8]]-ROUND('وارد کردن اطلاعات'!$D$12,0)&lt;0,1000,K[[#This Row],[8]]-ROUND('وارد کردن اطلاعات'!$D$12,0))</f>
        <v/>
      </c>
      <c r="U16">
        <f>IF(K[[#This Row],[9]]-ROUND('وارد کردن اطلاعات'!$D$13,0)&lt;0,1000,K[[#This Row],[9]]-ROUND('وارد کردن اطلاعات'!$D$13,0))</f>
        <v/>
      </c>
      <c r="V16">
        <f>IF(K[[#This Row],[10]]-ROUND('وارد کردن اطلاعات'!$D$14,0)&lt;0,1000,K[[#This Row],[10]]-ROUND('وارد کردن اطلاعات'!$D$14,0))</f>
        <v/>
      </c>
      <c r="W16">
        <f>IF(K[[#This Row],[11]]-ROUND('وارد کردن اطلاعات'!$D$15,0)&lt;0,1000,K[[#This Row],[11]]-ROUND('وارد کردن اطلاعات'!$D$15,0))</f>
        <v/>
      </c>
    </row>
    <row r="17">
      <c r="A17" t="n">
        <v>4</v>
      </c>
      <c r="B17" t="n">
        <v>33</v>
      </c>
      <c r="C17" t="n">
        <v>41</v>
      </c>
      <c r="D17" t="n">
        <v>36</v>
      </c>
      <c r="E17" t="n">
        <v>2</v>
      </c>
      <c r="F17" t="n">
        <v>-1</v>
      </c>
      <c r="G17" t="n">
        <v>3</v>
      </c>
      <c r="H17" t="n">
        <v>5</v>
      </c>
      <c r="I17" t="n">
        <v>3</v>
      </c>
      <c r="J17" t="n">
        <v>14</v>
      </c>
      <c r="K17" t="n">
        <v>-1</v>
      </c>
      <c r="L17" t="n">
        <v>2</v>
      </c>
      <c r="M17">
        <f>IF(K[[#This Row],[1]]-ROUND('وارد کردن اطلاعات'!$D$5,0)&lt;0,1000,K[[#This Row],[1]]-ROUND('وارد کردن اطلاعات'!$D$5,0))</f>
        <v/>
      </c>
      <c r="N17">
        <f>IF(K[[#This Row],[2]]-ROUND('وارد کردن اطلاعات'!$D$6,0)&lt;0,1000,K[[#This Row],[2]]-ROUND('وارد کردن اطلاعات'!$D$6,0))</f>
        <v/>
      </c>
      <c r="O17">
        <f>IF(K[[#This Row],[3]]-ROUND('وارد کردن اطلاعات'!$D$7,0)&lt;0,1000,K[[#This Row],[3]]-ROUND('وارد کردن اطلاعات'!$D$7,0))</f>
        <v/>
      </c>
      <c r="P17">
        <f>IF(K[[#This Row],[4]]-ROUND('وارد کردن اطلاعات'!$D$8,0)&lt;0,1000,K[[#This Row],[4]]-ROUND('وارد کردن اطلاعات'!$D$8,0))</f>
        <v/>
      </c>
      <c r="Q17">
        <f>IF(K[[#This Row],[5]]-ROUND('وارد کردن اطلاعات'!$D$9,0)&lt;0,1000,K[[#This Row],[5]]-ROUND('وارد کردن اطلاعات'!$D$9,0))</f>
        <v/>
      </c>
      <c r="R17">
        <f>IF(K[[#This Row],[6]]-ROUND('وارد کردن اطلاعات'!$D$10,0)&lt;0,1000,K[[#This Row],[6]]-ROUND('وارد کردن اطلاعات'!$D$10,0))</f>
        <v/>
      </c>
      <c r="S17">
        <f>IF(K[[#This Row],[7]]-ROUND('وارد کردن اطلاعات'!$D$11,0)&lt;0,1000,K[[#This Row],[7]]-ROUND('وارد کردن اطلاعات'!$D$11,0))</f>
        <v/>
      </c>
      <c r="T17">
        <f>IF(K[[#This Row],[8]]-ROUND('وارد کردن اطلاعات'!$D$12,0)&lt;0,1000,K[[#This Row],[8]]-ROUND('وارد کردن اطلاعات'!$D$12,0))</f>
        <v/>
      </c>
      <c r="U17">
        <f>IF(K[[#This Row],[9]]-ROUND('وارد کردن اطلاعات'!$D$13,0)&lt;0,1000,K[[#This Row],[9]]-ROUND('وارد کردن اطلاعات'!$D$13,0))</f>
        <v/>
      </c>
      <c r="V17">
        <f>IF(K[[#This Row],[10]]-ROUND('وارد کردن اطلاعات'!$D$14,0)&lt;0,1000,K[[#This Row],[10]]-ROUND('وارد کردن اطلاعات'!$D$14,0))</f>
        <v/>
      </c>
      <c r="W17">
        <f>IF(K[[#This Row],[11]]-ROUND('وارد کردن اطلاعات'!$D$15,0)&lt;0,1000,K[[#This Row],[11]]-ROUND('وارد کردن اطلاعات'!$D$15,0))</f>
        <v/>
      </c>
    </row>
    <row r="18">
      <c r="A18" t="n">
        <v>3</v>
      </c>
      <c r="B18" t="n">
        <v>34</v>
      </c>
      <c r="C18" t="n">
        <v>-1</v>
      </c>
      <c r="D18" t="n">
        <v>44</v>
      </c>
      <c r="E18" t="n">
        <v>3</v>
      </c>
      <c r="F18" t="n">
        <v>-1</v>
      </c>
      <c r="G18" t="n">
        <v>2</v>
      </c>
      <c r="H18" t="n">
        <v>3</v>
      </c>
      <c r="I18" t="n">
        <v>2</v>
      </c>
      <c r="J18" t="n">
        <v>13</v>
      </c>
      <c r="K18" t="n">
        <v>-1</v>
      </c>
      <c r="L18" t="n">
        <v>1</v>
      </c>
      <c r="M18">
        <f>IF(K[[#This Row],[1]]-ROUND('وارد کردن اطلاعات'!$D$5,0)&lt;0,1000,K[[#This Row],[1]]-ROUND('وارد کردن اطلاعات'!$D$5,0))</f>
        <v/>
      </c>
      <c r="N18">
        <f>IF(K[[#This Row],[2]]-ROUND('وارد کردن اطلاعات'!$D$6,0)&lt;0,1000,K[[#This Row],[2]]-ROUND('وارد کردن اطلاعات'!$D$6,0))</f>
        <v/>
      </c>
      <c r="O18">
        <f>IF(K[[#This Row],[3]]-ROUND('وارد کردن اطلاعات'!$D$7,0)&lt;0,1000,K[[#This Row],[3]]-ROUND('وارد کردن اطلاعات'!$D$7,0))</f>
        <v/>
      </c>
      <c r="P18">
        <f>IF(K[[#This Row],[4]]-ROUND('وارد کردن اطلاعات'!$D$8,0)&lt;0,1000,K[[#This Row],[4]]-ROUND('وارد کردن اطلاعات'!$D$8,0))</f>
        <v/>
      </c>
      <c r="Q18">
        <f>IF(K[[#This Row],[5]]-ROUND('وارد کردن اطلاعات'!$D$9,0)&lt;0,1000,K[[#This Row],[5]]-ROUND('وارد کردن اطلاعات'!$D$9,0))</f>
        <v/>
      </c>
      <c r="R18">
        <f>IF(K[[#This Row],[6]]-ROUND('وارد کردن اطلاعات'!$D$10,0)&lt;0,1000,K[[#This Row],[6]]-ROUND('وارد کردن اطلاعات'!$D$10,0))</f>
        <v/>
      </c>
      <c r="S18">
        <f>IF(K[[#This Row],[7]]-ROUND('وارد کردن اطلاعات'!$D$11,0)&lt;0,1000,K[[#This Row],[7]]-ROUND('وارد کردن اطلاعات'!$D$11,0))</f>
        <v/>
      </c>
      <c r="T18">
        <f>IF(K[[#This Row],[8]]-ROUND('وارد کردن اطلاعات'!$D$12,0)&lt;0,1000,K[[#This Row],[8]]-ROUND('وارد کردن اطلاعات'!$D$12,0))</f>
        <v/>
      </c>
      <c r="U18">
        <f>IF(K[[#This Row],[9]]-ROUND('وارد کردن اطلاعات'!$D$13,0)&lt;0,1000,K[[#This Row],[9]]-ROUND('وارد کردن اطلاعات'!$D$13,0))</f>
        <v/>
      </c>
      <c r="V18">
        <f>IF(K[[#This Row],[10]]-ROUND('وارد کردن اطلاعات'!$D$14,0)&lt;0,1000,K[[#This Row],[10]]-ROUND('وارد کردن اطلاعات'!$D$14,0))</f>
        <v/>
      </c>
      <c r="W18">
        <f>IF(K[[#This Row],[11]]-ROUND('وارد کردن اطلاعات'!$D$15,0)&lt;0,1000,K[[#This Row],[11]]-ROUND('وارد کردن اطلاعات'!$D$15,0))</f>
        <v/>
      </c>
    </row>
    <row r="19">
      <c r="A19" t="n">
        <v>2</v>
      </c>
      <c r="B19" t="n">
        <v>-1</v>
      </c>
      <c r="C19" t="n">
        <v>-1</v>
      </c>
      <c r="D19" t="n">
        <v>45</v>
      </c>
      <c r="E19" t="n">
        <v>-1</v>
      </c>
      <c r="F19" t="n">
        <v>-1</v>
      </c>
      <c r="G19" t="n">
        <v>-1</v>
      </c>
      <c r="H19" t="n">
        <v>-1</v>
      </c>
      <c r="I19" t="n">
        <v>-1</v>
      </c>
      <c r="J19" t="n">
        <v>10</v>
      </c>
      <c r="K19" t="n">
        <v>-1</v>
      </c>
      <c r="L19" t="n">
        <v>0</v>
      </c>
      <c r="M19">
        <f>IF(K[[#This Row],[1]]-ROUND('وارد کردن اطلاعات'!$D$5,0)&lt;0,1000,K[[#This Row],[1]]-ROUND('وارد کردن اطلاعات'!$D$5,0))</f>
        <v/>
      </c>
      <c r="N19">
        <f>IF(K[[#This Row],[2]]-ROUND('وارد کردن اطلاعات'!$D$6,0)&lt;0,1000,K[[#This Row],[2]]-ROUND('وارد کردن اطلاعات'!$D$6,0))</f>
        <v/>
      </c>
      <c r="O19">
        <f>IF(K[[#This Row],[3]]-ROUND('وارد کردن اطلاعات'!$D$7,0)&lt;0,1000,K[[#This Row],[3]]-ROUND('وارد کردن اطلاعات'!$D$7,0))</f>
        <v/>
      </c>
      <c r="P19">
        <f>IF(K[[#This Row],[4]]-ROUND('وارد کردن اطلاعات'!$D$8,0)&lt;0,1000,K[[#This Row],[4]]-ROUND('وارد کردن اطلاعات'!$D$8,0))</f>
        <v/>
      </c>
      <c r="Q19">
        <f>IF(K[[#This Row],[5]]-ROUND('وارد کردن اطلاعات'!$D$9,0)&lt;0,1000,K[[#This Row],[5]]-ROUND('وارد کردن اطلاعات'!$D$9,0))</f>
        <v/>
      </c>
      <c r="R19">
        <f>IF(K[[#This Row],[6]]-ROUND('وارد کردن اطلاعات'!$D$10,0)&lt;0,1000,K[[#This Row],[6]]-ROUND('وارد کردن اطلاعات'!$D$10,0))</f>
        <v/>
      </c>
      <c r="S19">
        <f>IF(K[[#This Row],[7]]-ROUND('وارد کردن اطلاعات'!$D$11,0)&lt;0,1000,K[[#This Row],[7]]-ROUND('وارد کردن اطلاعات'!$D$11,0))</f>
        <v/>
      </c>
      <c r="T19">
        <f>IF(K[[#This Row],[8]]-ROUND('وارد کردن اطلاعات'!$D$12,0)&lt;0,1000,K[[#This Row],[8]]-ROUND('وارد کردن اطلاعات'!$D$12,0))</f>
        <v/>
      </c>
      <c r="U19">
        <f>IF(K[[#This Row],[9]]-ROUND('وارد کردن اطلاعات'!$D$13,0)&lt;0,1000,K[[#This Row],[9]]-ROUND('وارد کردن اطلاعات'!$D$13,0))</f>
        <v/>
      </c>
      <c r="V19">
        <f>IF(K[[#This Row],[10]]-ROUND('وارد کردن اطلاعات'!$D$14,0)&lt;0,1000,K[[#This Row],[10]]-ROUND('وارد کردن اطلاعات'!$D$14,0))</f>
        <v/>
      </c>
      <c r="W19">
        <f>IF(K[[#This Row],[11]]-ROUND('وارد کردن اطلاعات'!$D$15,0)&lt;0,1000,K[[#This Row],[11]]-ROUND('وارد کردن اطلاعات'!$D$15,0))</f>
        <v/>
      </c>
    </row>
    <row r="20">
      <c r="A20" t="n">
        <v>1</v>
      </c>
      <c r="B20" t="n">
        <v>-1</v>
      </c>
      <c r="C20" t="n">
        <v>-1</v>
      </c>
      <c r="D20" t="n">
        <v>-1</v>
      </c>
      <c r="E20" t="n">
        <v>4</v>
      </c>
      <c r="F20" t="n">
        <v>-1</v>
      </c>
      <c r="G20" t="n">
        <v>-1</v>
      </c>
      <c r="H20" t="n">
        <v>-1</v>
      </c>
      <c r="I20" t="n">
        <v>-1</v>
      </c>
      <c r="J20" t="n">
        <v>7</v>
      </c>
      <c r="K20" t="n">
        <v>4</v>
      </c>
      <c r="L20" t="n">
        <v>-1</v>
      </c>
      <c r="M20">
        <f>IF(K[[#This Row],[1]]-ROUND('وارد کردن اطلاعات'!$D$5,0)&lt;0,1000,K[[#This Row],[1]]-ROUND('وارد کردن اطلاعات'!$D$5,0))</f>
        <v/>
      </c>
      <c r="N20">
        <f>IF(K[[#This Row],[2]]-ROUND('وارد کردن اطلاعات'!$D$6,0)&lt;0,1000,K[[#This Row],[2]]-ROUND('وارد کردن اطلاعات'!$D$6,0))</f>
        <v/>
      </c>
      <c r="O20">
        <f>IF(K[[#This Row],[3]]-ROUND('وارد کردن اطلاعات'!$D$7,0)&lt;0,1000,K[[#This Row],[3]]-ROUND('وارد کردن اطلاعات'!$D$7,0))</f>
        <v/>
      </c>
      <c r="P20">
        <f>IF(K[[#This Row],[4]]-ROUND('وارد کردن اطلاعات'!$D$8,0)&lt;0,1000,K[[#This Row],[4]]-ROUND('وارد کردن اطلاعات'!$D$8,0))</f>
        <v/>
      </c>
      <c r="Q20">
        <f>IF(K[[#This Row],[5]]-ROUND('وارد کردن اطلاعات'!$D$9,0)&lt;0,1000,K[[#This Row],[5]]-ROUND('وارد کردن اطلاعات'!$D$9,0))</f>
        <v/>
      </c>
      <c r="R20">
        <f>IF(K[[#This Row],[6]]-ROUND('وارد کردن اطلاعات'!$D$10,0)&lt;0,1000,K[[#This Row],[6]]-ROUND('وارد کردن اطلاعات'!$D$10,0))</f>
        <v/>
      </c>
      <c r="S20">
        <f>IF(K[[#This Row],[7]]-ROUND('وارد کردن اطلاعات'!$D$11,0)&lt;0,1000,K[[#This Row],[7]]-ROUND('وارد کردن اطلاعات'!$D$11,0))</f>
        <v/>
      </c>
      <c r="T20">
        <f>IF(K[[#This Row],[8]]-ROUND('وارد کردن اطلاعات'!$D$12,0)&lt;0,1000,K[[#This Row],[8]]-ROUND('وارد کردن اطلاعات'!$D$12,0))</f>
        <v/>
      </c>
      <c r="U20">
        <f>IF(K[[#This Row],[9]]-ROUND('وارد کردن اطلاعات'!$D$13,0)&lt;0,1000,K[[#This Row],[9]]-ROUND('وارد کردن اطلاعات'!$D$13,0))</f>
        <v/>
      </c>
      <c r="V20">
        <f>IF(K[[#This Row],[10]]-ROUND('وارد کردن اطلاعات'!$D$14,0)&lt;0,1000,K[[#This Row],[10]]-ROUND('وارد کردن اطلاعات'!$D$14,0))</f>
        <v/>
      </c>
      <c r="W20">
        <f>IF(K[[#This Row],[11]]-ROUND('وارد کردن اطلاعات'!$D$15,0)&lt;0,1000,K[[#This Row],[11]]-ROUND('وارد کردن اطلاعات'!$D$15,0))</f>
        <v/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20"/>
  <sheetViews>
    <sheetView workbookViewId="0">
      <selection activeCell="C2" sqref="C2:D3 K2:L9 H2:H3 B2:B4 G2:G4 G5:H5 B6 F2:F6 I2:I6 E2:E7 G7:I7 B8 J2:J8 F8:F9 H9:I9 E9:E10 E12:F12 H12:H13 J15 G16 L12:L16 H17 B18 D18 F18:G18 K11:K18 C19:H19 J19:K19 B20 F20:J20 L20"/>
    </sheetView>
  </sheetViews>
  <sheetFormatPr baseColWidth="8" defaultRowHeight="14.4"/>
  <cols>
    <col width="16.5546875" bestFit="1" customWidth="1" style="10" min="1" max="1"/>
    <col width="4.33203125" bestFit="1" customWidth="1" style="10" min="2" max="10"/>
    <col width="5.33203125" bestFit="1" customWidth="1" style="10" min="11" max="21"/>
    <col width="6.33203125" bestFit="1" customWidth="1" style="10" min="22" max="23"/>
  </cols>
  <sheetData>
    <row r="1">
      <c r="A1" t="inlineStr">
        <is>
          <t>Standard Score</t>
        </is>
      </c>
      <c r="B1" t="inlineStr">
        <is>
          <t>1</t>
        </is>
      </c>
      <c r="C1" t="inlineStr">
        <is>
          <t>2</t>
        </is>
      </c>
      <c r="D1" t="inlineStr">
        <is>
          <t>3</t>
        </is>
      </c>
      <c r="E1" t="inlineStr">
        <is>
          <t>4</t>
        </is>
      </c>
      <c r="F1" t="inlineStr">
        <is>
          <t>5</t>
        </is>
      </c>
      <c r="G1" t="inlineStr">
        <is>
          <t>6</t>
        </is>
      </c>
      <c r="H1" t="inlineStr">
        <is>
          <t>7</t>
        </is>
      </c>
      <c r="I1" t="inlineStr">
        <is>
          <t>8</t>
        </is>
      </c>
      <c r="J1" t="inlineStr">
        <is>
          <t>9</t>
        </is>
      </c>
      <c r="K1" t="inlineStr">
        <is>
          <t>10</t>
        </is>
      </c>
      <c r="L1" t="inlineStr">
        <is>
          <t>11</t>
        </is>
      </c>
      <c r="M1" t="inlineStr">
        <is>
          <t>1*</t>
        </is>
      </c>
      <c r="N1" t="inlineStr">
        <is>
          <t>2*</t>
        </is>
      </c>
      <c r="O1" t="inlineStr">
        <is>
          <t>3*</t>
        </is>
      </c>
      <c r="P1" t="inlineStr">
        <is>
          <t>4*</t>
        </is>
      </c>
      <c r="Q1" t="inlineStr">
        <is>
          <t>5*</t>
        </is>
      </c>
      <c r="R1" t="inlineStr">
        <is>
          <t>6*</t>
        </is>
      </c>
      <c r="S1" t="inlineStr">
        <is>
          <t>7*</t>
        </is>
      </c>
      <c r="T1" t="inlineStr">
        <is>
          <t>8*</t>
        </is>
      </c>
      <c r="U1" t="inlineStr">
        <is>
          <t>9*</t>
        </is>
      </c>
      <c r="V1" t="inlineStr">
        <is>
          <t>10*</t>
        </is>
      </c>
      <c r="W1" t="inlineStr">
        <is>
          <t>11*</t>
        </is>
      </c>
    </row>
    <row r="2">
      <c r="A2" t="n">
        <v>19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t="n">
        <v>-1</v>
      </c>
      <c r="I2" t="n">
        <v>-1</v>
      </c>
      <c r="J2" t="n">
        <v>-1</v>
      </c>
      <c r="K2" t="n">
        <v>-1</v>
      </c>
      <c r="L2" t="n">
        <v>-1</v>
      </c>
      <c r="M2">
        <f>IF(L[[#This Row],[1]]-ROUND('وارد کردن اطلاعات'!$D$5,0)&lt;0,1000,L[[#This Row],[1]]-ROUND('وارد کردن اطلاعات'!$D$5,0))</f>
        <v/>
      </c>
      <c r="N2">
        <f>IF(L[[#This Row],[2]]-ROUND('وارد کردن اطلاعات'!$D$6,0)&lt;0,1000,L[[#This Row],[2]]-ROUND('وارد کردن اطلاعات'!$D$6,0))</f>
        <v/>
      </c>
      <c r="O2">
        <f>IF(L[[#This Row],[3]]-ROUND('وارد کردن اطلاعات'!$D$7,0)&lt;0,1000,L[[#This Row],[3]]-ROUND('وارد کردن اطلاعات'!$D$7,0))</f>
        <v/>
      </c>
      <c r="P2">
        <f>IF(L[[#This Row],[4]]-ROUND('وارد کردن اطلاعات'!$D$8,0)&lt;0,1000,L[[#This Row],[4]]-ROUND('وارد کردن اطلاعات'!$D$8,0))</f>
        <v/>
      </c>
      <c r="Q2">
        <f>IF(L[[#This Row],[5]]-ROUND('وارد کردن اطلاعات'!$D$9,0)&lt;0,1000,L[[#This Row],[5]]-ROUND('وارد کردن اطلاعات'!$D$9,0))</f>
        <v/>
      </c>
      <c r="R2">
        <f>IF(L[[#This Row],[6]]-ROUND('وارد کردن اطلاعات'!$D$10,0)&lt;0,1000,L[[#This Row],[6]]-ROUND('وارد کردن اطلاعات'!$D$10,0))</f>
        <v/>
      </c>
      <c r="S2">
        <f>IF(L[[#This Row],[7]]-ROUND('وارد کردن اطلاعات'!$D$11,0)&lt;0,1000,L[[#This Row],[7]]-ROUND('وارد کردن اطلاعات'!$D$11,0))</f>
        <v/>
      </c>
      <c r="T2">
        <f>IF(L[[#This Row],[8]]-ROUND('وارد کردن اطلاعات'!$D$12,0)&lt;0,1000,L[[#This Row],[8]]-ROUND('وارد کردن اطلاعات'!$D$12,0))</f>
        <v/>
      </c>
      <c r="U2">
        <f>IF(L[[#This Row],[9]]-ROUND('وارد کردن اطلاعات'!$D$13,0)&lt;0,1000,L[[#This Row],[9]]-ROUND('وارد کردن اطلاعات'!$D$13,0))</f>
        <v/>
      </c>
      <c r="V2">
        <f>IF(L[[#This Row],[10]]-ROUND('وارد کردن اطلاعات'!$D$14,0)&lt;0,1000,L[[#This Row],[10]]-ROUND('وارد کردن اطلاعات'!$D$14,0))</f>
        <v/>
      </c>
      <c r="W2">
        <f>IF(L[[#This Row],[11]]-ROUND('وارد کردن اطلاعات'!$D$15,0)&lt;0,1000,L[[#This Row],[11]]-ROUND('وارد کردن اطلاعات'!$D$15,0))</f>
        <v/>
      </c>
    </row>
    <row r="3">
      <c r="A3" t="n">
        <v>18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-1</v>
      </c>
      <c r="I3" t="n">
        <v>-1</v>
      </c>
      <c r="J3" t="n">
        <v>-1</v>
      </c>
      <c r="K3" t="n">
        <v>-1</v>
      </c>
      <c r="L3" t="n">
        <v>-1</v>
      </c>
      <c r="M3">
        <f>IF(L[[#This Row],[1]]-ROUND('وارد کردن اطلاعات'!$D$5,0)&lt;0,1000,L[[#This Row],[1]]-ROUND('وارد کردن اطلاعات'!$D$5,0))</f>
        <v/>
      </c>
      <c r="N3">
        <f>IF(L[[#This Row],[2]]-ROUND('وارد کردن اطلاعات'!$D$6,0)&lt;0,1000,L[[#This Row],[2]]-ROUND('وارد کردن اطلاعات'!$D$6,0))</f>
        <v/>
      </c>
      <c r="O3">
        <f>IF(L[[#This Row],[3]]-ROUND('وارد کردن اطلاعات'!$D$7,0)&lt;0,1000,L[[#This Row],[3]]-ROUND('وارد کردن اطلاعات'!$D$7,0))</f>
        <v/>
      </c>
      <c r="P3">
        <f>IF(L[[#This Row],[4]]-ROUND('وارد کردن اطلاعات'!$D$8,0)&lt;0,1000,L[[#This Row],[4]]-ROUND('وارد کردن اطلاعات'!$D$8,0))</f>
        <v/>
      </c>
      <c r="Q3">
        <f>IF(L[[#This Row],[5]]-ROUND('وارد کردن اطلاعات'!$D$9,0)&lt;0,1000,L[[#This Row],[5]]-ROUND('وارد کردن اطلاعات'!$D$9,0))</f>
        <v/>
      </c>
      <c r="R3">
        <f>IF(L[[#This Row],[6]]-ROUND('وارد کردن اطلاعات'!$D$10,0)&lt;0,1000,L[[#This Row],[6]]-ROUND('وارد کردن اطلاعات'!$D$10,0))</f>
        <v/>
      </c>
      <c r="S3">
        <f>IF(L[[#This Row],[7]]-ROUND('وارد کردن اطلاعات'!$D$11,0)&lt;0,1000,L[[#This Row],[7]]-ROUND('وارد کردن اطلاعات'!$D$11,0))</f>
        <v/>
      </c>
      <c r="T3">
        <f>IF(L[[#This Row],[8]]-ROUND('وارد کردن اطلاعات'!$D$12,0)&lt;0,1000,L[[#This Row],[8]]-ROUND('وارد کردن اطلاعات'!$D$12,0))</f>
        <v/>
      </c>
      <c r="U3">
        <f>IF(L[[#This Row],[9]]-ROUND('وارد کردن اطلاعات'!$D$13,0)&lt;0,1000,L[[#This Row],[9]]-ROUND('وارد کردن اطلاعات'!$D$13,0))</f>
        <v/>
      </c>
      <c r="V3">
        <f>IF(L[[#This Row],[10]]-ROUND('وارد کردن اطلاعات'!$D$14,0)&lt;0,1000,L[[#This Row],[10]]-ROUND('وارد کردن اطلاعات'!$D$14,0))</f>
        <v/>
      </c>
      <c r="W3">
        <f>IF(L[[#This Row],[11]]-ROUND('وارد کردن اطلاعات'!$D$15,0)&lt;0,1000,L[[#This Row],[11]]-ROUND('وارد کردن اطلاعات'!$D$15,0))</f>
        <v/>
      </c>
    </row>
    <row r="4">
      <c r="A4" t="n">
        <v>17</v>
      </c>
      <c r="B4" t="n">
        <v>-1</v>
      </c>
      <c r="C4" t="n">
        <v>14</v>
      </c>
      <c r="D4" t="n">
        <v>23</v>
      </c>
      <c r="E4" t="n">
        <v>-1</v>
      </c>
      <c r="F4" t="n">
        <v>-1</v>
      </c>
      <c r="G4" t="n">
        <v>-1</v>
      </c>
      <c r="H4" t="n">
        <v>10</v>
      </c>
      <c r="I4" t="n">
        <v>-1</v>
      </c>
      <c r="J4" t="n">
        <v>-1</v>
      </c>
      <c r="K4" t="n">
        <v>-1</v>
      </c>
      <c r="L4" t="n">
        <v>-1</v>
      </c>
      <c r="M4">
        <f>IF(L[[#This Row],[1]]-ROUND('وارد کردن اطلاعات'!$D$5,0)&lt;0,1000,L[[#This Row],[1]]-ROUND('وارد کردن اطلاعات'!$D$5,0))</f>
        <v/>
      </c>
      <c r="N4">
        <f>IF(L[[#This Row],[2]]-ROUND('وارد کردن اطلاعات'!$D$6,0)&lt;0,1000,L[[#This Row],[2]]-ROUND('وارد کردن اطلاعات'!$D$6,0))</f>
        <v/>
      </c>
      <c r="O4">
        <f>IF(L[[#This Row],[3]]-ROUND('وارد کردن اطلاعات'!$D$7,0)&lt;0,1000,L[[#This Row],[3]]-ROUND('وارد کردن اطلاعات'!$D$7,0))</f>
        <v/>
      </c>
      <c r="P4">
        <f>IF(L[[#This Row],[4]]-ROUND('وارد کردن اطلاعات'!$D$8,0)&lt;0,1000,L[[#This Row],[4]]-ROUND('وارد کردن اطلاعات'!$D$8,0))</f>
        <v/>
      </c>
      <c r="Q4">
        <f>IF(L[[#This Row],[5]]-ROUND('وارد کردن اطلاعات'!$D$9,0)&lt;0,1000,L[[#This Row],[5]]-ROUND('وارد کردن اطلاعات'!$D$9,0))</f>
        <v/>
      </c>
      <c r="R4">
        <f>IF(L[[#This Row],[6]]-ROUND('وارد کردن اطلاعات'!$D$10,0)&lt;0,1000,L[[#This Row],[6]]-ROUND('وارد کردن اطلاعات'!$D$10,0))</f>
        <v/>
      </c>
      <c r="S4">
        <f>IF(L[[#This Row],[7]]-ROUND('وارد کردن اطلاعات'!$D$11,0)&lt;0,1000,L[[#This Row],[7]]-ROUND('وارد کردن اطلاعات'!$D$11,0))</f>
        <v/>
      </c>
      <c r="T4">
        <f>IF(L[[#This Row],[8]]-ROUND('وارد کردن اطلاعات'!$D$12,0)&lt;0,1000,L[[#This Row],[8]]-ROUND('وارد کردن اطلاعات'!$D$12,0))</f>
        <v/>
      </c>
      <c r="U4">
        <f>IF(L[[#This Row],[9]]-ROUND('وارد کردن اطلاعات'!$D$13,0)&lt;0,1000,L[[#This Row],[9]]-ROUND('وارد کردن اطلاعات'!$D$13,0))</f>
        <v/>
      </c>
      <c r="V4">
        <f>IF(L[[#This Row],[10]]-ROUND('وارد کردن اطلاعات'!$D$14,0)&lt;0,1000,L[[#This Row],[10]]-ROUND('وارد کردن اطلاعات'!$D$14,0))</f>
        <v/>
      </c>
      <c r="W4">
        <f>IF(L[[#This Row],[11]]-ROUND('وارد کردن اطلاعات'!$D$15,0)&lt;0,1000,L[[#This Row],[11]]-ROUND('وارد کردن اطلاعات'!$D$15,0))</f>
        <v/>
      </c>
    </row>
    <row r="5">
      <c r="A5" t="n">
        <v>16</v>
      </c>
      <c r="B5" t="n">
        <v>15</v>
      </c>
      <c r="C5" t="n">
        <v>15</v>
      </c>
      <c r="D5" t="n">
        <v>24</v>
      </c>
      <c r="E5" t="n">
        <v>-1</v>
      </c>
      <c r="F5" t="n">
        <v>-1</v>
      </c>
      <c r="G5" t="n">
        <v>-1</v>
      </c>
      <c r="H5" t="n">
        <v>-1</v>
      </c>
      <c r="I5" t="n">
        <v>-1</v>
      </c>
      <c r="J5" t="n">
        <v>-1</v>
      </c>
      <c r="K5" t="n">
        <v>-1</v>
      </c>
      <c r="L5" t="n">
        <v>-1</v>
      </c>
      <c r="M5">
        <f>IF(L[[#This Row],[1]]-ROUND('وارد کردن اطلاعات'!$D$5,0)&lt;0,1000,L[[#This Row],[1]]-ROUND('وارد کردن اطلاعات'!$D$5,0))</f>
        <v/>
      </c>
      <c r="N5">
        <f>IF(L[[#This Row],[2]]-ROUND('وارد کردن اطلاعات'!$D$6,0)&lt;0,1000,L[[#This Row],[2]]-ROUND('وارد کردن اطلاعات'!$D$6,0))</f>
        <v/>
      </c>
      <c r="O5">
        <f>IF(L[[#This Row],[3]]-ROUND('وارد کردن اطلاعات'!$D$7,0)&lt;0,1000,L[[#This Row],[3]]-ROUND('وارد کردن اطلاعات'!$D$7,0))</f>
        <v/>
      </c>
      <c r="P5">
        <f>IF(L[[#This Row],[4]]-ROUND('وارد کردن اطلاعات'!$D$8,0)&lt;0,1000,L[[#This Row],[4]]-ROUND('وارد کردن اطلاعات'!$D$8,0))</f>
        <v/>
      </c>
      <c r="Q5">
        <f>IF(L[[#This Row],[5]]-ROUND('وارد کردن اطلاعات'!$D$9,0)&lt;0,1000,L[[#This Row],[5]]-ROUND('وارد کردن اطلاعات'!$D$9,0))</f>
        <v/>
      </c>
      <c r="R5">
        <f>IF(L[[#This Row],[6]]-ROUND('وارد کردن اطلاعات'!$D$10,0)&lt;0,1000,L[[#This Row],[6]]-ROUND('وارد کردن اطلاعات'!$D$10,0))</f>
        <v/>
      </c>
      <c r="S5">
        <f>IF(L[[#This Row],[7]]-ROUND('وارد کردن اطلاعات'!$D$11,0)&lt;0,1000,L[[#This Row],[7]]-ROUND('وارد کردن اطلاعات'!$D$11,0))</f>
        <v/>
      </c>
      <c r="T5">
        <f>IF(L[[#This Row],[8]]-ROUND('وارد کردن اطلاعات'!$D$12,0)&lt;0,1000,L[[#This Row],[8]]-ROUND('وارد کردن اطلاعات'!$D$12,0))</f>
        <v/>
      </c>
      <c r="U5">
        <f>IF(L[[#This Row],[9]]-ROUND('وارد کردن اطلاعات'!$D$13,0)&lt;0,1000,L[[#This Row],[9]]-ROUND('وارد کردن اطلاعات'!$D$13,0))</f>
        <v/>
      </c>
      <c r="V5">
        <f>IF(L[[#This Row],[10]]-ROUND('وارد کردن اطلاعات'!$D$14,0)&lt;0,1000,L[[#This Row],[10]]-ROUND('وارد کردن اطلاعات'!$D$14,0))</f>
        <v/>
      </c>
      <c r="W5">
        <f>IF(L[[#This Row],[11]]-ROUND('وارد کردن اطلاعات'!$D$15,0)&lt;0,1000,L[[#This Row],[11]]-ROUND('وارد کردن اطلاعات'!$D$15,0))</f>
        <v/>
      </c>
    </row>
    <row r="6">
      <c r="A6" t="n">
        <v>15</v>
      </c>
      <c r="B6" t="n">
        <v>-1</v>
      </c>
      <c r="C6" t="n">
        <v>16</v>
      </c>
      <c r="D6" t="n">
        <v>26</v>
      </c>
      <c r="E6" t="n">
        <v>-1</v>
      </c>
      <c r="F6" t="n">
        <v>-1</v>
      </c>
      <c r="G6" t="n">
        <v>10</v>
      </c>
      <c r="H6" t="n">
        <v>8</v>
      </c>
      <c r="I6" t="n">
        <v>-1</v>
      </c>
      <c r="J6" t="n">
        <v>-1</v>
      </c>
      <c r="K6" t="n">
        <v>-1</v>
      </c>
      <c r="L6" t="n">
        <v>-1</v>
      </c>
      <c r="M6">
        <f>IF(L[[#This Row],[1]]-ROUND('وارد کردن اطلاعات'!$D$5,0)&lt;0,1000,L[[#This Row],[1]]-ROUND('وارد کردن اطلاعات'!$D$5,0))</f>
        <v/>
      </c>
      <c r="N6">
        <f>IF(L[[#This Row],[2]]-ROUND('وارد کردن اطلاعات'!$D$6,0)&lt;0,1000,L[[#This Row],[2]]-ROUND('وارد کردن اطلاعات'!$D$6,0))</f>
        <v/>
      </c>
      <c r="O6">
        <f>IF(L[[#This Row],[3]]-ROUND('وارد کردن اطلاعات'!$D$7,0)&lt;0,1000,L[[#This Row],[3]]-ROUND('وارد کردن اطلاعات'!$D$7,0))</f>
        <v/>
      </c>
      <c r="P6">
        <f>IF(L[[#This Row],[4]]-ROUND('وارد کردن اطلاعات'!$D$8,0)&lt;0,1000,L[[#This Row],[4]]-ROUND('وارد کردن اطلاعات'!$D$8,0))</f>
        <v/>
      </c>
      <c r="Q6">
        <f>IF(L[[#This Row],[5]]-ROUND('وارد کردن اطلاعات'!$D$9,0)&lt;0,1000,L[[#This Row],[5]]-ROUND('وارد کردن اطلاعات'!$D$9,0))</f>
        <v/>
      </c>
      <c r="R6">
        <f>IF(L[[#This Row],[6]]-ROUND('وارد کردن اطلاعات'!$D$10,0)&lt;0,1000,L[[#This Row],[6]]-ROUND('وارد کردن اطلاعات'!$D$10,0))</f>
        <v/>
      </c>
      <c r="S6">
        <f>IF(L[[#This Row],[7]]-ROUND('وارد کردن اطلاعات'!$D$11,0)&lt;0,1000,L[[#This Row],[7]]-ROUND('وارد کردن اطلاعات'!$D$11,0))</f>
        <v/>
      </c>
      <c r="T6">
        <f>IF(L[[#This Row],[8]]-ROUND('وارد کردن اطلاعات'!$D$12,0)&lt;0,1000,L[[#This Row],[8]]-ROUND('وارد کردن اطلاعات'!$D$12,0))</f>
        <v/>
      </c>
      <c r="U6">
        <f>IF(L[[#This Row],[9]]-ROUND('وارد کردن اطلاعات'!$D$13,0)&lt;0,1000,L[[#This Row],[9]]-ROUND('وارد کردن اطلاعات'!$D$13,0))</f>
        <v/>
      </c>
      <c r="V6">
        <f>IF(L[[#This Row],[10]]-ROUND('وارد کردن اطلاعات'!$D$14,0)&lt;0,1000,L[[#This Row],[10]]-ROUND('وارد کردن اطلاعات'!$D$14,0))</f>
        <v/>
      </c>
      <c r="W6">
        <f>IF(L[[#This Row],[11]]-ROUND('وارد کردن اطلاعات'!$D$15,0)&lt;0,1000,L[[#This Row],[11]]-ROUND('وارد کردن اطلاعات'!$D$15,0))</f>
        <v/>
      </c>
    </row>
    <row r="7">
      <c r="A7" t="n">
        <v>14</v>
      </c>
      <c r="B7" t="n">
        <v>16</v>
      </c>
      <c r="C7" t="n">
        <v>17</v>
      </c>
      <c r="D7" t="n">
        <v>27</v>
      </c>
      <c r="E7" t="n">
        <v>-1</v>
      </c>
      <c r="F7" t="n">
        <v>10</v>
      </c>
      <c r="G7" t="n">
        <v>-1</v>
      </c>
      <c r="H7" t="n">
        <v>-1</v>
      </c>
      <c r="I7" t="n">
        <v>-1</v>
      </c>
      <c r="J7" t="n">
        <v>-1</v>
      </c>
      <c r="K7" t="n">
        <v>-1</v>
      </c>
      <c r="L7" t="n">
        <v>-1</v>
      </c>
      <c r="M7">
        <f>IF(L[[#This Row],[1]]-ROUND('وارد کردن اطلاعات'!$D$5,0)&lt;0,1000,L[[#This Row],[1]]-ROUND('وارد کردن اطلاعات'!$D$5,0))</f>
        <v/>
      </c>
      <c r="N7">
        <f>IF(L[[#This Row],[2]]-ROUND('وارد کردن اطلاعات'!$D$6,0)&lt;0,1000,L[[#This Row],[2]]-ROUND('وارد کردن اطلاعات'!$D$6,0))</f>
        <v/>
      </c>
      <c r="O7">
        <f>IF(L[[#This Row],[3]]-ROUND('وارد کردن اطلاعات'!$D$7,0)&lt;0,1000,L[[#This Row],[3]]-ROUND('وارد کردن اطلاعات'!$D$7,0))</f>
        <v/>
      </c>
      <c r="P7">
        <f>IF(L[[#This Row],[4]]-ROUND('وارد کردن اطلاعات'!$D$8,0)&lt;0,1000,L[[#This Row],[4]]-ROUND('وارد کردن اطلاعات'!$D$8,0))</f>
        <v/>
      </c>
      <c r="Q7">
        <f>IF(L[[#This Row],[5]]-ROUND('وارد کردن اطلاعات'!$D$9,0)&lt;0,1000,L[[#This Row],[5]]-ROUND('وارد کردن اطلاعات'!$D$9,0))</f>
        <v/>
      </c>
      <c r="R7">
        <f>IF(L[[#This Row],[6]]-ROUND('وارد کردن اطلاعات'!$D$10,0)&lt;0,1000,L[[#This Row],[6]]-ROUND('وارد کردن اطلاعات'!$D$10,0))</f>
        <v/>
      </c>
      <c r="S7">
        <f>IF(L[[#This Row],[7]]-ROUND('وارد کردن اطلاعات'!$D$11,0)&lt;0,1000,L[[#This Row],[7]]-ROUND('وارد کردن اطلاعات'!$D$11,0))</f>
        <v/>
      </c>
      <c r="T7">
        <f>IF(L[[#This Row],[8]]-ROUND('وارد کردن اطلاعات'!$D$12,0)&lt;0,1000,L[[#This Row],[8]]-ROUND('وارد کردن اطلاعات'!$D$12,0))</f>
        <v/>
      </c>
      <c r="U7">
        <f>IF(L[[#This Row],[9]]-ROUND('وارد کردن اطلاعات'!$D$13,0)&lt;0,1000,L[[#This Row],[9]]-ROUND('وارد کردن اطلاعات'!$D$13,0))</f>
        <v/>
      </c>
      <c r="V7">
        <f>IF(L[[#This Row],[10]]-ROUND('وارد کردن اطلاعات'!$D$14,0)&lt;0,1000,L[[#This Row],[10]]-ROUND('وارد کردن اطلاعات'!$D$14,0))</f>
        <v/>
      </c>
      <c r="W7">
        <f>IF(L[[#This Row],[11]]-ROUND('وارد کردن اطلاعات'!$D$15,0)&lt;0,1000,L[[#This Row],[11]]-ROUND('وارد کردن اطلاعات'!$D$15,0))</f>
        <v/>
      </c>
    </row>
    <row r="8">
      <c r="A8" t="n">
        <v>13</v>
      </c>
      <c r="B8" t="n">
        <v>-1</v>
      </c>
      <c r="C8" t="n">
        <v>18</v>
      </c>
      <c r="D8" t="n">
        <v>30</v>
      </c>
      <c r="E8" t="n">
        <v>0</v>
      </c>
      <c r="F8" t="n">
        <v>-1</v>
      </c>
      <c r="G8" t="n">
        <v>9</v>
      </c>
      <c r="H8" t="n">
        <v>7</v>
      </c>
      <c r="I8" t="n">
        <v>30</v>
      </c>
      <c r="J8" t="n">
        <v>-1</v>
      </c>
      <c r="K8" t="n">
        <v>-1</v>
      </c>
      <c r="L8" t="n">
        <v>-1</v>
      </c>
      <c r="M8">
        <f>IF(L[[#This Row],[1]]-ROUND('وارد کردن اطلاعات'!$D$5,0)&lt;0,1000,L[[#This Row],[1]]-ROUND('وارد کردن اطلاعات'!$D$5,0))</f>
        <v/>
      </c>
      <c r="N8">
        <f>IF(L[[#This Row],[2]]-ROUND('وارد کردن اطلاعات'!$D$6,0)&lt;0,1000,L[[#This Row],[2]]-ROUND('وارد کردن اطلاعات'!$D$6,0))</f>
        <v/>
      </c>
      <c r="O8">
        <f>IF(L[[#This Row],[3]]-ROUND('وارد کردن اطلاعات'!$D$7,0)&lt;0,1000,L[[#This Row],[3]]-ROUND('وارد کردن اطلاعات'!$D$7,0))</f>
        <v/>
      </c>
      <c r="P8">
        <f>IF(L[[#This Row],[4]]-ROUND('وارد کردن اطلاعات'!$D$8,0)&lt;0,1000,L[[#This Row],[4]]-ROUND('وارد کردن اطلاعات'!$D$8,0))</f>
        <v/>
      </c>
      <c r="Q8">
        <f>IF(L[[#This Row],[5]]-ROUND('وارد کردن اطلاعات'!$D$9,0)&lt;0,1000,L[[#This Row],[5]]-ROUND('وارد کردن اطلاعات'!$D$9,0))</f>
        <v/>
      </c>
      <c r="R8">
        <f>IF(L[[#This Row],[6]]-ROUND('وارد کردن اطلاعات'!$D$10,0)&lt;0,1000,L[[#This Row],[6]]-ROUND('وارد کردن اطلاعات'!$D$10,0))</f>
        <v/>
      </c>
      <c r="S8">
        <f>IF(L[[#This Row],[7]]-ROUND('وارد کردن اطلاعات'!$D$11,0)&lt;0,1000,L[[#This Row],[7]]-ROUND('وارد کردن اطلاعات'!$D$11,0))</f>
        <v/>
      </c>
      <c r="T8">
        <f>IF(L[[#This Row],[8]]-ROUND('وارد کردن اطلاعات'!$D$12,0)&lt;0,1000,L[[#This Row],[8]]-ROUND('وارد کردن اطلاعات'!$D$12,0))</f>
        <v/>
      </c>
      <c r="U8">
        <f>IF(L[[#This Row],[9]]-ROUND('وارد کردن اطلاعات'!$D$13,0)&lt;0,1000,L[[#This Row],[9]]-ROUND('وارد کردن اطلاعات'!$D$13,0))</f>
        <v/>
      </c>
      <c r="V8">
        <f>IF(L[[#This Row],[10]]-ROUND('وارد کردن اطلاعات'!$D$14,0)&lt;0,1000,L[[#This Row],[10]]-ROUND('وارد کردن اطلاعات'!$D$14,0))</f>
        <v/>
      </c>
      <c r="W8">
        <f>IF(L[[#This Row],[11]]-ROUND('وارد کردن اطلاعات'!$D$15,0)&lt;0,1000,L[[#This Row],[11]]-ROUND('وارد کردن اطلاعات'!$D$15,0))</f>
        <v/>
      </c>
    </row>
    <row r="9">
      <c r="A9" t="n">
        <v>12</v>
      </c>
      <c r="B9" t="n">
        <v>17</v>
      </c>
      <c r="C9" t="n">
        <v>20</v>
      </c>
      <c r="D9" t="n">
        <v>34</v>
      </c>
      <c r="E9" t="n">
        <v>-1</v>
      </c>
      <c r="F9" t="n">
        <v>-1</v>
      </c>
      <c r="G9" t="n">
        <v>8</v>
      </c>
      <c r="H9" t="n">
        <v>-1</v>
      </c>
      <c r="I9" t="n">
        <v>-1</v>
      </c>
      <c r="J9" t="n">
        <v>15</v>
      </c>
      <c r="K9" t="n">
        <v>-1</v>
      </c>
      <c r="L9" t="n">
        <v>-1</v>
      </c>
      <c r="M9">
        <f>IF(L[[#This Row],[1]]-ROUND('وارد کردن اطلاعات'!$D$5,0)&lt;0,1000,L[[#This Row],[1]]-ROUND('وارد کردن اطلاعات'!$D$5,0))</f>
        <v/>
      </c>
      <c r="N9">
        <f>IF(L[[#This Row],[2]]-ROUND('وارد کردن اطلاعات'!$D$6,0)&lt;0,1000,L[[#This Row],[2]]-ROUND('وارد کردن اطلاعات'!$D$6,0))</f>
        <v/>
      </c>
      <c r="O9">
        <f>IF(L[[#This Row],[3]]-ROUND('وارد کردن اطلاعات'!$D$7,0)&lt;0,1000,L[[#This Row],[3]]-ROUND('وارد کردن اطلاعات'!$D$7,0))</f>
        <v/>
      </c>
      <c r="P9">
        <f>IF(L[[#This Row],[4]]-ROUND('وارد کردن اطلاعات'!$D$8,0)&lt;0,1000,L[[#This Row],[4]]-ROUND('وارد کردن اطلاعات'!$D$8,0))</f>
        <v/>
      </c>
      <c r="Q9">
        <f>IF(L[[#This Row],[5]]-ROUND('وارد کردن اطلاعات'!$D$9,0)&lt;0,1000,L[[#This Row],[5]]-ROUND('وارد کردن اطلاعات'!$D$9,0))</f>
        <v/>
      </c>
      <c r="R9">
        <f>IF(L[[#This Row],[6]]-ROUND('وارد کردن اطلاعات'!$D$10,0)&lt;0,1000,L[[#This Row],[6]]-ROUND('وارد کردن اطلاعات'!$D$10,0))</f>
        <v/>
      </c>
      <c r="S9">
        <f>IF(L[[#This Row],[7]]-ROUND('وارد کردن اطلاعات'!$D$11,0)&lt;0,1000,L[[#This Row],[7]]-ROUND('وارد کردن اطلاعات'!$D$11,0))</f>
        <v/>
      </c>
      <c r="T9">
        <f>IF(L[[#This Row],[8]]-ROUND('وارد کردن اطلاعات'!$D$12,0)&lt;0,1000,L[[#This Row],[8]]-ROUND('وارد کردن اطلاعات'!$D$12,0))</f>
        <v/>
      </c>
      <c r="U9">
        <f>IF(L[[#This Row],[9]]-ROUND('وارد کردن اطلاعات'!$D$13,0)&lt;0,1000,L[[#This Row],[9]]-ROUND('وارد کردن اطلاعات'!$D$13,0))</f>
        <v/>
      </c>
      <c r="V9">
        <f>IF(L[[#This Row],[10]]-ROUND('وارد کردن اطلاعات'!$D$14,0)&lt;0,1000,L[[#This Row],[10]]-ROUND('وارد کردن اطلاعات'!$D$14,0))</f>
        <v/>
      </c>
      <c r="W9">
        <f>IF(L[[#This Row],[11]]-ROUND('وارد کردن اطلاعات'!$D$15,0)&lt;0,1000,L[[#This Row],[11]]-ROUND('وارد کردن اطلاعات'!$D$15,0))</f>
        <v/>
      </c>
    </row>
    <row r="10">
      <c r="A10" t="n">
        <v>11</v>
      </c>
      <c r="B10" t="n">
        <v>19</v>
      </c>
      <c r="C10" t="n">
        <v>21</v>
      </c>
      <c r="D10" t="n">
        <v>38</v>
      </c>
      <c r="E10" t="n">
        <v>-1</v>
      </c>
      <c r="F10" t="n">
        <v>9</v>
      </c>
      <c r="G10" t="n">
        <v>6</v>
      </c>
      <c r="H10" t="n">
        <v>6</v>
      </c>
      <c r="I10" t="n">
        <v>28</v>
      </c>
      <c r="J10" t="n">
        <v>13</v>
      </c>
      <c r="K10" t="n">
        <v>5</v>
      </c>
      <c r="L10" t="n">
        <v>5</v>
      </c>
      <c r="M10">
        <f>IF(L[[#This Row],[1]]-ROUND('وارد کردن اطلاعات'!$D$5,0)&lt;0,1000,L[[#This Row],[1]]-ROUND('وارد کردن اطلاعات'!$D$5,0))</f>
        <v/>
      </c>
      <c r="N10">
        <f>IF(L[[#This Row],[2]]-ROUND('وارد کردن اطلاعات'!$D$6,0)&lt;0,1000,L[[#This Row],[2]]-ROUND('وارد کردن اطلاعات'!$D$6,0))</f>
        <v/>
      </c>
      <c r="O10">
        <f>IF(L[[#This Row],[3]]-ROUND('وارد کردن اطلاعات'!$D$7,0)&lt;0,1000,L[[#This Row],[3]]-ROUND('وارد کردن اطلاعات'!$D$7,0))</f>
        <v/>
      </c>
      <c r="P10">
        <f>IF(L[[#This Row],[4]]-ROUND('وارد کردن اطلاعات'!$D$8,0)&lt;0,1000,L[[#This Row],[4]]-ROUND('وارد کردن اطلاعات'!$D$8,0))</f>
        <v/>
      </c>
      <c r="Q10">
        <f>IF(L[[#This Row],[5]]-ROUND('وارد کردن اطلاعات'!$D$9,0)&lt;0,1000,L[[#This Row],[5]]-ROUND('وارد کردن اطلاعات'!$D$9,0))</f>
        <v/>
      </c>
      <c r="R10">
        <f>IF(L[[#This Row],[6]]-ROUND('وارد کردن اطلاعات'!$D$10,0)&lt;0,1000,L[[#This Row],[6]]-ROUND('وارد کردن اطلاعات'!$D$10,0))</f>
        <v/>
      </c>
      <c r="S10">
        <f>IF(L[[#This Row],[7]]-ROUND('وارد کردن اطلاعات'!$D$11,0)&lt;0,1000,L[[#This Row],[7]]-ROUND('وارد کردن اطلاعات'!$D$11,0))</f>
        <v/>
      </c>
      <c r="T10">
        <f>IF(L[[#This Row],[8]]-ROUND('وارد کردن اطلاعات'!$D$12,0)&lt;0,1000,L[[#This Row],[8]]-ROUND('وارد کردن اطلاعات'!$D$12,0))</f>
        <v/>
      </c>
      <c r="U10">
        <f>IF(L[[#This Row],[9]]-ROUND('وارد کردن اطلاعات'!$D$13,0)&lt;0,1000,L[[#This Row],[9]]-ROUND('وارد کردن اطلاعات'!$D$13,0))</f>
        <v/>
      </c>
      <c r="V10">
        <f>IF(L[[#This Row],[10]]-ROUND('وارد کردن اطلاعات'!$D$14,0)&lt;0,1000,L[[#This Row],[10]]-ROUND('وارد کردن اطلاعات'!$D$14,0))</f>
        <v/>
      </c>
      <c r="W10">
        <f>IF(L[[#This Row],[11]]-ROUND('وارد کردن اطلاعات'!$D$15,0)&lt;0,1000,L[[#This Row],[11]]-ROUND('وارد کردن اطلاعات'!$D$15,0))</f>
        <v/>
      </c>
    </row>
    <row r="11">
      <c r="A11" t="n">
        <v>10</v>
      </c>
      <c r="B11" t="n">
        <v>21</v>
      </c>
      <c r="C11" t="n">
        <v>23</v>
      </c>
      <c r="D11" t="n">
        <v>42</v>
      </c>
      <c r="E11" t="n">
        <v>1</v>
      </c>
      <c r="F11" t="n">
        <v>7</v>
      </c>
      <c r="G11" t="n">
        <v>5</v>
      </c>
      <c r="H11" t="n">
        <v>5</v>
      </c>
      <c r="I11" t="n">
        <v>26</v>
      </c>
      <c r="J11" t="n">
        <v>12</v>
      </c>
      <c r="K11" t="n">
        <v>-1</v>
      </c>
      <c r="L11" t="n">
        <v>4</v>
      </c>
      <c r="M11">
        <f>IF(L[[#This Row],[1]]-ROUND('وارد کردن اطلاعات'!$D$5,0)&lt;0,1000,L[[#This Row],[1]]-ROUND('وارد کردن اطلاعات'!$D$5,0))</f>
        <v/>
      </c>
      <c r="N11">
        <f>IF(L[[#This Row],[2]]-ROUND('وارد کردن اطلاعات'!$D$6,0)&lt;0,1000,L[[#This Row],[2]]-ROUND('وارد کردن اطلاعات'!$D$6,0))</f>
        <v/>
      </c>
      <c r="O11">
        <f>IF(L[[#This Row],[3]]-ROUND('وارد کردن اطلاعات'!$D$7,0)&lt;0,1000,L[[#This Row],[3]]-ROUND('وارد کردن اطلاعات'!$D$7,0))</f>
        <v/>
      </c>
      <c r="P11">
        <f>IF(L[[#This Row],[4]]-ROUND('وارد کردن اطلاعات'!$D$8,0)&lt;0,1000,L[[#This Row],[4]]-ROUND('وارد کردن اطلاعات'!$D$8,0))</f>
        <v/>
      </c>
      <c r="Q11">
        <f>IF(L[[#This Row],[5]]-ROUND('وارد کردن اطلاعات'!$D$9,0)&lt;0,1000,L[[#This Row],[5]]-ROUND('وارد کردن اطلاعات'!$D$9,0))</f>
        <v/>
      </c>
      <c r="R11">
        <f>IF(L[[#This Row],[6]]-ROUND('وارد کردن اطلاعات'!$D$10,0)&lt;0,1000,L[[#This Row],[6]]-ROUND('وارد کردن اطلاعات'!$D$10,0))</f>
        <v/>
      </c>
      <c r="S11">
        <f>IF(L[[#This Row],[7]]-ROUND('وارد کردن اطلاعات'!$D$11,0)&lt;0,1000,L[[#This Row],[7]]-ROUND('وارد کردن اطلاعات'!$D$11,0))</f>
        <v/>
      </c>
      <c r="T11">
        <f>IF(L[[#This Row],[8]]-ROUND('وارد کردن اطلاعات'!$D$12,0)&lt;0,1000,L[[#This Row],[8]]-ROUND('وارد کردن اطلاعات'!$D$12,0))</f>
        <v/>
      </c>
      <c r="U11">
        <f>IF(L[[#This Row],[9]]-ROUND('وارد کردن اطلاعات'!$D$13,0)&lt;0,1000,L[[#This Row],[9]]-ROUND('وارد کردن اطلاعات'!$D$13,0))</f>
        <v/>
      </c>
      <c r="V11">
        <f>IF(L[[#This Row],[10]]-ROUND('وارد کردن اطلاعات'!$D$14,0)&lt;0,1000,L[[#This Row],[10]]-ROUND('وارد کردن اطلاعات'!$D$14,0))</f>
        <v/>
      </c>
      <c r="W11">
        <f>IF(L[[#This Row],[11]]-ROUND('وارد کردن اطلاعات'!$D$15,0)&lt;0,1000,L[[#This Row],[11]]-ROUND('وارد کردن اطلاعات'!$D$15,0))</f>
        <v/>
      </c>
    </row>
    <row r="12">
      <c r="A12" t="n">
        <v>9</v>
      </c>
      <c r="B12" t="n">
        <v>22</v>
      </c>
      <c r="C12" t="n">
        <v>25</v>
      </c>
      <c r="D12" t="n">
        <v>44</v>
      </c>
      <c r="E12" t="n">
        <v>-1</v>
      </c>
      <c r="F12" t="n">
        <v>-1</v>
      </c>
      <c r="G12" t="n">
        <v>4</v>
      </c>
      <c r="H12" t="n">
        <v>-1</v>
      </c>
      <c r="I12" t="n">
        <v>22</v>
      </c>
      <c r="J12" t="n">
        <v>10</v>
      </c>
      <c r="K12" t="n">
        <v>-1</v>
      </c>
      <c r="L12" t="n">
        <v>-1</v>
      </c>
      <c r="M12">
        <f>IF(L[[#This Row],[1]]-ROUND('وارد کردن اطلاعات'!$D$5,0)&lt;0,1000,L[[#This Row],[1]]-ROUND('وارد کردن اطلاعات'!$D$5,0))</f>
        <v/>
      </c>
      <c r="N12">
        <f>IF(L[[#This Row],[2]]-ROUND('وارد کردن اطلاعات'!$D$6,0)&lt;0,1000,L[[#This Row],[2]]-ROUND('وارد کردن اطلاعات'!$D$6,0))</f>
        <v/>
      </c>
      <c r="O12">
        <f>IF(L[[#This Row],[3]]-ROUND('وارد کردن اطلاعات'!$D$7,0)&lt;0,1000,L[[#This Row],[3]]-ROUND('وارد کردن اطلاعات'!$D$7,0))</f>
        <v/>
      </c>
      <c r="P12">
        <f>IF(L[[#This Row],[4]]-ROUND('وارد کردن اطلاعات'!$D$8,0)&lt;0,1000,L[[#This Row],[4]]-ROUND('وارد کردن اطلاعات'!$D$8,0))</f>
        <v/>
      </c>
      <c r="Q12">
        <f>IF(L[[#This Row],[5]]-ROUND('وارد کردن اطلاعات'!$D$9,0)&lt;0,1000,L[[#This Row],[5]]-ROUND('وارد کردن اطلاعات'!$D$9,0))</f>
        <v/>
      </c>
      <c r="R12">
        <f>IF(L[[#This Row],[6]]-ROUND('وارد کردن اطلاعات'!$D$10,0)&lt;0,1000,L[[#This Row],[6]]-ROUND('وارد کردن اطلاعات'!$D$10,0))</f>
        <v/>
      </c>
      <c r="S12">
        <f>IF(L[[#This Row],[7]]-ROUND('وارد کردن اطلاعات'!$D$11,0)&lt;0,1000,L[[#This Row],[7]]-ROUND('وارد کردن اطلاعات'!$D$11,0))</f>
        <v/>
      </c>
      <c r="T12">
        <f>IF(L[[#This Row],[8]]-ROUND('وارد کردن اطلاعات'!$D$12,0)&lt;0,1000,L[[#This Row],[8]]-ROUND('وارد کردن اطلاعات'!$D$12,0))</f>
        <v/>
      </c>
      <c r="U12">
        <f>IF(L[[#This Row],[9]]-ROUND('وارد کردن اطلاعات'!$D$13,0)&lt;0,1000,L[[#This Row],[9]]-ROUND('وارد کردن اطلاعات'!$D$13,0))</f>
        <v/>
      </c>
      <c r="V12">
        <f>IF(L[[#This Row],[10]]-ROUND('وارد کردن اطلاعات'!$D$14,0)&lt;0,1000,L[[#This Row],[10]]-ROUND('وارد کردن اطلاعات'!$D$14,0))</f>
        <v/>
      </c>
      <c r="W12">
        <f>IF(L[[#This Row],[11]]-ROUND('وارد کردن اطلاعات'!$D$15,0)&lt;0,1000,L[[#This Row],[11]]-ROUND('وارد کردن اطلاعات'!$D$15,0))</f>
        <v/>
      </c>
    </row>
    <row r="13">
      <c r="A13" t="n">
        <v>8</v>
      </c>
      <c r="B13" t="n">
        <v>23</v>
      </c>
      <c r="C13" t="n">
        <v>27</v>
      </c>
      <c r="D13" t="n">
        <v>47</v>
      </c>
      <c r="E13" t="n">
        <v>3</v>
      </c>
      <c r="F13" t="n">
        <v>6</v>
      </c>
      <c r="G13" t="n">
        <v>3</v>
      </c>
      <c r="H13" t="n">
        <v>-1</v>
      </c>
      <c r="I13" t="n">
        <v>17</v>
      </c>
      <c r="J13" t="n">
        <v>7</v>
      </c>
      <c r="K13" t="n">
        <v>-1</v>
      </c>
      <c r="L13" t="n">
        <v>-1</v>
      </c>
      <c r="M13">
        <f>IF(L[[#This Row],[1]]-ROUND('وارد کردن اطلاعات'!$D$5,0)&lt;0,1000,L[[#This Row],[1]]-ROUND('وارد کردن اطلاعات'!$D$5,0))</f>
        <v/>
      </c>
      <c r="N13">
        <f>IF(L[[#This Row],[2]]-ROUND('وارد کردن اطلاعات'!$D$6,0)&lt;0,1000,L[[#This Row],[2]]-ROUND('وارد کردن اطلاعات'!$D$6,0))</f>
        <v/>
      </c>
      <c r="O13">
        <f>IF(L[[#This Row],[3]]-ROUND('وارد کردن اطلاعات'!$D$7,0)&lt;0,1000,L[[#This Row],[3]]-ROUND('وارد کردن اطلاعات'!$D$7,0))</f>
        <v/>
      </c>
      <c r="P13">
        <f>IF(L[[#This Row],[4]]-ROUND('وارد کردن اطلاعات'!$D$8,0)&lt;0,1000,L[[#This Row],[4]]-ROUND('وارد کردن اطلاعات'!$D$8,0))</f>
        <v/>
      </c>
      <c r="Q13">
        <f>IF(L[[#This Row],[5]]-ROUND('وارد کردن اطلاعات'!$D$9,0)&lt;0,1000,L[[#This Row],[5]]-ROUND('وارد کردن اطلاعات'!$D$9,0))</f>
        <v/>
      </c>
      <c r="R13">
        <f>IF(L[[#This Row],[6]]-ROUND('وارد کردن اطلاعات'!$D$10,0)&lt;0,1000,L[[#This Row],[6]]-ROUND('وارد کردن اطلاعات'!$D$10,0))</f>
        <v/>
      </c>
      <c r="S13">
        <f>IF(L[[#This Row],[7]]-ROUND('وارد کردن اطلاعات'!$D$11,0)&lt;0,1000,L[[#This Row],[7]]-ROUND('وارد کردن اطلاعات'!$D$11,0))</f>
        <v/>
      </c>
      <c r="T13">
        <f>IF(L[[#This Row],[8]]-ROUND('وارد کردن اطلاعات'!$D$12,0)&lt;0,1000,L[[#This Row],[8]]-ROUND('وارد کردن اطلاعات'!$D$12,0))</f>
        <v/>
      </c>
      <c r="U13">
        <f>IF(L[[#This Row],[9]]-ROUND('وارد کردن اطلاعات'!$D$13,0)&lt;0,1000,L[[#This Row],[9]]-ROUND('وارد کردن اطلاعات'!$D$13,0))</f>
        <v/>
      </c>
      <c r="V13">
        <f>IF(L[[#This Row],[10]]-ROUND('وارد کردن اطلاعات'!$D$14,0)&lt;0,1000,L[[#This Row],[10]]-ROUND('وارد کردن اطلاعات'!$D$14,0))</f>
        <v/>
      </c>
      <c r="W13">
        <f>IF(L[[#This Row],[11]]-ROUND('وارد کردن اطلاعات'!$D$15,0)&lt;0,1000,L[[#This Row],[11]]-ROUND('وارد کردن اطلاعات'!$D$15,0))</f>
        <v/>
      </c>
    </row>
    <row r="14">
      <c r="A14" t="n">
        <v>7</v>
      </c>
      <c r="B14" t="n">
        <v>24</v>
      </c>
      <c r="C14" t="n">
        <v>30</v>
      </c>
      <c r="D14" t="n">
        <v>53</v>
      </c>
      <c r="E14" t="n">
        <v>4</v>
      </c>
      <c r="F14" t="n">
        <v>5</v>
      </c>
      <c r="G14" t="n">
        <v>2</v>
      </c>
      <c r="H14" t="n">
        <v>4</v>
      </c>
      <c r="I14" t="n">
        <v>10</v>
      </c>
      <c r="J14" t="n">
        <v>6</v>
      </c>
      <c r="K14" t="n">
        <v>-1</v>
      </c>
      <c r="L14" t="n">
        <v>-1</v>
      </c>
      <c r="M14">
        <f>IF(L[[#This Row],[1]]-ROUND('وارد کردن اطلاعات'!$D$5,0)&lt;0,1000,L[[#This Row],[1]]-ROUND('وارد کردن اطلاعات'!$D$5,0))</f>
        <v/>
      </c>
      <c r="N14">
        <f>IF(L[[#This Row],[2]]-ROUND('وارد کردن اطلاعات'!$D$6,0)&lt;0,1000,L[[#This Row],[2]]-ROUND('وارد کردن اطلاعات'!$D$6,0))</f>
        <v/>
      </c>
      <c r="O14">
        <f>IF(L[[#This Row],[3]]-ROUND('وارد کردن اطلاعات'!$D$7,0)&lt;0,1000,L[[#This Row],[3]]-ROUND('وارد کردن اطلاعات'!$D$7,0))</f>
        <v/>
      </c>
      <c r="P14">
        <f>IF(L[[#This Row],[4]]-ROUND('وارد کردن اطلاعات'!$D$8,0)&lt;0,1000,L[[#This Row],[4]]-ROUND('وارد کردن اطلاعات'!$D$8,0))</f>
        <v/>
      </c>
      <c r="Q14">
        <f>IF(L[[#This Row],[5]]-ROUND('وارد کردن اطلاعات'!$D$9,0)&lt;0,1000,L[[#This Row],[5]]-ROUND('وارد کردن اطلاعات'!$D$9,0))</f>
        <v/>
      </c>
      <c r="R14">
        <f>IF(L[[#This Row],[6]]-ROUND('وارد کردن اطلاعات'!$D$10,0)&lt;0,1000,L[[#This Row],[6]]-ROUND('وارد کردن اطلاعات'!$D$10,0))</f>
        <v/>
      </c>
      <c r="S14">
        <f>IF(L[[#This Row],[7]]-ROUND('وارد کردن اطلاعات'!$D$11,0)&lt;0,1000,L[[#This Row],[7]]-ROUND('وارد کردن اطلاعات'!$D$11,0))</f>
        <v/>
      </c>
      <c r="T14">
        <f>IF(L[[#This Row],[8]]-ROUND('وارد کردن اطلاعات'!$D$12,0)&lt;0,1000,L[[#This Row],[8]]-ROUND('وارد کردن اطلاعات'!$D$12,0))</f>
        <v/>
      </c>
      <c r="U14">
        <f>IF(L[[#This Row],[9]]-ROUND('وارد کردن اطلاعات'!$D$13,0)&lt;0,1000,L[[#This Row],[9]]-ROUND('وارد کردن اطلاعات'!$D$13,0))</f>
        <v/>
      </c>
      <c r="V14">
        <f>IF(L[[#This Row],[10]]-ROUND('وارد کردن اطلاعات'!$D$14,0)&lt;0,1000,L[[#This Row],[10]]-ROUND('وارد کردن اطلاعات'!$D$14,0))</f>
        <v/>
      </c>
      <c r="W14">
        <f>IF(L[[#This Row],[11]]-ROUND('وارد کردن اطلاعات'!$D$15,0)&lt;0,1000,L[[#This Row],[11]]-ROUND('وارد کردن اطلاعات'!$D$15,0))</f>
        <v/>
      </c>
    </row>
    <row r="15">
      <c r="A15" t="n">
        <v>6</v>
      </c>
      <c r="B15" t="n">
        <v>25</v>
      </c>
      <c r="C15" t="n">
        <v>32</v>
      </c>
      <c r="D15" t="n">
        <v>59</v>
      </c>
      <c r="E15" t="n">
        <v>5</v>
      </c>
      <c r="F15" t="n">
        <v>3</v>
      </c>
      <c r="G15" t="n">
        <v>1</v>
      </c>
      <c r="H15" t="n">
        <v>3</v>
      </c>
      <c r="I15" t="n">
        <v>6</v>
      </c>
      <c r="J15" t="n">
        <v>-1</v>
      </c>
      <c r="K15" t="n">
        <v>-1</v>
      </c>
      <c r="L15" t="n">
        <v>-1</v>
      </c>
      <c r="M15">
        <f>IF(L[[#This Row],[1]]-ROUND('وارد کردن اطلاعات'!$D$5,0)&lt;0,1000,L[[#This Row],[1]]-ROUND('وارد کردن اطلاعات'!$D$5,0))</f>
        <v/>
      </c>
      <c r="N15">
        <f>IF(L[[#This Row],[2]]-ROUND('وارد کردن اطلاعات'!$D$6,0)&lt;0,1000,L[[#This Row],[2]]-ROUND('وارد کردن اطلاعات'!$D$6,0))</f>
        <v/>
      </c>
      <c r="O15">
        <f>IF(L[[#This Row],[3]]-ROUND('وارد کردن اطلاعات'!$D$7,0)&lt;0,1000,L[[#This Row],[3]]-ROUND('وارد کردن اطلاعات'!$D$7,0))</f>
        <v/>
      </c>
      <c r="P15">
        <f>IF(L[[#This Row],[4]]-ROUND('وارد کردن اطلاعات'!$D$8,0)&lt;0,1000,L[[#This Row],[4]]-ROUND('وارد کردن اطلاعات'!$D$8,0))</f>
        <v/>
      </c>
      <c r="Q15">
        <f>IF(L[[#This Row],[5]]-ROUND('وارد کردن اطلاعات'!$D$9,0)&lt;0,1000,L[[#This Row],[5]]-ROUND('وارد کردن اطلاعات'!$D$9,0))</f>
        <v/>
      </c>
      <c r="R15">
        <f>IF(L[[#This Row],[6]]-ROUND('وارد کردن اطلاعات'!$D$10,0)&lt;0,1000,L[[#This Row],[6]]-ROUND('وارد کردن اطلاعات'!$D$10,0))</f>
        <v/>
      </c>
      <c r="S15">
        <f>IF(L[[#This Row],[7]]-ROUND('وارد کردن اطلاعات'!$D$11,0)&lt;0,1000,L[[#This Row],[7]]-ROUND('وارد کردن اطلاعات'!$D$11,0))</f>
        <v/>
      </c>
      <c r="T15">
        <f>IF(L[[#This Row],[8]]-ROUND('وارد کردن اطلاعات'!$D$12,0)&lt;0,1000,L[[#This Row],[8]]-ROUND('وارد کردن اطلاعات'!$D$12,0))</f>
        <v/>
      </c>
      <c r="U15">
        <f>IF(L[[#This Row],[9]]-ROUND('وارد کردن اطلاعات'!$D$13,0)&lt;0,1000,L[[#This Row],[9]]-ROUND('وارد کردن اطلاعات'!$D$13,0))</f>
        <v/>
      </c>
      <c r="V15">
        <f>IF(L[[#This Row],[10]]-ROUND('وارد کردن اطلاعات'!$D$14,0)&lt;0,1000,L[[#This Row],[10]]-ROUND('وارد کردن اطلاعات'!$D$14,0))</f>
        <v/>
      </c>
      <c r="W15">
        <f>IF(L[[#This Row],[11]]-ROUND('وارد کردن اطلاعات'!$D$15,0)&lt;0,1000,L[[#This Row],[11]]-ROUND('وارد کردن اطلاعات'!$D$15,0))</f>
        <v/>
      </c>
    </row>
    <row r="16">
      <c r="A16" t="n">
        <v>5</v>
      </c>
      <c r="B16" t="n">
        <v>26</v>
      </c>
      <c r="C16" t="n">
        <v>37</v>
      </c>
      <c r="D16" t="n">
        <v>66</v>
      </c>
      <c r="E16" t="n">
        <v>6</v>
      </c>
      <c r="F16" t="n">
        <v>1</v>
      </c>
      <c r="G16" t="n">
        <v>-1</v>
      </c>
      <c r="H16" t="n">
        <v>1</v>
      </c>
      <c r="I16" t="n">
        <v>5</v>
      </c>
      <c r="J16" t="n">
        <v>5</v>
      </c>
      <c r="K16" t="n">
        <v>-1</v>
      </c>
      <c r="L16" t="n">
        <v>-1</v>
      </c>
      <c r="M16">
        <f>IF(L[[#This Row],[1]]-ROUND('وارد کردن اطلاعات'!$D$5,0)&lt;0,1000,L[[#This Row],[1]]-ROUND('وارد کردن اطلاعات'!$D$5,0))</f>
        <v/>
      </c>
      <c r="N16">
        <f>IF(L[[#This Row],[2]]-ROUND('وارد کردن اطلاعات'!$D$6,0)&lt;0,1000,L[[#This Row],[2]]-ROUND('وارد کردن اطلاعات'!$D$6,0))</f>
        <v/>
      </c>
      <c r="O16">
        <f>IF(L[[#This Row],[3]]-ROUND('وارد کردن اطلاعات'!$D$7,0)&lt;0,1000,L[[#This Row],[3]]-ROUND('وارد کردن اطلاعات'!$D$7,0))</f>
        <v/>
      </c>
      <c r="P16">
        <f>IF(L[[#This Row],[4]]-ROUND('وارد کردن اطلاعات'!$D$8,0)&lt;0,1000,L[[#This Row],[4]]-ROUND('وارد کردن اطلاعات'!$D$8,0))</f>
        <v/>
      </c>
      <c r="Q16">
        <f>IF(L[[#This Row],[5]]-ROUND('وارد کردن اطلاعات'!$D$9,0)&lt;0,1000,L[[#This Row],[5]]-ROUND('وارد کردن اطلاعات'!$D$9,0))</f>
        <v/>
      </c>
      <c r="R16">
        <f>IF(L[[#This Row],[6]]-ROUND('وارد کردن اطلاعات'!$D$10,0)&lt;0,1000,L[[#This Row],[6]]-ROUND('وارد کردن اطلاعات'!$D$10,0))</f>
        <v/>
      </c>
      <c r="S16">
        <f>IF(L[[#This Row],[7]]-ROUND('وارد کردن اطلاعات'!$D$11,0)&lt;0,1000,L[[#This Row],[7]]-ROUND('وارد کردن اطلاعات'!$D$11,0))</f>
        <v/>
      </c>
      <c r="T16">
        <f>IF(L[[#This Row],[8]]-ROUND('وارد کردن اطلاعات'!$D$12,0)&lt;0,1000,L[[#This Row],[8]]-ROUND('وارد کردن اطلاعات'!$D$12,0))</f>
        <v/>
      </c>
      <c r="U16">
        <f>IF(L[[#This Row],[9]]-ROUND('وارد کردن اطلاعات'!$D$13,0)&lt;0,1000,L[[#This Row],[9]]-ROUND('وارد کردن اطلاعات'!$D$13,0))</f>
        <v/>
      </c>
      <c r="V16">
        <f>IF(L[[#This Row],[10]]-ROUND('وارد کردن اطلاعات'!$D$14,0)&lt;0,1000,L[[#This Row],[10]]-ROUND('وارد کردن اطلاعات'!$D$14,0))</f>
        <v/>
      </c>
      <c r="W16">
        <f>IF(L[[#This Row],[11]]-ROUND('وارد کردن اطلاعات'!$D$15,0)&lt;0,1000,L[[#This Row],[11]]-ROUND('وارد کردن اطلاعات'!$D$15,0))</f>
        <v/>
      </c>
    </row>
    <row r="17">
      <c r="A17" t="n">
        <v>4</v>
      </c>
      <c r="B17" t="n">
        <v>27</v>
      </c>
      <c r="C17" t="n">
        <v>38</v>
      </c>
      <c r="D17" t="n">
        <v>91</v>
      </c>
      <c r="E17" t="n">
        <v>9</v>
      </c>
      <c r="F17" t="n">
        <v>0</v>
      </c>
      <c r="G17" t="n">
        <v>0</v>
      </c>
      <c r="H17" t="n">
        <v>-1</v>
      </c>
      <c r="I17" t="n">
        <v>3</v>
      </c>
      <c r="J17" t="n">
        <v>4</v>
      </c>
      <c r="K17" t="n">
        <v>-1</v>
      </c>
      <c r="L17" t="n">
        <v>3</v>
      </c>
      <c r="M17">
        <f>IF(L[[#This Row],[1]]-ROUND('وارد کردن اطلاعات'!$D$5,0)&lt;0,1000,L[[#This Row],[1]]-ROUND('وارد کردن اطلاعات'!$D$5,0))</f>
        <v/>
      </c>
      <c r="N17">
        <f>IF(L[[#This Row],[2]]-ROUND('وارد کردن اطلاعات'!$D$6,0)&lt;0,1000,L[[#This Row],[2]]-ROUND('وارد کردن اطلاعات'!$D$6,0))</f>
        <v/>
      </c>
      <c r="O17">
        <f>IF(L[[#This Row],[3]]-ROUND('وارد کردن اطلاعات'!$D$7,0)&lt;0,1000,L[[#This Row],[3]]-ROUND('وارد کردن اطلاعات'!$D$7,0))</f>
        <v/>
      </c>
      <c r="P17">
        <f>IF(L[[#This Row],[4]]-ROUND('وارد کردن اطلاعات'!$D$8,0)&lt;0,1000,L[[#This Row],[4]]-ROUND('وارد کردن اطلاعات'!$D$8,0))</f>
        <v/>
      </c>
      <c r="Q17">
        <f>IF(L[[#This Row],[5]]-ROUND('وارد کردن اطلاعات'!$D$9,0)&lt;0,1000,L[[#This Row],[5]]-ROUND('وارد کردن اطلاعات'!$D$9,0))</f>
        <v/>
      </c>
      <c r="R17">
        <f>IF(L[[#This Row],[6]]-ROUND('وارد کردن اطلاعات'!$D$10,0)&lt;0,1000,L[[#This Row],[6]]-ROUND('وارد کردن اطلاعات'!$D$10,0))</f>
        <v/>
      </c>
      <c r="S17">
        <f>IF(L[[#This Row],[7]]-ROUND('وارد کردن اطلاعات'!$D$11,0)&lt;0,1000,L[[#This Row],[7]]-ROUND('وارد کردن اطلاعات'!$D$11,0))</f>
        <v/>
      </c>
      <c r="T17">
        <f>IF(L[[#This Row],[8]]-ROUND('وارد کردن اطلاعات'!$D$12,0)&lt;0,1000,L[[#This Row],[8]]-ROUND('وارد کردن اطلاعات'!$D$12,0))</f>
        <v/>
      </c>
      <c r="U17">
        <f>IF(L[[#This Row],[9]]-ROUND('وارد کردن اطلاعات'!$D$13,0)&lt;0,1000,L[[#This Row],[9]]-ROUND('وارد کردن اطلاعات'!$D$13,0))</f>
        <v/>
      </c>
      <c r="V17">
        <f>IF(L[[#This Row],[10]]-ROUND('وارد کردن اطلاعات'!$D$14,0)&lt;0,1000,L[[#This Row],[10]]-ROUND('وارد کردن اطلاعات'!$D$14,0))</f>
        <v/>
      </c>
      <c r="W17">
        <f>IF(L[[#This Row],[11]]-ROUND('وارد کردن اطلاعات'!$D$15,0)&lt;0,1000,L[[#This Row],[11]]-ROUND('وارد کردن اطلاعات'!$D$15,0))</f>
        <v/>
      </c>
    </row>
    <row r="18">
      <c r="A18" t="n">
        <v>3</v>
      </c>
      <c r="B18" t="n">
        <v>-1</v>
      </c>
      <c r="C18" t="n">
        <v>40</v>
      </c>
      <c r="D18" t="n">
        <v>-1</v>
      </c>
      <c r="E18" t="n">
        <v>10</v>
      </c>
      <c r="F18" t="n">
        <v>-1</v>
      </c>
      <c r="G18" t="n">
        <v>-1</v>
      </c>
      <c r="H18" t="n">
        <v>0</v>
      </c>
      <c r="I18" t="n">
        <v>2</v>
      </c>
      <c r="J18" t="n">
        <v>3</v>
      </c>
      <c r="K18" t="n">
        <v>-1</v>
      </c>
      <c r="L18" t="n">
        <v>2</v>
      </c>
      <c r="M18">
        <f>IF(L[[#This Row],[1]]-ROUND('وارد کردن اطلاعات'!$D$5,0)&lt;0,1000,L[[#This Row],[1]]-ROUND('وارد کردن اطلاعات'!$D$5,0))</f>
        <v/>
      </c>
      <c r="N18">
        <f>IF(L[[#This Row],[2]]-ROUND('وارد کردن اطلاعات'!$D$6,0)&lt;0,1000,L[[#This Row],[2]]-ROUND('وارد کردن اطلاعات'!$D$6,0))</f>
        <v/>
      </c>
      <c r="O18">
        <f>IF(L[[#This Row],[3]]-ROUND('وارد کردن اطلاعات'!$D$7,0)&lt;0,1000,L[[#This Row],[3]]-ROUND('وارد کردن اطلاعات'!$D$7,0))</f>
        <v/>
      </c>
      <c r="P18">
        <f>IF(L[[#This Row],[4]]-ROUND('وارد کردن اطلاعات'!$D$8,0)&lt;0,1000,L[[#This Row],[4]]-ROUND('وارد کردن اطلاعات'!$D$8,0))</f>
        <v/>
      </c>
      <c r="Q18">
        <f>IF(L[[#This Row],[5]]-ROUND('وارد کردن اطلاعات'!$D$9,0)&lt;0,1000,L[[#This Row],[5]]-ROUND('وارد کردن اطلاعات'!$D$9,0))</f>
        <v/>
      </c>
      <c r="R18">
        <f>IF(L[[#This Row],[6]]-ROUND('وارد کردن اطلاعات'!$D$10,0)&lt;0,1000,L[[#This Row],[6]]-ROUND('وارد کردن اطلاعات'!$D$10,0))</f>
        <v/>
      </c>
      <c r="S18">
        <f>IF(L[[#This Row],[7]]-ROUND('وارد کردن اطلاعات'!$D$11,0)&lt;0,1000,L[[#This Row],[7]]-ROUND('وارد کردن اطلاعات'!$D$11,0))</f>
        <v/>
      </c>
      <c r="T18">
        <f>IF(L[[#This Row],[8]]-ROUND('وارد کردن اطلاعات'!$D$12,0)&lt;0,1000,L[[#This Row],[8]]-ROUND('وارد کردن اطلاعات'!$D$12,0))</f>
        <v/>
      </c>
      <c r="U18">
        <f>IF(L[[#This Row],[9]]-ROUND('وارد کردن اطلاعات'!$D$13,0)&lt;0,1000,L[[#This Row],[9]]-ROUND('وارد کردن اطلاعات'!$D$13,0))</f>
        <v/>
      </c>
      <c r="V18">
        <f>IF(L[[#This Row],[10]]-ROUND('وارد کردن اطلاعات'!$D$14,0)&lt;0,1000,L[[#This Row],[10]]-ROUND('وارد کردن اطلاعات'!$D$14,0))</f>
        <v/>
      </c>
      <c r="W18">
        <f>IF(L[[#This Row],[11]]-ROUND('وارد کردن اطلاعات'!$D$15,0)&lt;0,1000,L[[#This Row],[11]]-ROUND('وارد کردن اطلاعات'!$D$15,0))</f>
        <v/>
      </c>
    </row>
    <row r="19">
      <c r="A19" t="n">
        <v>2</v>
      </c>
      <c r="B19" t="n">
        <v>28</v>
      </c>
      <c r="C19" t="n">
        <v>-1</v>
      </c>
      <c r="D19" t="n">
        <v>-1</v>
      </c>
      <c r="E19" t="n">
        <v>-1</v>
      </c>
      <c r="F19" t="n">
        <v>-1</v>
      </c>
      <c r="G19" t="n">
        <v>-1</v>
      </c>
      <c r="H19" t="n">
        <v>-1</v>
      </c>
      <c r="I19" t="n">
        <v>0</v>
      </c>
      <c r="J19" t="n">
        <v>-1</v>
      </c>
      <c r="K19" t="n">
        <v>-1</v>
      </c>
      <c r="L19" t="n">
        <v>1</v>
      </c>
      <c r="M19">
        <f>IF(L[[#This Row],[1]]-ROUND('وارد کردن اطلاعات'!$D$5,0)&lt;0,1000,L[[#This Row],[1]]-ROUND('وارد کردن اطلاعات'!$D$5,0))</f>
        <v/>
      </c>
      <c r="N19">
        <f>IF(L[[#This Row],[2]]-ROUND('وارد کردن اطلاعات'!$D$6,0)&lt;0,1000,L[[#This Row],[2]]-ROUND('وارد کردن اطلاعات'!$D$6,0))</f>
        <v/>
      </c>
      <c r="O19">
        <f>IF(L[[#This Row],[3]]-ROUND('وارد کردن اطلاعات'!$D$7,0)&lt;0,1000,L[[#This Row],[3]]-ROUND('وارد کردن اطلاعات'!$D$7,0))</f>
        <v/>
      </c>
      <c r="P19">
        <f>IF(L[[#This Row],[4]]-ROUND('وارد کردن اطلاعات'!$D$8,0)&lt;0,1000,L[[#This Row],[4]]-ROUND('وارد کردن اطلاعات'!$D$8,0))</f>
        <v/>
      </c>
      <c r="Q19">
        <f>IF(L[[#This Row],[5]]-ROUND('وارد کردن اطلاعات'!$D$9,0)&lt;0,1000,L[[#This Row],[5]]-ROUND('وارد کردن اطلاعات'!$D$9,0))</f>
        <v/>
      </c>
      <c r="R19">
        <f>IF(L[[#This Row],[6]]-ROUND('وارد کردن اطلاعات'!$D$10,0)&lt;0,1000,L[[#This Row],[6]]-ROUND('وارد کردن اطلاعات'!$D$10,0))</f>
        <v/>
      </c>
      <c r="S19">
        <f>IF(L[[#This Row],[7]]-ROUND('وارد کردن اطلاعات'!$D$11,0)&lt;0,1000,L[[#This Row],[7]]-ROUND('وارد کردن اطلاعات'!$D$11,0))</f>
        <v/>
      </c>
      <c r="T19">
        <f>IF(L[[#This Row],[8]]-ROUND('وارد کردن اطلاعات'!$D$12,0)&lt;0,1000,L[[#This Row],[8]]-ROUND('وارد کردن اطلاعات'!$D$12,0))</f>
        <v/>
      </c>
      <c r="U19">
        <f>IF(L[[#This Row],[9]]-ROUND('وارد کردن اطلاعات'!$D$13,0)&lt;0,1000,L[[#This Row],[9]]-ROUND('وارد کردن اطلاعات'!$D$13,0))</f>
        <v/>
      </c>
      <c r="V19">
        <f>IF(L[[#This Row],[10]]-ROUND('وارد کردن اطلاعات'!$D$14,0)&lt;0,1000,L[[#This Row],[10]]-ROUND('وارد کردن اطلاعات'!$D$14,0))</f>
        <v/>
      </c>
      <c r="W19">
        <f>IF(L[[#This Row],[11]]-ROUND('وارد کردن اطلاعات'!$D$15,0)&lt;0,1000,L[[#This Row],[11]]-ROUND('وارد کردن اطلاعات'!$D$15,0))</f>
        <v/>
      </c>
    </row>
    <row r="20">
      <c r="A20" t="n">
        <v>1</v>
      </c>
      <c r="B20" t="n">
        <v>-1</v>
      </c>
      <c r="C20" t="n">
        <v>41</v>
      </c>
      <c r="D20" t="n">
        <v>92</v>
      </c>
      <c r="E20" t="n">
        <v>11</v>
      </c>
      <c r="F20" t="n">
        <v>-1</v>
      </c>
      <c r="G20" t="n">
        <v>-1</v>
      </c>
      <c r="H20" t="n">
        <v>-1</v>
      </c>
      <c r="I20" t="n">
        <v>-1</v>
      </c>
      <c r="J20" t="n">
        <v>-1</v>
      </c>
      <c r="K20" t="n">
        <v>4</v>
      </c>
      <c r="L20" t="n">
        <v>-1</v>
      </c>
      <c r="M20">
        <f>IF(L[[#This Row],[1]]-ROUND('وارد کردن اطلاعات'!$D$5,0)&lt;0,1000,L[[#This Row],[1]]-ROUND('وارد کردن اطلاعات'!$D$5,0))</f>
        <v/>
      </c>
      <c r="N20">
        <f>IF(L[[#This Row],[2]]-ROUND('وارد کردن اطلاعات'!$D$6,0)&lt;0,1000,L[[#This Row],[2]]-ROUND('وارد کردن اطلاعات'!$D$6,0))</f>
        <v/>
      </c>
      <c r="O20">
        <f>IF(L[[#This Row],[3]]-ROUND('وارد کردن اطلاعات'!$D$7,0)&lt;0,1000,L[[#This Row],[3]]-ROUND('وارد کردن اطلاعات'!$D$7,0))</f>
        <v/>
      </c>
      <c r="P20">
        <f>IF(L[[#This Row],[4]]-ROUND('وارد کردن اطلاعات'!$D$8,0)&lt;0,1000,L[[#This Row],[4]]-ROUND('وارد کردن اطلاعات'!$D$8,0))</f>
        <v/>
      </c>
      <c r="Q20">
        <f>IF(L[[#This Row],[5]]-ROUND('وارد کردن اطلاعات'!$D$9,0)&lt;0,1000,L[[#This Row],[5]]-ROUND('وارد کردن اطلاعات'!$D$9,0))</f>
        <v/>
      </c>
      <c r="R20">
        <f>IF(L[[#This Row],[6]]-ROUND('وارد کردن اطلاعات'!$D$10,0)&lt;0,1000,L[[#This Row],[6]]-ROUND('وارد کردن اطلاعات'!$D$10,0))</f>
        <v/>
      </c>
      <c r="S20">
        <f>IF(L[[#This Row],[7]]-ROUND('وارد کردن اطلاعات'!$D$11,0)&lt;0,1000,L[[#This Row],[7]]-ROUND('وارد کردن اطلاعات'!$D$11,0))</f>
        <v/>
      </c>
      <c r="T20">
        <f>IF(L[[#This Row],[8]]-ROUND('وارد کردن اطلاعات'!$D$12,0)&lt;0,1000,L[[#This Row],[8]]-ROUND('وارد کردن اطلاعات'!$D$12,0))</f>
        <v/>
      </c>
      <c r="U20">
        <f>IF(L[[#This Row],[9]]-ROUND('وارد کردن اطلاعات'!$D$13,0)&lt;0,1000,L[[#This Row],[9]]-ROUND('وارد کردن اطلاعات'!$D$13,0))</f>
        <v/>
      </c>
      <c r="V20">
        <f>IF(L[[#This Row],[10]]-ROUND('وارد کردن اطلاعات'!$D$14,0)&lt;0,1000,L[[#This Row],[10]]-ROUND('وارد کردن اطلاعات'!$D$14,0))</f>
        <v/>
      </c>
      <c r="W20">
        <f>IF(L[[#This Row],[11]]-ROUND('وارد کردن اطلاعات'!$D$15,0)&lt;0,1000,L[[#This Row],[11]]-ROUND('وارد کردن اطلاعات'!$D$15,0))</f>
        <v/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20"/>
  <sheetViews>
    <sheetView workbookViewId="0">
      <selection activeCell="B2" sqref="B2:D3 K2:L9 B4:C4 H2:H4 D5 G2:G5 C6 F2:F6 H6 E2:E7 G7 I2:I7 J2:J8 B9 F8:F9 I9 E9:E10 H9:H10 E11:F11 H13 J15 G16:H16 B17 E17 J17 L12:L17 F18 K11:K18 C19:H19 J19:K19 F20:J20"/>
    </sheetView>
  </sheetViews>
  <sheetFormatPr baseColWidth="8" defaultRowHeight="14.4"/>
  <cols>
    <col width="16.5546875" bestFit="1" customWidth="1" style="10" min="1" max="1"/>
    <col width="4.33203125" bestFit="1" customWidth="1" style="10" min="2" max="10"/>
    <col width="5.33203125" bestFit="1" customWidth="1" style="10" min="11" max="21"/>
    <col width="6.33203125" bestFit="1" customWidth="1" style="10" min="22" max="23"/>
  </cols>
  <sheetData>
    <row r="1">
      <c r="A1" t="inlineStr">
        <is>
          <t>Standard Score</t>
        </is>
      </c>
      <c r="B1" t="inlineStr">
        <is>
          <t>1</t>
        </is>
      </c>
      <c r="C1" t="inlineStr">
        <is>
          <t>2</t>
        </is>
      </c>
      <c r="D1" t="inlineStr">
        <is>
          <t>3</t>
        </is>
      </c>
      <c r="E1" t="inlineStr">
        <is>
          <t>4</t>
        </is>
      </c>
      <c r="F1" t="inlineStr">
        <is>
          <t>5</t>
        </is>
      </c>
      <c r="G1" t="inlineStr">
        <is>
          <t>6</t>
        </is>
      </c>
      <c r="H1" t="inlineStr">
        <is>
          <t>7</t>
        </is>
      </c>
      <c r="I1" t="inlineStr">
        <is>
          <t>8</t>
        </is>
      </c>
      <c r="J1" t="inlineStr">
        <is>
          <t>9</t>
        </is>
      </c>
      <c r="K1" t="inlineStr">
        <is>
          <t>10</t>
        </is>
      </c>
      <c r="L1" t="inlineStr">
        <is>
          <t>11</t>
        </is>
      </c>
      <c r="M1" t="inlineStr">
        <is>
          <t>1*</t>
        </is>
      </c>
      <c r="N1" t="inlineStr">
        <is>
          <t>2*</t>
        </is>
      </c>
      <c r="O1" t="inlineStr">
        <is>
          <t>3*</t>
        </is>
      </c>
      <c r="P1" t="inlineStr">
        <is>
          <t>4*</t>
        </is>
      </c>
      <c r="Q1" t="inlineStr">
        <is>
          <t>5*</t>
        </is>
      </c>
      <c r="R1" t="inlineStr">
        <is>
          <t>6*</t>
        </is>
      </c>
      <c r="S1" t="inlineStr">
        <is>
          <t>7*</t>
        </is>
      </c>
      <c r="T1" t="inlineStr">
        <is>
          <t>8*</t>
        </is>
      </c>
      <c r="U1" t="inlineStr">
        <is>
          <t>9*</t>
        </is>
      </c>
      <c r="V1" t="inlineStr">
        <is>
          <t>10*</t>
        </is>
      </c>
      <c r="W1" t="inlineStr">
        <is>
          <t>11*</t>
        </is>
      </c>
    </row>
    <row r="2">
      <c r="A2" t="n">
        <v>19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t="n">
        <v>-1</v>
      </c>
      <c r="I2" t="n">
        <v>-1</v>
      </c>
      <c r="J2" t="n">
        <v>-1</v>
      </c>
      <c r="K2" t="n">
        <v>-1</v>
      </c>
      <c r="L2" t="n">
        <v>-1</v>
      </c>
      <c r="M2">
        <f>IF(M[[#This Row],[1]]-ROUND('وارد کردن اطلاعات'!$D$5,0)&lt;0,1000,M[[#This Row],[1]]-ROUND('وارد کردن اطلاعات'!$D$5,0))</f>
        <v/>
      </c>
      <c r="N2">
        <f>IF(M[[#This Row],[2]]-ROUND('وارد کردن اطلاعات'!$D$6,0)&lt;0,1000,M[[#This Row],[2]]-ROUND('وارد کردن اطلاعات'!$D$6,0))</f>
        <v/>
      </c>
      <c r="O2">
        <f>IF(M[[#This Row],[3]]-ROUND('وارد کردن اطلاعات'!$D$7,0)&lt;0,1000,M[[#This Row],[3]]-ROUND('وارد کردن اطلاعات'!$D$7,0))</f>
        <v/>
      </c>
      <c r="P2">
        <f>IF(M[[#This Row],[4]]-ROUND('وارد کردن اطلاعات'!$D$8,0)&lt;0,1000,M[[#This Row],[4]]-ROUND('وارد کردن اطلاعات'!$D$8,0))</f>
        <v/>
      </c>
      <c r="Q2">
        <f>IF(M[[#This Row],[5]]-ROUND('وارد کردن اطلاعات'!$D$9,0)&lt;0,1000,M[[#This Row],[5]]-ROUND('وارد کردن اطلاعات'!$D$9,0))</f>
        <v/>
      </c>
      <c r="R2">
        <f>IF(M[[#This Row],[6]]-ROUND('وارد کردن اطلاعات'!$D$10,0)&lt;0,1000,M[[#This Row],[6]]-ROUND('وارد کردن اطلاعات'!$D$10,0))</f>
        <v/>
      </c>
      <c r="S2">
        <f>IF(M[[#This Row],[7]]-ROUND('وارد کردن اطلاعات'!$D$11,0)&lt;0,1000,M[[#This Row],[7]]-ROUND('وارد کردن اطلاعات'!$D$11,0))</f>
        <v/>
      </c>
      <c r="T2">
        <f>IF(M[[#This Row],[8]]-ROUND('وارد کردن اطلاعات'!$D$12,0)&lt;0,1000,M[[#This Row],[8]]-ROUND('وارد کردن اطلاعات'!$D$12,0))</f>
        <v/>
      </c>
      <c r="U2">
        <f>IF(M[[#This Row],[9]]-ROUND('وارد کردن اطلاعات'!$D$13,0)&lt;0,1000,M[[#This Row],[9]]-ROUND('وارد کردن اطلاعات'!$D$13,0))</f>
        <v/>
      </c>
      <c r="V2">
        <f>IF(M[[#This Row],[10]]-ROUND('وارد کردن اطلاعات'!$D$14,0)&lt;0,1000,M[[#This Row],[10]]-ROUND('وارد کردن اطلاعات'!$D$14,0))</f>
        <v/>
      </c>
      <c r="W2">
        <f>IF(M[[#This Row],[11]]-ROUND('وارد کردن اطلاعات'!$D$15,0)&lt;0,1000,M[[#This Row],[11]]-ROUND('وارد کردن اطلاعات'!$D$15,0))</f>
        <v/>
      </c>
    </row>
    <row r="3">
      <c r="A3" t="n">
        <v>18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-1</v>
      </c>
      <c r="I3" t="n">
        <v>-1</v>
      </c>
      <c r="J3" t="n">
        <v>-1</v>
      </c>
      <c r="K3" t="n">
        <v>-1</v>
      </c>
      <c r="L3" t="n">
        <v>-1</v>
      </c>
      <c r="M3">
        <f>IF(M[[#This Row],[1]]-ROUND('وارد کردن اطلاعات'!$D$5,0)&lt;0,1000,M[[#This Row],[1]]-ROUND('وارد کردن اطلاعات'!$D$5,0))</f>
        <v/>
      </c>
      <c r="N3">
        <f>IF(M[[#This Row],[2]]-ROUND('وارد کردن اطلاعات'!$D$6,0)&lt;0,1000,M[[#This Row],[2]]-ROUND('وارد کردن اطلاعات'!$D$6,0))</f>
        <v/>
      </c>
      <c r="O3">
        <f>IF(M[[#This Row],[3]]-ROUND('وارد کردن اطلاعات'!$D$7,0)&lt;0,1000,M[[#This Row],[3]]-ROUND('وارد کردن اطلاعات'!$D$7,0))</f>
        <v/>
      </c>
      <c r="P3">
        <f>IF(M[[#This Row],[4]]-ROUND('وارد کردن اطلاعات'!$D$8,0)&lt;0,1000,M[[#This Row],[4]]-ROUND('وارد کردن اطلاعات'!$D$8,0))</f>
        <v/>
      </c>
      <c r="Q3">
        <f>IF(M[[#This Row],[5]]-ROUND('وارد کردن اطلاعات'!$D$9,0)&lt;0,1000,M[[#This Row],[5]]-ROUND('وارد کردن اطلاعات'!$D$9,0))</f>
        <v/>
      </c>
      <c r="R3">
        <f>IF(M[[#This Row],[6]]-ROUND('وارد کردن اطلاعات'!$D$10,0)&lt;0,1000,M[[#This Row],[6]]-ROUND('وارد کردن اطلاعات'!$D$10,0))</f>
        <v/>
      </c>
      <c r="S3">
        <f>IF(M[[#This Row],[7]]-ROUND('وارد کردن اطلاعات'!$D$11,0)&lt;0,1000,M[[#This Row],[7]]-ROUND('وارد کردن اطلاعات'!$D$11,0))</f>
        <v/>
      </c>
      <c r="T3">
        <f>IF(M[[#This Row],[8]]-ROUND('وارد کردن اطلاعات'!$D$12,0)&lt;0,1000,M[[#This Row],[8]]-ROUND('وارد کردن اطلاعات'!$D$12,0))</f>
        <v/>
      </c>
      <c r="U3">
        <f>IF(M[[#This Row],[9]]-ROUND('وارد کردن اطلاعات'!$D$13,0)&lt;0,1000,M[[#This Row],[9]]-ROUND('وارد کردن اطلاعات'!$D$13,0))</f>
        <v/>
      </c>
      <c r="V3">
        <f>IF(M[[#This Row],[10]]-ROUND('وارد کردن اطلاعات'!$D$14,0)&lt;0,1000,M[[#This Row],[10]]-ROUND('وارد کردن اطلاعات'!$D$14,0))</f>
        <v/>
      </c>
      <c r="W3">
        <f>IF(M[[#This Row],[11]]-ROUND('وارد کردن اطلاعات'!$D$15,0)&lt;0,1000,M[[#This Row],[11]]-ROUND('وارد کردن اطلاعات'!$D$15,0))</f>
        <v/>
      </c>
    </row>
    <row r="4">
      <c r="A4" t="n">
        <v>17</v>
      </c>
      <c r="B4" t="n">
        <v>-1</v>
      </c>
      <c r="C4" t="n">
        <v>-1</v>
      </c>
      <c r="D4" t="n">
        <v>21</v>
      </c>
      <c r="E4" t="n">
        <v>-1</v>
      </c>
      <c r="F4" t="n">
        <v>-1</v>
      </c>
      <c r="G4" t="n">
        <v>-1</v>
      </c>
      <c r="H4" t="n">
        <v>-1</v>
      </c>
      <c r="I4" t="n">
        <v>-1</v>
      </c>
      <c r="J4" t="n">
        <v>-1</v>
      </c>
      <c r="K4" t="n">
        <v>-1</v>
      </c>
      <c r="L4" t="n">
        <v>-1</v>
      </c>
      <c r="M4">
        <f>IF(M[[#This Row],[1]]-ROUND('وارد کردن اطلاعات'!$D$5,0)&lt;0,1000,M[[#This Row],[1]]-ROUND('وارد کردن اطلاعات'!$D$5,0))</f>
        <v/>
      </c>
      <c r="N4">
        <f>IF(M[[#This Row],[2]]-ROUND('وارد کردن اطلاعات'!$D$6,0)&lt;0,1000,M[[#This Row],[2]]-ROUND('وارد کردن اطلاعات'!$D$6,0))</f>
        <v/>
      </c>
      <c r="O4">
        <f>IF(M[[#This Row],[3]]-ROUND('وارد کردن اطلاعات'!$D$7,0)&lt;0,1000,M[[#This Row],[3]]-ROUND('وارد کردن اطلاعات'!$D$7,0))</f>
        <v/>
      </c>
      <c r="P4">
        <f>IF(M[[#This Row],[4]]-ROUND('وارد کردن اطلاعات'!$D$8,0)&lt;0,1000,M[[#This Row],[4]]-ROUND('وارد کردن اطلاعات'!$D$8,0))</f>
        <v/>
      </c>
      <c r="Q4">
        <f>IF(M[[#This Row],[5]]-ROUND('وارد کردن اطلاعات'!$D$9,0)&lt;0,1000,M[[#This Row],[5]]-ROUND('وارد کردن اطلاعات'!$D$9,0))</f>
        <v/>
      </c>
      <c r="R4">
        <f>IF(M[[#This Row],[6]]-ROUND('وارد کردن اطلاعات'!$D$10,0)&lt;0,1000,M[[#This Row],[6]]-ROUND('وارد کردن اطلاعات'!$D$10,0))</f>
        <v/>
      </c>
      <c r="S4">
        <f>IF(M[[#This Row],[7]]-ROUND('وارد کردن اطلاعات'!$D$11,0)&lt;0,1000,M[[#This Row],[7]]-ROUND('وارد کردن اطلاعات'!$D$11,0))</f>
        <v/>
      </c>
      <c r="T4">
        <f>IF(M[[#This Row],[8]]-ROUND('وارد کردن اطلاعات'!$D$12,0)&lt;0,1000,M[[#This Row],[8]]-ROUND('وارد کردن اطلاعات'!$D$12,0))</f>
        <v/>
      </c>
      <c r="U4">
        <f>IF(M[[#This Row],[9]]-ROUND('وارد کردن اطلاعات'!$D$13,0)&lt;0,1000,M[[#This Row],[9]]-ROUND('وارد کردن اطلاعات'!$D$13,0))</f>
        <v/>
      </c>
      <c r="V4">
        <f>IF(M[[#This Row],[10]]-ROUND('وارد کردن اطلاعات'!$D$14,0)&lt;0,1000,M[[#This Row],[10]]-ROUND('وارد کردن اطلاعات'!$D$14,0))</f>
        <v/>
      </c>
      <c r="W4">
        <f>IF(M[[#This Row],[11]]-ROUND('وارد کردن اطلاعات'!$D$15,0)&lt;0,1000,M[[#This Row],[11]]-ROUND('وارد کردن اطلاعات'!$D$15,0))</f>
        <v/>
      </c>
    </row>
    <row r="5">
      <c r="A5" t="n">
        <v>16</v>
      </c>
      <c r="B5" t="n">
        <v>13</v>
      </c>
      <c r="C5" t="n">
        <v>15</v>
      </c>
      <c r="D5" t="n">
        <v>-1</v>
      </c>
      <c r="E5" t="n">
        <v>-1</v>
      </c>
      <c r="F5" t="n">
        <v>-1</v>
      </c>
      <c r="G5" t="n">
        <v>-1</v>
      </c>
      <c r="H5" t="n">
        <v>10</v>
      </c>
      <c r="I5" t="n">
        <v>-1</v>
      </c>
      <c r="J5" t="n">
        <v>-1</v>
      </c>
      <c r="K5" t="n">
        <v>-1</v>
      </c>
      <c r="L5" t="n">
        <v>-1</v>
      </c>
      <c r="M5">
        <f>IF(M[[#This Row],[1]]-ROUND('وارد کردن اطلاعات'!$D$5,0)&lt;0,1000,M[[#This Row],[1]]-ROUND('وارد کردن اطلاعات'!$D$5,0))</f>
        <v/>
      </c>
      <c r="N5">
        <f>IF(M[[#This Row],[2]]-ROUND('وارد کردن اطلاعات'!$D$6,0)&lt;0,1000,M[[#This Row],[2]]-ROUND('وارد کردن اطلاعات'!$D$6,0))</f>
        <v/>
      </c>
      <c r="O5">
        <f>IF(M[[#This Row],[3]]-ROUND('وارد کردن اطلاعات'!$D$7,0)&lt;0,1000,M[[#This Row],[3]]-ROUND('وارد کردن اطلاعات'!$D$7,0))</f>
        <v/>
      </c>
      <c r="P5">
        <f>IF(M[[#This Row],[4]]-ROUND('وارد کردن اطلاعات'!$D$8,0)&lt;0,1000,M[[#This Row],[4]]-ROUND('وارد کردن اطلاعات'!$D$8,0))</f>
        <v/>
      </c>
      <c r="Q5">
        <f>IF(M[[#This Row],[5]]-ROUND('وارد کردن اطلاعات'!$D$9,0)&lt;0,1000,M[[#This Row],[5]]-ROUND('وارد کردن اطلاعات'!$D$9,0))</f>
        <v/>
      </c>
      <c r="R5">
        <f>IF(M[[#This Row],[6]]-ROUND('وارد کردن اطلاعات'!$D$10,0)&lt;0,1000,M[[#This Row],[6]]-ROUND('وارد کردن اطلاعات'!$D$10,0))</f>
        <v/>
      </c>
      <c r="S5">
        <f>IF(M[[#This Row],[7]]-ROUND('وارد کردن اطلاعات'!$D$11,0)&lt;0,1000,M[[#This Row],[7]]-ROUND('وارد کردن اطلاعات'!$D$11,0))</f>
        <v/>
      </c>
      <c r="T5">
        <f>IF(M[[#This Row],[8]]-ROUND('وارد کردن اطلاعات'!$D$12,0)&lt;0,1000,M[[#This Row],[8]]-ROUND('وارد کردن اطلاعات'!$D$12,0))</f>
        <v/>
      </c>
      <c r="U5">
        <f>IF(M[[#This Row],[9]]-ROUND('وارد کردن اطلاعات'!$D$13,0)&lt;0,1000,M[[#This Row],[9]]-ROUND('وارد کردن اطلاعات'!$D$13,0))</f>
        <v/>
      </c>
      <c r="V5">
        <f>IF(M[[#This Row],[10]]-ROUND('وارد کردن اطلاعات'!$D$14,0)&lt;0,1000,M[[#This Row],[10]]-ROUND('وارد کردن اطلاعات'!$D$14,0))</f>
        <v/>
      </c>
      <c r="W5">
        <f>IF(M[[#This Row],[11]]-ROUND('وارد کردن اطلاعات'!$D$15,0)&lt;0,1000,M[[#This Row],[11]]-ROUND('وارد کردن اطلاعات'!$D$15,0))</f>
        <v/>
      </c>
    </row>
    <row r="6">
      <c r="A6" t="n">
        <v>15</v>
      </c>
      <c r="B6" t="n">
        <v>14</v>
      </c>
      <c r="C6" t="n">
        <v>-1</v>
      </c>
      <c r="D6" t="n">
        <v>22</v>
      </c>
      <c r="E6" t="n">
        <v>-1</v>
      </c>
      <c r="F6" t="n">
        <v>-1</v>
      </c>
      <c r="G6" t="n">
        <v>10</v>
      </c>
      <c r="H6" t="n">
        <v>-1</v>
      </c>
      <c r="I6" t="n">
        <v>-1</v>
      </c>
      <c r="J6" t="n">
        <v>-1</v>
      </c>
      <c r="K6" t="n">
        <v>-1</v>
      </c>
      <c r="L6" t="n">
        <v>-1</v>
      </c>
      <c r="M6">
        <f>IF(M[[#This Row],[1]]-ROUND('وارد کردن اطلاعات'!$D$5,0)&lt;0,1000,M[[#This Row],[1]]-ROUND('وارد کردن اطلاعات'!$D$5,0))</f>
        <v/>
      </c>
      <c r="N6">
        <f>IF(M[[#This Row],[2]]-ROUND('وارد کردن اطلاعات'!$D$6,0)&lt;0,1000,M[[#This Row],[2]]-ROUND('وارد کردن اطلاعات'!$D$6,0))</f>
        <v/>
      </c>
      <c r="O6">
        <f>IF(M[[#This Row],[3]]-ROUND('وارد کردن اطلاعات'!$D$7,0)&lt;0,1000,M[[#This Row],[3]]-ROUND('وارد کردن اطلاعات'!$D$7,0))</f>
        <v/>
      </c>
      <c r="P6">
        <f>IF(M[[#This Row],[4]]-ROUND('وارد کردن اطلاعات'!$D$8,0)&lt;0,1000,M[[#This Row],[4]]-ROUND('وارد کردن اطلاعات'!$D$8,0))</f>
        <v/>
      </c>
      <c r="Q6">
        <f>IF(M[[#This Row],[5]]-ROUND('وارد کردن اطلاعات'!$D$9,0)&lt;0,1000,M[[#This Row],[5]]-ROUND('وارد کردن اطلاعات'!$D$9,0))</f>
        <v/>
      </c>
      <c r="R6">
        <f>IF(M[[#This Row],[6]]-ROUND('وارد کردن اطلاعات'!$D$10,0)&lt;0,1000,M[[#This Row],[6]]-ROUND('وارد کردن اطلاعات'!$D$10,0))</f>
        <v/>
      </c>
      <c r="S6">
        <f>IF(M[[#This Row],[7]]-ROUND('وارد کردن اطلاعات'!$D$11,0)&lt;0,1000,M[[#This Row],[7]]-ROUND('وارد کردن اطلاعات'!$D$11,0))</f>
        <v/>
      </c>
      <c r="T6">
        <f>IF(M[[#This Row],[8]]-ROUND('وارد کردن اطلاعات'!$D$12,0)&lt;0,1000,M[[#This Row],[8]]-ROUND('وارد کردن اطلاعات'!$D$12,0))</f>
        <v/>
      </c>
      <c r="U6">
        <f>IF(M[[#This Row],[9]]-ROUND('وارد کردن اطلاعات'!$D$13,0)&lt;0,1000,M[[#This Row],[9]]-ROUND('وارد کردن اطلاعات'!$D$13,0))</f>
        <v/>
      </c>
      <c r="V6">
        <f>IF(M[[#This Row],[10]]-ROUND('وارد کردن اطلاعات'!$D$14,0)&lt;0,1000,M[[#This Row],[10]]-ROUND('وارد کردن اطلاعات'!$D$14,0))</f>
        <v/>
      </c>
      <c r="W6">
        <f>IF(M[[#This Row],[11]]-ROUND('وارد کردن اطلاعات'!$D$15,0)&lt;0,1000,M[[#This Row],[11]]-ROUND('وارد کردن اطلاعات'!$D$15,0))</f>
        <v/>
      </c>
    </row>
    <row r="7">
      <c r="A7" t="n">
        <v>14</v>
      </c>
      <c r="B7" t="n">
        <v>15</v>
      </c>
      <c r="C7" t="n">
        <v>16</v>
      </c>
      <c r="D7" t="n">
        <v>26</v>
      </c>
      <c r="E7" t="n">
        <v>-1</v>
      </c>
      <c r="F7" t="n">
        <v>10</v>
      </c>
      <c r="G7" t="n">
        <v>-1</v>
      </c>
      <c r="H7" t="n">
        <v>8</v>
      </c>
      <c r="I7" t="n">
        <v>-1</v>
      </c>
      <c r="J7" t="n">
        <v>-1</v>
      </c>
      <c r="K7" t="n">
        <v>-1</v>
      </c>
      <c r="L7" t="n">
        <v>-1</v>
      </c>
      <c r="M7">
        <f>IF(M[[#This Row],[1]]-ROUND('وارد کردن اطلاعات'!$D$5,0)&lt;0,1000,M[[#This Row],[1]]-ROUND('وارد کردن اطلاعات'!$D$5,0))</f>
        <v/>
      </c>
      <c r="N7">
        <f>IF(M[[#This Row],[2]]-ROUND('وارد کردن اطلاعات'!$D$6,0)&lt;0,1000,M[[#This Row],[2]]-ROUND('وارد کردن اطلاعات'!$D$6,0))</f>
        <v/>
      </c>
      <c r="O7">
        <f>IF(M[[#This Row],[3]]-ROUND('وارد کردن اطلاعات'!$D$7,0)&lt;0,1000,M[[#This Row],[3]]-ROUND('وارد کردن اطلاعات'!$D$7,0))</f>
        <v/>
      </c>
      <c r="P7">
        <f>IF(M[[#This Row],[4]]-ROUND('وارد کردن اطلاعات'!$D$8,0)&lt;0,1000,M[[#This Row],[4]]-ROUND('وارد کردن اطلاعات'!$D$8,0))</f>
        <v/>
      </c>
      <c r="Q7">
        <f>IF(M[[#This Row],[5]]-ROUND('وارد کردن اطلاعات'!$D$9,0)&lt;0,1000,M[[#This Row],[5]]-ROUND('وارد کردن اطلاعات'!$D$9,0))</f>
        <v/>
      </c>
      <c r="R7">
        <f>IF(M[[#This Row],[6]]-ROUND('وارد کردن اطلاعات'!$D$10,0)&lt;0,1000,M[[#This Row],[6]]-ROUND('وارد کردن اطلاعات'!$D$10,0))</f>
        <v/>
      </c>
      <c r="S7">
        <f>IF(M[[#This Row],[7]]-ROUND('وارد کردن اطلاعات'!$D$11,0)&lt;0,1000,M[[#This Row],[7]]-ROUND('وارد کردن اطلاعات'!$D$11,0))</f>
        <v/>
      </c>
      <c r="T7">
        <f>IF(M[[#This Row],[8]]-ROUND('وارد کردن اطلاعات'!$D$12,0)&lt;0,1000,M[[#This Row],[8]]-ROUND('وارد کردن اطلاعات'!$D$12,0))</f>
        <v/>
      </c>
      <c r="U7">
        <f>IF(M[[#This Row],[9]]-ROUND('وارد کردن اطلاعات'!$D$13,0)&lt;0,1000,M[[#This Row],[9]]-ROUND('وارد کردن اطلاعات'!$D$13,0))</f>
        <v/>
      </c>
      <c r="V7">
        <f>IF(M[[#This Row],[10]]-ROUND('وارد کردن اطلاعات'!$D$14,0)&lt;0,1000,M[[#This Row],[10]]-ROUND('وارد کردن اطلاعات'!$D$14,0))</f>
        <v/>
      </c>
      <c r="W7">
        <f>IF(M[[#This Row],[11]]-ROUND('وارد کردن اطلاعات'!$D$15,0)&lt;0,1000,M[[#This Row],[11]]-ROUND('وارد کردن اطلاعات'!$D$15,0))</f>
        <v/>
      </c>
    </row>
    <row r="8">
      <c r="A8" t="n">
        <v>13</v>
      </c>
      <c r="B8" t="n">
        <v>16</v>
      </c>
      <c r="C8" t="n">
        <v>17</v>
      </c>
      <c r="D8" t="n">
        <v>27</v>
      </c>
      <c r="E8" t="n">
        <v>0</v>
      </c>
      <c r="F8" t="n">
        <v>-1</v>
      </c>
      <c r="G8" t="n">
        <v>9</v>
      </c>
      <c r="H8" t="n">
        <v>7</v>
      </c>
      <c r="I8" t="n">
        <v>30</v>
      </c>
      <c r="J8" t="n">
        <v>-1</v>
      </c>
      <c r="K8" t="n">
        <v>-1</v>
      </c>
      <c r="L8" t="n">
        <v>-1</v>
      </c>
      <c r="M8">
        <f>IF(M[[#This Row],[1]]-ROUND('وارد کردن اطلاعات'!$D$5,0)&lt;0,1000,M[[#This Row],[1]]-ROUND('وارد کردن اطلاعات'!$D$5,0))</f>
        <v/>
      </c>
      <c r="N8">
        <f>IF(M[[#This Row],[2]]-ROUND('وارد کردن اطلاعات'!$D$6,0)&lt;0,1000,M[[#This Row],[2]]-ROUND('وارد کردن اطلاعات'!$D$6,0))</f>
        <v/>
      </c>
      <c r="O8">
        <f>IF(M[[#This Row],[3]]-ROUND('وارد کردن اطلاعات'!$D$7,0)&lt;0,1000,M[[#This Row],[3]]-ROUND('وارد کردن اطلاعات'!$D$7,0))</f>
        <v/>
      </c>
      <c r="P8">
        <f>IF(M[[#This Row],[4]]-ROUND('وارد کردن اطلاعات'!$D$8,0)&lt;0,1000,M[[#This Row],[4]]-ROUND('وارد کردن اطلاعات'!$D$8,0))</f>
        <v/>
      </c>
      <c r="Q8">
        <f>IF(M[[#This Row],[5]]-ROUND('وارد کردن اطلاعات'!$D$9,0)&lt;0,1000,M[[#This Row],[5]]-ROUND('وارد کردن اطلاعات'!$D$9,0))</f>
        <v/>
      </c>
      <c r="R8">
        <f>IF(M[[#This Row],[6]]-ROUND('وارد کردن اطلاعات'!$D$10,0)&lt;0,1000,M[[#This Row],[6]]-ROUND('وارد کردن اطلاعات'!$D$10,0))</f>
        <v/>
      </c>
      <c r="S8">
        <f>IF(M[[#This Row],[7]]-ROUND('وارد کردن اطلاعات'!$D$11,0)&lt;0,1000,M[[#This Row],[7]]-ROUND('وارد کردن اطلاعات'!$D$11,0))</f>
        <v/>
      </c>
      <c r="T8">
        <f>IF(M[[#This Row],[8]]-ROUND('وارد کردن اطلاعات'!$D$12,0)&lt;0,1000,M[[#This Row],[8]]-ROUND('وارد کردن اطلاعات'!$D$12,0))</f>
        <v/>
      </c>
      <c r="U8">
        <f>IF(M[[#This Row],[9]]-ROUND('وارد کردن اطلاعات'!$D$13,0)&lt;0,1000,M[[#This Row],[9]]-ROUND('وارد کردن اطلاعات'!$D$13,0))</f>
        <v/>
      </c>
      <c r="V8">
        <f>IF(M[[#This Row],[10]]-ROUND('وارد کردن اطلاعات'!$D$14,0)&lt;0,1000,M[[#This Row],[10]]-ROUND('وارد کردن اطلاعات'!$D$14,0))</f>
        <v/>
      </c>
      <c r="W8">
        <f>IF(M[[#This Row],[11]]-ROUND('وارد کردن اطلاعات'!$D$15,0)&lt;0,1000,M[[#This Row],[11]]-ROUND('وارد کردن اطلاعات'!$D$15,0))</f>
        <v/>
      </c>
    </row>
    <row r="9">
      <c r="A9" t="n">
        <v>12</v>
      </c>
      <c r="B9" t="n">
        <v>-1</v>
      </c>
      <c r="C9" t="n">
        <v>18</v>
      </c>
      <c r="D9" t="n">
        <v>29</v>
      </c>
      <c r="E9" t="n">
        <v>-1</v>
      </c>
      <c r="F9" t="n">
        <v>-1</v>
      </c>
      <c r="G9" t="n">
        <v>8</v>
      </c>
      <c r="H9" t="n">
        <v>-1</v>
      </c>
      <c r="I9" t="n">
        <v>-1</v>
      </c>
      <c r="J9" t="n">
        <v>15</v>
      </c>
      <c r="K9" t="n">
        <v>-1</v>
      </c>
      <c r="L9" t="n">
        <v>-1</v>
      </c>
      <c r="M9">
        <f>IF(M[[#This Row],[1]]-ROUND('وارد کردن اطلاعات'!$D$5,0)&lt;0,1000,M[[#This Row],[1]]-ROUND('وارد کردن اطلاعات'!$D$5,0))</f>
        <v/>
      </c>
      <c r="N9">
        <f>IF(M[[#This Row],[2]]-ROUND('وارد کردن اطلاعات'!$D$6,0)&lt;0,1000,M[[#This Row],[2]]-ROUND('وارد کردن اطلاعات'!$D$6,0))</f>
        <v/>
      </c>
      <c r="O9">
        <f>IF(M[[#This Row],[3]]-ROUND('وارد کردن اطلاعات'!$D$7,0)&lt;0,1000,M[[#This Row],[3]]-ROUND('وارد کردن اطلاعات'!$D$7,0))</f>
        <v/>
      </c>
      <c r="P9">
        <f>IF(M[[#This Row],[4]]-ROUND('وارد کردن اطلاعات'!$D$8,0)&lt;0,1000,M[[#This Row],[4]]-ROUND('وارد کردن اطلاعات'!$D$8,0))</f>
        <v/>
      </c>
      <c r="Q9">
        <f>IF(M[[#This Row],[5]]-ROUND('وارد کردن اطلاعات'!$D$9,0)&lt;0,1000,M[[#This Row],[5]]-ROUND('وارد کردن اطلاعات'!$D$9,0))</f>
        <v/>
      </c>
      <c r="R9">
        <f>IF(M[[#This Row],[6]]-ROUND('وارد کردن اطلاعات'!$D$10,0)&lt;0,1000,M[[#This Row],[6]]-ROUND('وارد کردن اطلاعات'!$D$10,0))</f>
        <v/>
      </c>
      <c r="S9">
        <f>IF(M[[#This Row],[7]]-ROUND('وارد کردن اطلاعات'!$D$11,0)&lt;0,1000,M[[#This Row],[7]]-ROUND('وارد کردن اطلاعات'!$D$11,0))</f>
        <v/>
      </c>
      <c r="T9">
        <f>IF(M[[#This Row],[8]]-ROUND('وارد کردن اطلاعات'!$D$12,0)&lt;0,1000,M[[#This Row],[8]]-ROUND('وارد کردن اطلاعات'!$D$12,0))</f>
        <v/>
      </c>
      <c r="U9">
        <f>IF(M[[#This Row],[9]]-ROUND('وارد کردن اطلاعات'!$D$13,0)&lt;0,1000,M[[#This Row],[9]]-ROUND('وارد کردن اطلاعات'!$D$13,0))</f>
        <v/>
      </c>
      <c r="V9">
        <f>IF(M[[#This Row],[10]]-ROUND('وارد کردن اطلاعات'!$D$14,0)&lt;0,1000,M[[#This Row],[10]]-ROUND('وارد کردن اطلاعات'!$D$14,0))</f>
        <v/>
      </c>
      <c r="W9">
        <f>IF(M[[#This Row],[11]]-ROUND('وارد کردن اطلاعات'!$D$15,0)&lt;0,1000,M[[#This Row],[11]]-ROUND('وارد کردن اطلاعات'!$D$15,0))</f>
        <v/>
      </c>
    </row>
    <row r="10">
      <c r="A10" t="n">
        <v>11</v>
      </c>
      <c r="B10" t="n">
        <v>18</v>
      </c>
      <c r="C10" t="n">
        <v>20</v>
      </c>
      <c r="D10" t="n">
        <v>34</v>
      </c>
      <c r="E10" t="n">
        <v>-1</v>
      </c>
      <c r="F10" t="n">
        <v>9</v>
      </c>
      <c r="G10" t="n">
        <v>7</v>
      </c>
      <c r="H10" t="n">
        <v>-1</v>
      </c>
      <c r="I10" t="n">
        <v>28</v>
      </c>
      <c r="J10" t="n">
        <v>13</v>
      </c>
      <c r="K10" t="n">
        <v>5</v>
      </c>
      <c r="L10" t="n">
        <v>5</v>
      </c>
      <c r="M10">
        <f>IF(M[[#This Row],[1]]-ROUND('وارد کردن اطلاعات'!$D$5,0)&lt;0,1000,M[[#This Row],[1]]-ROUND('وارد کردن اطلاعات'!$D$5,0))</f>
        <v/>
      </c>
      <c r="N10">
        <f>IF(M[[#This Row],[2]]-ROUND('وارد کردن اطلاعات'!$D$6,0)&lt;0,1000,M[[#This Row],[2]]-ROUND('وارد کردن اطلاعات'!$D$6,0))</f>
        <v/>
      </c>
      <c r="O10">
        <f>IF(M[[#This Row],[3]]-ROUND('وارد کردن اطلاعات'!$D$7,0)&lt;0,1000,M[[#This Row],[3]]-ROUND('وارد کردن اطلاعات'!$D$7,0))</f>
        <v/>
      </c>
      <c r="P10">
        <f>IF(M[[#This Row],[4]]-ROUND('وارد کردن اطلاعات'!$D$8,0)&lt;0,1000,M[[#This Row],[4]]-ROUND('وارد کردن اطلاعات'!$D$8,0))</f>
        <v/>
      </c>
      <c r="Q10">
        <f>IF(M[[#This Row],[5]]-ROUND('وارد کردن اطلاعات'!$D$9,0)&lt;0,1000,M[[#This Row],[5]]-ROUND('وارد کردن اطلاعات'!$D$9,0))</f>
        <v/>
      </c>
      <c r="R10">
        <f>IF(M[[#This Row],[6]]-ROUND('وارد کردن اطلاعات'!$D$10,0)&lt;0,1000,M[[#This Row],[6]]-ROUND('وارد کردن اطلاعات'!$D$10,0))</f>
        <v/>
      </c>
      <c r="S10">
        <f>IF(M[[#This Row],[7]]-ROUND('وارد کردن اطلاعات'!$D$11,0)&lt;0,1000,M[[#This Row],[7]]-ROUND('وارد کردن اطلاعات'!$D$11,0))</f>
        <v/>
      </c>
      <c r="T10">
        <f>IF(M[[#This Row],[8]]-ROUND('وارد کردن اطلاعات'!$D$12,0)&lt;0,1000,M[[#This Row],[8]]-ROUND('وارد کردن اطلاعات'!$D$12,0))</f>
        <v/>
      </c>
      <c r="U10">
        <f>IF(M[[#This Row],[9]]-ROUND('وارد کردن اطلاعات'!$D$13,0)&lt;0,1000,M[[#This Row],[9]]-ROUND('وارد کردن اطلاعات'!$D$13,0))</f>
        <v/>
      </c>
      <c r="V10">
        <f>IF(M[[#This Row],[10]]-ROUND('وارد کردن اطلاعات'!$D$14,0)&lt;0,1000,M[[#This Row],[10]]-ROUND('وارد کردن اطلاعات'!$D$14,0))</f>
        <v/>
      </c>
      <c r="W10">
        <f>IF(M[[#This Row],[11]]-ROUND('وارد کردن اطلاعات'!$D$15,0)&lt;0,1000,M[[#This Row],[11]]-ROUND('وارد کردن اطلاعات'!$D$15,0))</f>
        <v/>
      </c>
    </row>
    <row r="11">
      <c r="A11" t="n">
        <v>10</v>
      </c>
      <c r="B11" t="n">
        <v>19</v>
      </c>
      <c r="C11" t="n">
        <v>21</v>
      </c>
      <c r="D11" t="n">
        <v>40</v>
      </c>
      <c r="E11" t="n">
        <v>-1</v>
      </c>
      <c r="F11" t="n">
        <v>-1</v>
      </c>
      <c r="G11" t="n">
        <v>6</v>
      </c>
      <c r="H11" t="n">
        <v>6</v>
      </c>
      <c r="I11" t="n">
        <v>26</v>
      </c>
      <c r="J11" t="n">
        <v>12</v>
      </c>
      <c r="K11" t="n">
        <v>-1</v>
      </c>
      <c r="L11" t="n">
        <v>4</v>
      </c>
      <c r="M11">
        <f>IF(M[[#This Row],[1]]-ROUND('وارد کردن اطلاعات'!$D$5,0)&lt;0,1000,M[[#This Row],[1]]-ROUND('وارد کردن اطلاعات'!$D$5,0))</f>
        <v/>
      </c>
      <c r="N11">
        <f>IF(M[[#This Row],[2]]-ROUND('وارد کردن اطلاعات'!$D$6,0)&lt;0,1000,M[[#This Row],[2]]-ROUND('وارد کردن اطلاعات'!$D$6,0))</f>
        <v/>
      </c>
      <c r="O11">
        <f>IF(M[[#This Row],[3]]-ROUND('وارد کردن اطلاعات'!$D$7,0)&lt;0,1000,M[[#This Row],[3]]-ROUND('وارد کردن اطلاعات'!$D$7,0))</f>
        <v/>
      </c>
      <c r="P11">
        <f>IF(M[[#This Row],[4]]-ROUND('وارد کردن اطلاعات'!$D$8,0)&lt;0,1000,M[[#This Row],[4]]-ROUND('وارد کردن اطلاعات'!$D$8,0))</f>
        <v/>
      </c>
      <c r="Q11">
        <f>IF(M[[#This Row],[5]]-ROUND('وارد کردن اطلاعات'!$D$9,0)&lt;0,1000,M[[#This Row],[5]]-ROUND('وارد کردن اطلاعات'!$D$9,0))</f>
        <v/>
      </c>
      <c r="R11">
        <f>IF(M[[#This Row],[6]]-ROUND('وارد کردن اطلاعات'!$D$10,0)&lt;0,1000,M[[#This Row],[6]]-ROUND('وارد کردن اطلاعات'!$D$10,0))</f>
        <v/>
      </c>
      <c r="S11">
        <f>IF(M[[#This Row],[7]]-ROUND('وارد کردن اطلاعات'!$D$11,0)&lt;0,1000,M[[#This Row],[7]]-ROUND('وارد کردن اطلاعات'!$D$11,0))</f>
        <v/>
      </c>
      <c r="T11">
        <f>IF(M[[#This Row],[8]]-ROUND('وارد کردن اطلاعات'!$D$12,0)&lt;0,1000,M[[#This Row],[8]]-ROUND('وارد کردن اطلاعات'!$D$12,0))</f>
        <v/>
      </c>
      <c r="U11">
        <f>IF(M[[#This Row],[9]]-ROUND('وارد کردن اطلاعات'!$D$13,0)&lt;0,1000,M[[#This Row],[9]]-ROUND('وارد کردن اطلاعات'!$D$13,0))</f>
        <v/>
      </c>
      <c r="V11">
        <f>IF(M[[#This Row],[10]]-ROUND('وارد کردن اطلاعات'!$D$14,0)&lt;0,1000,M[[#This Row],[10]]-ROUND('وارد کردن اطلاعات'!$D$14,0))</f>
        <v/>
      </c>
      <c r="W11">
        <f>IF(M[[#This Row],[11]]-ROUND('وارد کردن اطلاعات'!$D$15,0)&lt;0,1000,M[[#This Row],[11]]-ROUND('وارد کردن اطلاعات'!$D$15,0))</f>
        <v/>
      </c>
    </row>
    <row r="12">
      <c r="A12" t="n">
        <v>9</v>
      </c>
      <c r="B12" t="n">
        <v>20</v>
      </c>
      <c r="C12" t="n">
        <v>22</v>
      </c>
      <c r="D12" t="n">
        <v>42</v>
      </c>
      <c r="E12" t="n">
        <v>1</v>
      </c>
      <c r="F12" t="n">
        <v>8</v>
      </c>
      <c r="G12" t="n">
        <v>5</v>
      </c>
      <c r="H12" t="n">
        <v>5</v>
      </c>
      <c r="I12" t="n">
        <v>22</v>
      </c>
      <c r="J12" t="n">
        <v>10</v>
      </c>
      <c r="K12" t="n">
        <v>-1</v>
      </c>
      <c r="L12" t="n">
        <v>-1</v>
      </c>
      <c r="M12">
        <f>IF(M[[#This Row],[1]]-ROUND('وارد کردن اطلاعات'!$D$5,0)&lt;0,1000,M[[#This Row],[1]]-ROUND('وارد کردن اطلاعات'!$D$5,0))</f>
        <v/>
      </c>
      <c r="N12">
        <f>IF(M[[#This Row],[2]]-ROUND('وارد کردن اطلاعات'!$D$6,0)&lt;0,1000,M[[#This Row],[2]]-ROUND('وارد کردن اطلاعات'!$D$6,0))</f>
        <v/>
      </c>
      <c r="O12">
        <f>IF(M[[#This Row],[3]]-ROUND('وارد کردن اطلاعات'!$D$7,0)&lt;0,1000,M[[#This Row],[3]]-ROUND('وارد کردن اطلاعات'!$D$7,0))</f>
        <v/>
      </c>
      <c r="P12">
        <f>IF(M[[#This Row],[4]]-ROUND('وارد کردن اطلاعات'!$D$8,0)&lt;0,1000,M[[#This Row],[4]]-ROUND('وارد کردن اطلاعات'!$D$8,0))</f>
        <v/>
      </c>
      <c r="Q12">
        <f>IF(M[[#This Row],[5]]-ROUND('وارد کردن اطلاعات'!$D$9,0)&lt;0,1000,M[[#This Row],[5]]-ROUND('وارد کردن اطلاعات'!$D$9,0))</f>
        <v/>
      </c>
      <c r="R12">
        <f>IF(M[[#This Row],[6]]-ROUND('وارد کردن اطلاعات'!$D$10,0)&lt;0,1000,M[[#This Row],[6]]-ROUND('وارد کردن اطلاعات'!$D$10,0))</f>
        <v/>
      </c>
      <c r="S12">
        <f>IF(M[[#This Row],[7]]-ROUND('وارد کردن اطلاعات'!$D$11,0)&lt;0,1000,M[[#This Row],[7]]-ROUND('وارد کردن اطلاعات'!$D$11,0))</f>
        <v/>
      </c>
      <c r="T12">
        <f>IF(M[[#This Row],[8]]-ROUND('وارد کردن اطلاعات'!$D$12,0)&lt;0,1000,M[[#This Row],[8]]-ROUND('وارد کردن اطلاعات'!$D$12,0))</f>
        <v/>
      </c>
      <c r="U12">
        <f>IF(M[[#This Row],[9]]-ROUND('وارد کردن اطلاعات'!$D$13,0)&lt;0,1000,M[[#This Row],[9]]-ROUND('وارد کردن اطلاعات'!$D$13,0))</f>
        <v/>
      </c>
      <c r="V12">
        <f>IF(M[[#This Row],[10]]-ROUND('وارد کردن اطلاعات'!$D$14,0)&lt;0,1000,M[[#This Row],[10]]-ROUND('وارد کردن اطلاعات'!$D$14,0))</f>
        <v/>
      </c>
      <c r="W12">
        <f>IF(M[[#This Row],[11]]-ROUND('وارد کردن اطلاعات'!$D$15,0)&lt;0,1000,M[[#This Row],[11]]-ROUND('وارد کردن اطلاعات'!$D$15,0))</f>
        <v/>
      </c>
    </row>
    <row r="13">
      <c r="A13" t="n">
        <v>8</v>
      </c>
      <c r="B13" t="n">
        <v>21</v>
      </c>
      <c r="C13" t="n">
        <v>24</v>
      </c>
      <c r="D13" t="n">
        <v>44</v>
      </c>
      <c r="E13" t="n">
        <v>2</v>
      </c>
      <c r="F13" t="n">
        <v>7</v>
      </c>
      <c r="G13" t="n">
        <v>4</v>
      </c>
      <c r="H13" t="n">
        <v>-1</v>
      </c>
      <c r="I13" t="n">
        <v>17</v>
      </c>
      <c r="J13" t="n">
        <v>7</v>
      </c>
      <c r="K13" t="n">
        <v>-1</v>
      </c>
      <c r="L13" t="n">
        <v>-1</v>
      </c>
      <c r="M13">
        <f>IF(M[[#This Row],[1]]-ROUND('وارد کردن اطلاعات'!$D$5,0)&lt;0,1000,M[[#This Row],[1]]-ROUND('وارد کردن اطلاعات'!$D$5,0))</f>
        <v/>
      </c>
      <c r="N13">
        <f>IF(M[[#This Row],[2]]-ROUND('وارد کردن اطلاعات'!$D$6,0)&lt;0,1000,M[[#This Row],[2]]-ROUND('وارد کردن اطلاعات'!$D$6,0))</f>
        <v/>
      </c>
      <c r="O13">
        <f>IF(M[[#This Row],[3]]-ROUND('وارد کردن اطلاعات'!$D$7,0)&lt;0,1000,M[[#This Row],[3]]-ROUND('وارد کردن اطلاعات'!$D$7,0))</f>
        <v/>
      </c>
      <c r="P13">
        <f>IF(M[[#This Row],[4]]-ROUND('وارد کردن اطلاعات'!$D$8,0)&lt;0,1000,M[[#This Row],[4]]-ROUND('وارد کردن اطلاعات'!$D$8,0))</f>
        <v/>
      </c>
      <c r="Q13">
        <f>IF(M[[#This Row],[5]]-ROUND('وارد کردن اطلاعات'!$D$9,0)&lt;0,1000,M[[#This Row],[5]]-ROUND('وارد کردن اطلاعات'!$D$9,0))</f>
        <v/>
      </c>
      <c r="R13">
        <f>IF(M[[#This Row],[6]]-ROUND('وارد کردن اطلاعات'!$D$10,0)&lt;0,1000,M[[#This Row],[6]]-ROUND('وارد کردن اطلاعات'!$D$10,0))</f>
        <v/>
      </c>
      <c r="S13">
        <f>IF(M[[#This Row],[7]]-ROUND('وارد کردن اطلاعات'!$D$11,0)&lt;0,1000,M[[#This Row],[7]]-ROUND('وارد کردن اطلاعات'!$D$11,0))</f>
        <v/>
      </c>
      <c r="T13">
        <f>IF(M[[#This Row],[8]]-ROUND('وارد کردن اطلاعات'!$D$12,0)&lt;0,1000,M[[#This Row],[8]]-ROUND('وارد کردن اطلاعات'!$D$12,0))</f>
        <v/>
      </c>
      <c r="U13">
        <f>IF(M[[#This Row],[9]]-ROUND('وارد کردن اطلاعات'!$D$13,0)&lt;0,1000,M[[#This Row],[9]]-ROUND('وارد کردن اطلاعات'!$D$13,0))</f>
        <v/>
      </c>
      <c r="V13">
        <f>IF(M[[#This Row],[10]]-ROUND('وارد کردن اطلاعات'!$D$14,0)&lt;0,1000,M[[#This Row],[10]]-ROUND('وارد کردن اطلاعات'!$D$14,0))</f>
        <v/>
      </c>
      <c r="W13">
        <f>IF(M[[#This Row],[11]]-ROUND('وارد کردن اطلاعات'!$D$15,0)&lt;0,1000,M[[#This Row],[11]]-ROUND('وارد کردن اطلاعات'!$D$15,0))</f>
        <v/>
      </c>
    </row>
    <row r="14">
      <c r="A14" t="n">
        <v>7</v>
      </c>
      <c r="B14" t="n">
        <v>22</v>
      </c>
      <c r="C14" t="n">
        <v>25</v>
      </c>
      <c r="D14" t="n">
        <v>47</v>
      </c>
      <c r="E14" t="n">
        <v>3</v>
      </c>
      <c r="F14" t="n">
        <v>6</v>
      </c>
      <c r="G14" t="n">
        <v>3</v>
      </c>
      <c r="H14" t="n">
        <v>4</v>
      </c>
      <c r="I14" t="n">
        <v>10</v>
      </c>
      <c r="J14" t="n">
        <v>6</v>
      </c>
      <c r="K14" t="n">
        <v>-1</v>
      </c>
      <c r="L14" t="n">
        <v>-1</v>
      </c>
      <c r="M14">
        <f>IF(M[[#This Row],[1]]-ROUND('وارد کردن اطلاعات'!$D$5,0)&lt;0,1000,M[[#This Row],[1]]-ROUND('وارد کردن اطلاعات'!$D$5,0))</f>
        <v/>
      </c>
      <c r="N14">
        <f>IF(M[[#This Row],[2]]-ROUND('وارد کردن اطلاعات'!$D$6,0)&lt;0,1000,M[[#This Row],[2]]-ROUND('وارد کردن اطلاعات'!$D$6,0))</f>
        <v/>
      </c>
      <c r="O14">
        <f>IF(M[[#This Row],[3]]-ROUND('وارد کردن اطلاعات'!$D$7,0)&lt;0,1000,M[[#This Row],[3]]-ROUND('وارد کردن اطلاعات'!$D$7,0))</f>
        <v/>
      </c>
      <c r="P14">
        <f>IF(M[[#This Row],[4]]-ROUND('وارد کردن اطلاعات'!$D$8,0)&lt;0,1000,M[[#This Row],[4]]-ROUND('وارد کردن اطلاعات'!$D$8,0))</f>
        <v/>
      </c>
      <c r="Q14">
        <f>IF(M[[#This Row],[5]]-ROUND('وارد کردن اطلاعات'!$D$9,0)&lt;0,1000,M[[#This Row],[5]]-ROUND('وارد کردن اطلاعات'!$D$9,0))</f>
        <v/>
      </c>
      <c r="R14">
        <f>IF(M[[#This Row],[6]]-ROUND('وارد کردن اطلاعات'!$D$10,0)&lt;0,1000,M[[#This Row],[6]]-ROUND('وارد کردن اطلاعات'!$D$10,0))</f>
        <v/>
      </c>
      <c r="S14">
        <f>IF(M[[#This Row],[7]]-ROUND('وارد کردن اطلاعات'!$D$11,0)&lt;0,1000,M[[#This Row],[7]]-ROUND('وارد کردن اطلاعات'!$D$11,0))</f>
        <v/>
      </c>
      <c r="T14">
        <f>IF(M[[#This Row],[8]]-ROUND('وارد کردن اطلاعات'!$D$12,0)&lt;0,1000,M[[#This Row],[8]]-ROUND('وارد کردن اطلاعات'!$D$12,0))</f>
        <v/>
      </c>
      <c r="U14">
        <f>IF(M[[#This Row],[9]]-ROUND('وارد کردن اطلاعات'!$D$13,0)&lt;0,1000,M[[#This Row],[9]]-ROUND('وارد کردن اطلاعات'!$D$13,0))</f>
        <v/>
      </c>
      <c r="V14">
        <f>IF(M[[#This Row],[10]]-ROUND('وارد کردن اطلاعات'!$D$14,0)&lt;0,1000,M[[#This Row],[10]]-ROUND('وارد کردن اطلاعات'!$D$14,0))</f>
        <v/>
      </c>
      <c r="W14">
        <f>IF(M[[#This Row],[11]]-ROUND('وارد کردن اطلاعات'!$D$15,0)&lt;0,1000,M[[#This Row],[11]]-ROUND('وارد کردن اطلاعات'!$D$15,0))</f>
        <v/>
      </c>
    </row>
    <row r="15">
      <c r="A15" t="n">
        <v>6</v>
      </c>
      <c r="B15" t="n">
        <v>24</v>
      </c>
      <c r="C15" t="n">
        <v>27</v>
      </c>
      <c r="D15" t="n">
        <v>51</v>
      </c>
      <c r="E15" t="n">
        <v>4</v>
      </c>
      <c r="F15" t="n">
        <v>4</v>
      </c>
      <c r="G15" t="n">
        <v>2</v>
      </c>
      <c r="H15" t="n">
        <v>3</v>
      </c>
      <c r="I15" t="n">
        <v>6</v>
      </c>
      <c r="J15" t="n">
        <v>-1</v>
      </c>
      <c r="K15" t="n">
        <v>-1</v>
      </c>
      <c r="L15" t="n">
        <v>-1</v>
      </c>
      <c r="M15">
        <f>IF(M[[#This Row],[1]]-ROUND('وارد کردن اطلاعات'!$D$5,0)&lt;0,1000,M[[#This Row],[1]]-ROUND('وارد کردن اطلاعات'!$D$5,0))</f>
        <v/>
      </c>
      <c r="N15">
        <f>IF(M[[#This Row],[2]]-ROUND('وارد کردن اطلاعات'!$D$6,0)&lt;0,1000,M[[#This Row],[2]]-ROUND('وارد کردن اطلاعات'!$D$6,0))</f>
        <v/>
      </c>
      <c r="O15">
        <f>IF(M[[#This Row],[3]]-ROUND('وارد کردن اطلاعات'!$D$7,0)&lt;0,1000,M[[#This Row],[3]]-ROUND('وارد کردن اطلاعات'!$D$7,0))</f>
        <v/>
      </c>
      <c r="P15">
        <f>IF(M[[#This Row],[4]]-ROUND('وارد کردن اطلاعات'!$D$8,0)&lt;0,1000,M[[#This Row],[4]]-ROUND('وارد کردن اطلاعات'!$D$8,0))</f>
        <v/>
      </c>
      <c r="Q15">
        <f>IF(M[[#This Row],[5]]-ROUND('وارد کردن اطلاعات'!$D$9,0)&lt;0,1000,M[[#This Row],[5]]-ROUND('وارد کردن اطلاعات'!$D$9,0))</f>
        <v/>
      </c>
      <c r="R15">
        <f>IF(M[[#This Row],[6]]-ROUND('وارد کردن اطلاعات'!$D$10,0)&lt;0,1000,M[[#This Row],[6]]-ROUND('وارد کردن اطلاعات'!$D$10,0))</f>
        <v/>
      </c>
      <c r="S15">
        <f>IF(M[[#This Row],[7]]-ROUND('وارد کردن اطلاعات'!$D$11,0)&lt;0,1000,M[[#This Row],[7]]-ROUND('وارد کردن اطلاعات'!$D$11,0))</f>
        <v/>
      </c>
      <c r="T15">
        <f>IF(M[[#This Row],[8]]-ROUND('وارد کردن اطلاعات'!$D$12,0)&lt;0,1000,M[[#This Row],[8]]-ROUND('وارد کردن اطلاعات'!$D$12,0))</f>
        <v/>
      </c>
      <c r="U15">
        <f>IF(M[[#This Row],[9]]-ROUND('وارد کردن اطلاعات'!$D$13,0)&lt;0,1000,M[[#This Row],[9]]-ROUND('وارد کردن اطلاعات'!$D$13,0))</f>
        <v/>
      </c>
      <c r="V15">
        <f>IF(M[[#This Row],[10]]-ROUND('وارد کردن اطلاعات'!$D$14,0)&lt;0,1000,M[[#This Row],[10]]-ROUND('وارد کردن اطلاعات'!$D$14,0))</f>
        <v/>
      </c>
      <c r="W15">
        <f>IF(M[[#This Row],[11]]-ROUND('وارد کردن اطلاعات'!$D$15,0)&lt;0,1000,M[[#This Row],[11]]-ROUND('وارد کردن اطلاعات'!$D$15,0))</f>
        <v/>
      </c>
    </row>
    <row r="16">
      <c r="A16" t="n">
        <v>5</v>
      </c>
      <c r="B16" t="n">
        <v>26</v>
      </c>
      <c r="C16" t="n">
        <v>30</v>
      </c>
      <c r="D16" t="n">
        <v>62</v>
      </c>
      <c r="E16" t="n">
        <v>5</v>
      </c>
      <c r="F16" t="n">
        <v>2</v>
      </c>
      <c r="G16" t="n">
        <v>-1</v>
      </c>
      <c r="H16" t="n">
        <v>-1</v>
      </c>
      <c r="I16" t="n">
        <v>5</v>
      </c>
      <c r="J16" t="n">
        <v>5</v>
      </c>
      <c r="K16" t="n">
        <v>-1</v>
      </c>
      <c r="L16" t="n">
        <v>-1</v>
      </c>
      <c r="M16">
        <f>IF(M[[#This Row],[1]]-ROUND('وارد کردن اطلاعات'!$D$5,0)&lt;0,1000,M[[#This Row],[1]]-ROUND('وارد کردن اطلاعات'!$D$5,0))</f>
        <v/>
      </c>
      <c r="N16">
        <f>IF(M[[#This Row],[2]]-ROUND('وارد کردن اطلاعات'!$D$6,0)&lt;0,1000,M[[#This Row],[2]]-ROUND('وارد کردن اطلاعات'!$D$6,0))</f>
        <v/>
      </c>
      <c r="O16">
        <f>IF(M[[#This Row],[3]]-ROUND('وارد کردن اطلاعات'!$D$7,0)&lt;0,1000,M[[#This Row],[3]]-ROUND('وارد کردن اطلاعات'!$D$7,0))</f>
        <v/>
      </c>
      <c r="P16">
        <f>IF(M[[#This Row],[4]]-ROUND('وارد کردن اطلاعات'!$D$8,0)&lt;0,1000,M[[#This Row],[4]]-ROUND('وارد کردن اطلاعات'!$D$8,0))</f>
        <v/>
      </c>
      <c r="Q16">
        <f>IF(M[[#This Row],[5]]-ROUND('وارد کردن اطلاعات'!$D$9,0)&lt;0,1000,M[[#This Row],[5]]-ROUND('وارد کردن اطلاعات'!$D$9,0))</f>
        <v/>
      </c>
      <c r="R16">
        <f>IF(M[[#This Row],[6]]-ROUND('وارد کردن اطلاعات'!$D$10,0)&lt;0,1000,M[[#This Row],[6]]-ROUND('وارد کردن اطلاعات'!$D$10,0))</f>
        <v/>
      </c>
      <c r="S16">
        <f>IF(M[[#This Row],[7]]-ROUND('وارد کردن اطلاعات'!$D$11,0)&lt;0,1000,M[[#This Row],[7]]-ROUND('وارد کردن اطلاعات'!$D$11,0))</f>
        <v/>
      </c>
      <c r="T16">
        <f>IF(M[[#This Row],[8]]-ROUND('وارد کردن اطلاعات'!$D$12,0)&lt;0,1000,M[[#This Row],[8]]-ROUND('وارد کردن اطلاعات'!$D$12,0))</f>
        <v/>
      </c>
      <c r="U16">
        <f>IF(M[[#This Row],[9]]-ROUND('وارد کردن اطلاعات'!$D$13,0)&lt;0,1000,M[[#This Row],[9]]-ROUND('وارد کردن اطلاعات'!$D$13,0))</f>
        <v/>
      </c>
      <c r="V16">
        <f>IF(M[[#This Row],[10]]-ROUND('وارد کردن اطلاعات'!$D$14,0)&lt;0,1000,M[[#This Row],[10]]-ROUND('وارد کردن اطلاعات'!$D$14,0))</f>
        <v/>
      </c>
      <c r="W16">
        <f>IF(M[[#This Row],[11]]-ROUND('وارد کردن اطلاعات'!$D$15,0)&lt;0,1000,M[[#This Row],[11]]-ROUND('وارد کردن اطلاعات'!$D$15,0))</f>
        <v/>
      </c>
    </row>
    <row r="17">
      <c r="A17" t="n">
        <v>4</v>
      </c>
      <c r="B17" t="n">
        <v>-1</v>
      </c>
      <c r="C17" t="n">
        <v>33</v>
      </c>
      <c r="D17" t="n">
        <v>68</v>
      </c>
      <c r="E17" t="n">
        <v>-1</v>
      </c>
      <c r="F17" t="n">
        <v>0</v>
      </c>
      <c r="G17" t="n">
        <v>1</v>
      </c>
      <c r="H17" t="n">
        <v>1</v>
      </c>
      <c r="I17" t="n">
        <v>3</v>
      </c>
      <c r="J17" t="n">
        <v>-1</v>
      </c>
      <c r="K17" t="n">
        <v>-1</v>
      </c>
      <c r="L17" t="n">
        <v>-1</v>
      </c>
      <c r="M17">
        <f>IF(M[[#This Row],[1]]-ROUND('وارد کردن اطلاعات'!$D$5,0)&lt;0,1000,M[[#This Row],[1]]-ROUND('وارد کردن اطلاعات'!$D$5,0))</f>
        <v/>
      </c>
      <c r="N17">
        <f>IF(M[[#This Row],[2]]-ROUND('وارد کردن اطلاعات'!$D$6,0)&lt;0,1000,M[[#This Row],[2]]-ROUND('وارد کردن اطلاعات'!$D$6,0))</f>
        <v/>
      </c>
      <c r="O17">
        <f>IF(M[[#This Row],[3]]-ROUND('وارد کردن اطلاعات'!$D$7,0)&lt;0,1000,M[[#This Row],[3]]-ROUND('وارد کردن اطلاعات'!$D$7,0))</f>
        <v/>
      </c>
      <c r="P17">
        <f>IF(M[[#This Row],[4]]-ROUND('وارد کردن اطلاعات'!$D$8,0)&lt;0,1000,M[[#This Row],[4]]-ROUND('وارد کردن اطلاعات'!$D$8,0))</f>
        <v/>
      </c>
      <c r="Q17">
        <f>IF(M[[#This Row],[5]]-ROUND('وارد کردن اطلاعات'!$D$9,0)&lt;0,1000,M[[#This Row],[5]]-ROUND('وارد کردن اطلاعات'!$D$9,0))</f>
        <v/>
      </c>
      <c r="R17">
        <f>IF(M[[#This Row],[6]]-ROUND('وارد کردن اطلاعات'!$D$10,0)&lt;0,1000,M[[#This Row],[6]]-ROUND('وارد کردن اطلاعات'!$D$10,0))</f>
        <v/>
      </c>
      <c r="S17">
        <f>IF(M[[#This Row],[7]]-ROUND('وارد کردن اطلاعات'!$D$11,0)&lt;0,1000,M[[#This Row],[7]]-ROUND('وارد کردن اطلاعات'!$D$11,0))</f>
        <v/>
      </c>
      <c r="T17">
        <f>IF(M[[#This Row],[8]]-ROUND('وارد کردن اطلاعات'!$D$12,0)&lt;0,1000,M[[#This Row],[8]]-ROUND('وارد کردن اطلاعات'!$D$12,0))</f>
        <v/>
      </c>
      <c r="U17">
        <f>IF(M[[#This Row],[9]]-ROUND('وارد کردن اطلاعات'!$D$13,0)&lt;0,1000,M[[#This Row],[9]]-ROUND('وارد کردن اطلاعات'!$D$13,0))</f>
        <v/>
      </c>
      <c r="V17">
        <f>IF(M[[#This Row],[10]]-ROUND('وارد کردن اطلاعات'!$D$14,0)&lt;0,1000,M[[#This Row],[10]]-ROUND('وارد کردن اطلاعات'!$D$14,0))</f>
        <v/>
      </c>
      <c r="W17">
        <f>IF(M[[#This Row],[11]]-ROUND('وارد کردن اطلاعات'!$D$15,0)&lt;0,1000,M[[#This Row],[11]]-ROUND('وارد کردن اطلاعات'!$D$15,0))</f>
        <v/>
      </c>
    </row>
    <row r="18">
      <c r="A18" t="n">
        <v>3</v>
      </c>
      <c r="B18" t="n">
        <v>27</v>
      </c>
      <c r="C18" t="n">
        <v>39</v>
      </c>
      <c r="D18" t="n">
        <v>70</v>
      </c>
      <c r="E18" t="n">
        <v>10</v>
      </c>
      <c r="F18" t="n">
        <v>-1</v>
      </c>
      <c r="G18" t="n">
        <v>0</v>
      </c>
      <c r="H18" t="n">
        <v>0</v>
      </c>
      <c r="I18" t="n">
        <v>2</v>
      </c>
      <c r="J18" t="n">
        <v>4</v>
      </c>
      <c r="K18" t="n">
        <v>-1</v>
      </c>
      <c r="L18" t="n">
        <v>3</v>
      </c>
      <c r="M18">
        <f>IF(M[[#This Row],[1]]-ROUND('وارد کردن اطلاعات'!$D$5,0)&lt;0,1000,M[[#This Row],[1]]-ROUND('وارد کردن اطلاعات'!$D$5,0))</f>
        <v/>
      </c>
      <c r="N18">
        <f>IF(M[[#This Row],[2]]-ROUND('وارد کردن اطلاعات'!$D$6,0)&lt;0,1000,M[[#This Row],[2]]-ROUND('وارد کردن اطلاعات'!$D$6,0))</f>
        <v/>
      </c>
      <c r="O18">
        <f>IF(M[[#This Row],[3]]-ROUND('وارد کردن اطلاعات'!$D$7,0)&lt;0,1000,M[[#This Row],[3]]-ROUND('وارد کردن اطلاعات'!$D$7,0))</f>
        <v/>
      </c>
      <c r="P18">
        <f>IF(M[[#This Row],[4]]-ROUND('وارد کردن اطلاعات'!$D$8,0)&lt;0,1000,M[[#This Row],[4]]-ROUND('وارد کردن اطلاعات'!$D$8,0))</f>
        <v/>
      </c>
      <c r="Q18">
        <f>IF(M[[#This Row],[5]]-ROUND('وارد کردن اطلاعات'!$D$9,0)&lt;0,1000,M[[#This Row],[5]]-ROUND('وارد کردن اطلاعات'!$D$9,0))</f>
        <v/>
      </c>
      <c r="R18">
        <f>IF(M[[#This Row],[6]]-ROUND('وارد کردن اطلاعات'!$D$10,0)&lt;0,1000,M[[#This Row],[6]]-ROUND('وارد کردن اطلاعات'!$D$10,0))</f>
        <v/>
      </c>
      <c r="S18">
        <f>IF(M[[#This Row],[7]]-ROUND('وارد کردن اطلاعات'!$D$11,0)&lt;0,1000,M[[#This Row],[7]]-ROUND('وارد کردن اطلاعات'!$D$11,0))</f>
        <v/>
      </c>
      <c r="T18">
        <f>IF(M[[#This Row],[8]]-ROUND('وارد کردن اطلاعات'!$D$12,0)&lt;0,1000,M[[#This Row],[8]]-ROUND('وارد کردن اطلاعات'!$D$12,0))</f>
        <v/>
      </c>
      <c r="U18">
        <f>IF(M[[#This Row],[9]]-ROUND('وارد کردن اطلاعات'!$D$13,0)&lt;0,1000,M[[#This Row],[9]]-ROUND('وارد کردن اطلاعات'!$D$13,0))</f>
        <v/>
      </c>
      <c r="V18">
        <f>IF(M[[#This Row],[10]]-ROUND('وارد کردن اطلاعات'!$D$14,0)&lt;0,1000,M[[#This Row],[10]]-ROUND('وارد کردن اطلاعات'!$D$14,0))</f>
        <v/>
      </c>
      <c r="W18">
        <f>IF(M[[#This Row],[11]]-ROUND('وارد کردن اطلاعات'!$D$15,0)&lt;0,1000,M[[#This Row],[11]]-ROUND('وارد کردن اطلاعات'!$D$15,0))</f>
        <v/>
      </c>
    </row>
    <row r="19">
      <c r="A19" t="n">
        <v>2</v>
      </c>
      <c r="B19" t="n">
        <v>29</v>
      </c>
      <c r="C19" t="n">
        <v>-1</v>
      </c>
      <c r="D19" t="n">
        <v>-1</v>
      </c>
      <c r="E19" t="n">
        <v>-1</v>
      </c>
      <c r="F19" t="n">
        <v>-1</v>
      </c>
      <c r="G19" t="n">
        <v>-1</v>
      </c>
      <c r="H19" t="n">
        <v>-1</v>
      </c>
      <c r="I19" t="n">
        <v>0</v>
      </c>
      <c r="J19" t="n">
        <v>-1</v>
      </c>
      <c r="K19" t="n">
        <v>-1</v>
      </c>
      <c r="L19" t="n">
        <v>2</v>
      </c>
      <c r="M19">
        <f>IF(M[[#This Row],[1]]-ROUND('وارد کردن اطلاعات'!$D$5,0)&lt;0,1000,M[[#This Row],[1]]-ROUND('وارد کردن اطلاعات'!$D$5,0))</f>
        <v/>
      </c>
      <c r="N19">
        <f>IF(M[[#This Row],[2]]-ROUND('وارد کردن اطلاعات'!$D$6,0)&lt;0,1000,M[[#This Row],[2]]-ROUND('وارد کردن اطلاعات'!$D$6,0))</f>
        <v/>
      </c>
      <c r="O19">
        <f>IF(M[[#This Row],[3]]-ROUND('وارد کردن اطلاعات'!$D$7,0)&lt;0,1000,M[[#This Row],[3]]-ROUND('وارد کردن اطلاعات'!$D$7,0))</f>
        <v/>
      </c>
      <c r="P19">
        <f>IF(M[[#This Row],[4]]-ROUND('وارد کردن اطلاعات'!$D$8,0)&lt;0,1000,M[[#This Row],[4]]-ROUND('وارد کردن اطلاعات'!$D$8,0))</f>
        <v/>
      </c>
      <c r="Q19">
        <f>IF(M[[#This Row],[5]]-ROUND('وارد کردن اطلاعات'!$D$9,0)&lt;0,1000,M[[#This Row],[5]]-ROUND('وارد کردن اطلاعات'!$D$9,0))</f>
        <v/>
      </c>
      <c r="R19">
        <f>IF(M[[#This Row],[6]]-ROUND('وارد کردن اطلاعات'!$D$10,0)&lt;0,1000,M[[#This Row],[6]]-ROUND('وارد کردن اطلاعات'!$D$10,0))</f>
        <v/>
      </c>
      <c r="S19">
        <f>IF(M[[#This Row],[7]]-ROUND('وارد کردن اطلاعات'!$D$11,0)&lt;0,1000,M[[#This Row],[7]]-ROUND('وارد کردن اطلاعات'!$D$11,0))</f>
        <v/>
      </c>
      <c r="T19">
        <f>IF(M[[#This Row],[8]]-ROUND('وارد کردن اطلاعات'!$D$12,0)&lt;0,1000,M[[#This Row],[8]]-ROUND('وارد کردن اطلاعات'!$D$12,0))</f>
        <v/>
      </c>
      <c r="U19">
        <f>IF(M[[#This Row],[9]]-ROUND('وارد کردن اطلاعات'!$D$13,0)&lt;0,1000,M[[#This Row],[9]]-ROUND('وارد کردن اطلاعات'!$D$13,0))</f>
        <v/>
      </c>
      <c r="V19">
        <f>IF(M[[#This Row],[10]]-ROUND('وارد کردن اطلاعات'!$D$14,0)&lt;0,1000,M[[#This Row],[10]]-ROUND('وارد کردن اطلاعات'!$D$14,0))</f>
        <v/>
      </c>
      <c r="W19">
        <f>IF(M[[#This Row],[11]]-ROUND('وارد کردن اطلاعات'!$D$15,0)&lt;0,1000,M[[#This Row],[11]]-ROUND('وارد کردن اطلاعات'!$D$15,0))</f>
        <v/>
      </c>
    </row>
    <row r="20">
      <c r="A20" t="n">
        <v>1</v>
      </c>
      <c r="B20" t="n">
        <v>30</v>
      </c>
      <c r="C20" t="n">
        <v>40</v>
      </c>
      <c r="D20" t="n">
        <v>71</v>
      </c>
      <c r="E20" t="n">
        <v>11</v>
      </c>
      <c r="F20" t="n">
        <v>-1</v>
      </c>
      <c r="G20" t="n">
        <v>-1</v>
      </c>
      <c r="H20" t="n">
        <v>-1</v>
      </c>
      <c r="I20" t="n">
        <v>-1</v>
      </c>
      <c r="J20" t="n">
        <v>-1</v>
      </c>
      <c r="K20" t="n">
        <v>4</v>
      </c>
      <c r="L20" t="n">
        <v>1</v>
      </c>
      <c r="M20">
        <f>IF(M[[#This Row],[1]]-ROUND('وارد کردن اطلاعات'!$D$5,0)&lt;0,1000,M[[#This Row],[1]]-ROUND('وارد کردن اطلاعات'!$D$5,0))</f>
        <v/>
      </c>
      <c r="N20">
        <f>IF(M[[#This Row],[2]]-ROUND('وارد کردن اطلاعات'!$D$6,0)&lt;0,1000,M[[#This Row],[2]]-ROUND('وارد کردن اطلاعات'!$D$6,0))</f>
        <v/>
      </c>
      <c r="O20">
        <f>IF(M[[#This Row],[3]]-ROUND('وارد کردن اطلاعات'!$D$7,0)&lt;0,1000,M[[#This Row],[3]]-ROUND('وارد کردن اطلاعات'!$D$7,0))</f>
        <v/>
      </c>
      <c r="P20">
        <f>IF(M[[#This Row],[4]]-ROUND('وارد کردن اطلاعات'!$D$8,0)&lt;0,1000,M[[#This Row],[4]]-ROUND('وارد کردن اطلاعات'!$D$8,0))</f>
        <v/>
      </c>
      <c r="Q20">
        <f>IF(M[[#This Row],[5]]-ROUND('وارد کردن اطلاعات'!$D$9,0)&lt;0,1000,M[[#This Row],[5]]-ROUND('وارد کردن اطلاعات'!$D$9,0))</f>
        <v/>
      </c>
      <c r="R20">
        <f>IF(M[[#This Row],[6]]-ROUND('وارد کردن اطلاعات'!$D$10,0)&lt;0,1000,M[[#This Row],[6]]-ROUND('وارد کردن اطلاعات'!$D$10,0))</f>
        <v/>
      </c>
      <c r="S20">
        <f>IF(M[[#This Row],[7]]-ROUND('وارد کردن اطلاعات'!$D$11,0)&lt;0,1000,M[[#This Row],[7]]-ROUND('وارد کردن اطلاعات'!$D$11,0))</f>
        <v/>
      </c>
      <c r="T20">
        <f>IF(M[[#This Row],[8]]-ROUND('وارد کردن اطلاعات'!$D$12,0)&lt;0,1000,M[[#This Row],[8]]-ROUND('وارد کردن اطلاعات'!$D$12,0))</f>
        <v/>
      </c>
      <c r="U20">
        <f>IF(M[[#This Row],[9]]-ROUND('وارد کردن اطلاعات'!$D$13,0)&lt;0,1000,M[[#This Row],[9]]-ROUND('وارد کردن اطلاعات'!$D$13,0))</f>
        <v/>
      </c>
      <c r="V20">
        <f>IF(M[[#This Row],[10]]-ROUND('وارد کردن اطلاعات'!$D$14,0)&lt;0,1000,M[[#This Row],[10]]-ROUND('وارد کردن اطلاعات'!$D$14,0))</f>
        <v/>
      </c>
      <c r="W20">
        <f>IF(M[[#This Row],[11]]-ROUND('وارد کردن اطلاعات'!$D$15,0)&lt;0,1000,M[[#This Row],[11]]-ROUND('وارد کردن اطلاعات'!$D$15,0))</f>
        <v/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20"/>
  <sheetViews>
    <sheetView workbookViewId="0">
      <selection activeCell="B2" sqref="B2:D3 E2:H4 K2:L9 B4:C4 E5:G6 B6:C6 I2:I6 E7:F7 H7:I7 G8:H8 J2:J8 F9 I9 E9:E10 E11:F11 B13 E13 H13 J13 B16 G16:H16 E17 J17 L12:L17 F18 K11:K18 B19:H19 J19:K19 F20:J20"/>
    </sheetView>
  </sheetViews>
  <sheetFormatPr baseColWidth="8" defaultRowHeight="14.4"/>
  <cols>
    <col width="16.5546875" bestFit="1" customWidth="1" style="10" min="1" max="1"/>
    <col width="4.33203125" bestFit="1" customWidth="1" style="10" min="2" max="10"/>
    <col width="5.33203125" bestFit="1" customWidth="1" style="10" min="11" max="21"/>
    <col width="6.33203125" bestFit="1" customWidth="1" style="10" min="22" max="23"/>
  </cols>
  <sheetData>
    <row r="1">
      <c r="A1" t="inlineStr">
        <is>
          <t>Standard Score</t>
        </is>
      </c>
      <c r="B1" t="inlineStr">
        <is>
          <t>1</t>
        </is>
      </c>
      <c r="C1" t="inlineStr">
        <is>
          <t>2</t>
        </is>
      </c>
      <c r="D1" t="inlineStr">
        <is>
          <t>3</t>
        </is>
      </c>
      <c r="E1" t="inlineStr">
        <is>
          <t>4</t>
        </is>
      </c>
      <c r="F1" t="inlineStr">
        <is>
          <t>5</t>
        </is>
      </c>
      <c r="G1" t="inlineStr">
        <is>
          <t>6</t>
        </is>
      </c>
      <c r="H1" t="inlineStr">
        <is>
          <t>7</t>
        </is>
      </c>
      <c r="I1" t="inlineStr">
        <is>
          <t>8</t>
        </is>
      </c>
      <c r="J1" t="inlineStr">
        <is>
          <t>9</t>
        </is>
      </c>
      <c r="K1" t="inlineStr">
        <is>
          <t>10</t>
        </is>
      </c>
      <c r="L1" t="inlineStr">
        <is>
          <t>11</t>
        </is>
      </c>
      <c r="M1" t="inlineStr">
        <is>
          <t>1*</t>
        </is>
      </c>
      <c r="N1" t="inlineStr">
        <is>
          <t>2*</t>
        </is>
      </c>
      <c r="O1" t="inlineStr">
        <is>
          <t>3*</t>
        </is>
      </c>
      <c r="P1" t="inlineStr">
        <is>
          <t>4*</t>
        </is>
      </c>
      <c r="Q1" t="inlineStr">
        <is>
          <t>5*</t>
        </is>
      </c>
      <c r="R1" t="inlineStr">
        <is>
          <t>6*</t>
        </is>
      </c>
      <c r="S1" t="inlineStr">
        <is>
          <t>7*</t>
        </is>
      </c>
      <c r="T1" t="inlineStr">
        <is>
          <t>8*</t>
        </is>
      </c>
      <c r="U1" t="inlineStr">
        <is>
          <t>9*</t>
        </is>
      </c>
      <c r="V1" t="inlineStr">
        <is>
          <t>10*</t>
        </is>
      </c>
      <c r="W1" t="inlineStr">
        <is>
          <t>11*</t>
        </is>
      </c>
    </row>
    <row r="2">
      <c r="A2" t="n">
        <v>19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t="n">
        <v>-1</v>
      </c>
      <c r="I2" t="n">
        <v>-1</v>
      </c>
      <c r="J2" t="n">
        <v>-1</v>
      </c>
      <c r="K2" t="n">
        <v>-1</v>
      </c>
      <c r="L2" t="n">
        <v>-1</v>
      </c>
      <c r="M2">
        <f>IF(N[[#This Row],[1]]-ROUND('وارد کردن اطلاعات'!$D$5,0)&lt;0,1000,N[[#This Row],[1]]-ROUND('وارد کردن اطلاعات'!$D$5,0))</f>
        <v/>
      </c>
      <c r="N2">
        <f>IF(N[[#This Row],[2]]-ROUND('وارد کردن اطلاعات'!$D$6,0)&lt;0,1000,N[[#This Row],[2]]-ROUND('وارد کردن اطلاعات'!$D$6,0))</f>
        <v/>
      </c>
      <c r="O2">
        <f>IF(N[[#This Row],[3]]-ROUND('وارد کردن اطلاعات'!$D$7,0)&lt;0,1000,N[[#This Row],[3]]-ROUND('وارد کردن اطلاعات'!$D$7,0))</f>
        <v/>
      </c>
      <c r="P2">
        <f>IF(N[[#This Row],[4]]-ROUND('وارد کردن اطلاعات'!$D$8,0)&lt;0,1000,N[[#This Row],[4]]-ROUND('وارد کردن اطلاعات'!$D$8,0))</f>
        <v/>
      </c>
      <c r="Q2">
        <f>IF(N[[#This Row],[5]]-ROUND('وارد کردن اطلاعات'!$D$9,0)&lt;0,1000,N[[#This Row],[5]]-ROUND('وارد کردن اطلاعات'!$D$9,0))</f>
        <v/>
      </c>
      <c r="R2">
        <f>IF(N[[#This Row],[6]]-ROUND('وارد کردن اطلاعات'!$D$10,0)&lt;0,1000,N[[#This Row],[6]]-ROUND('وارد کردن اطلاعات'!$D$10,0))</f>
        <v/>
      </c>
      <c r="S2">
        <f>IF(N[[#This Row],[7]]-ROUND('وارد کردن اطلاعات'!$D$11,0)&lt;0,1000,N[[#This Row],[7]]-ROUND('وارد کردن اطلاعات'!$D$11,0))</f>
        <v/>
      </c>
      <c r="T2">
        <f>IF(N[[#This Row],[8]]-ROUND('وارد کردن اطلاعات'!$D$12,0)&lt;0,1000,N[[#This Row],[8]]-ROUND('وارد کردن اطلاعات'!$D$12,0))</f>
        <v/>
      </c>
      <c r="U2">
        <f>IF(N[[#This Row],[9]]-ROUND('وارد کردن اطلاعات'!$D$13,0)&lt;0,1000,N[[#This Row],[9]]-ROUND('وارد کردن اطلاعات'!$D$13,0))</f>
        <v/>
      </c>
      <c r="V2">
        <f>IF(N[[#This Row],[10]]-ROUND('وارد کردن اطلاعات'!$D$14,0)&lt;0,1000,N[[#This Row],[10]]-ROUND('وارد کردن اطلاعات'!$D$14,0))</f>
        <v/>
      </c>
      <c r="W2">
        <f>IF(N[[#This Row],[11]]-ROUND('وارد کردن اطلاعات'!$D$15,0)&lt;0,1000,N[[#This Row],[11]]-ROUND('وارد کردن اطلاعات'!$D$15,0))</f>
        <v/>
      </c>
    </row>
    <row r="3">
      <c r="A3" t="n">
        <v>18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-1</v>
      </c>
      <c r="I3" t="n">
        <v>-1</v>
      </c>
      <c r="J3" t="n">
        <v>-1</v>
      </c>
      <c r="K3" t="n">
        <v>-1</v>
      </c>
      <c r="L3" t="n">
        <v>-1</v>
      </c>
      <c r="M3">
        <f>IF(N[[#This Row],[1]]-ROUND('وارد کردن اطلاعات'!$D$5,0)&lt;0,1000,N[[#This Row],[1]]-ROUND('وارد کردن اطلاعات'!$D$5,0))</f>
        <v/>
      </c>
      <c r="N3">
        <f>IF(N[[#This Row],[2]]-ROUND('وارد کردن اطلاعات'!$D$6,0)&lt;0,1000,N[[#This Row],[2]]-ROUND('وارد کردن اطلاعات'!$D$6,0))</f>
        <v/>
      </c>
      <c r="O3">
        <f>IF(N[[#This Row],[3]]-ROUND('وارد کردن اطلاعات'!$D$7,0)&lt;0,1000,N[[#This Row],[3]]-ROUND('وارد کردن اطلاعات'!$D$7,0))</f>
        <v/>
      </c>
      <c r="P3">
        <f>IF(N[[#This Row],[4]]-ROUND('وارد کردن اطلاعات'!$D$8,0)&lt;0,1000,N[[#This Row],[4]]-ROUND('وارد کردن اطلاعات'!$D$8,0))</f>
        <v/>
      </c>
      <c r="Q3">
        <f>IF(N[[#This Row],[5]]-ROUND('وارد کردن اطلاعات'!$D$9,0)&lt;0,1000,N[[#This Row],[5]]-ROUND('وارد کردن اطلاعات'!$D$9,0))</f>
        <v/>
      </c>
      <c r="R3">
        <f>IF(N[[#This Row],[6]]-ROUND('وارد کردن اطلاعات'!$D$10,0)&lt;0,1000,N[[#This Row],[6]]-ROUND('وارد کردن اطلاعات'!$D$10,0))</f>
        <v/>
      </c>
      <c r="S3">
        <f>IF(N[[#This Row],[7]]-ROUND('وارد کردن اطلاعات'!$D$11,0)&lt;0,1000,N[[#This Row],[7]]-ROUND('وارد کردن اطلاعات'!$D$11,0))</f>
        <v/>
      </c>
      <c r="T3">
        <f>IF(N[[#This Row],[8]]-ROUND('وارد کردن اطلاعات'!$D$12,0)&lt;0,1000,N[[#This Row],[8]]-ROUND('وارد کردن اطلاعات'!$D$12,0))</f>
        <v/>
      </c>
      <c r="U3">
        <f>IF(N[[#This Row],[9]]-ROUND('وارد کردن اطلاعات'!$D$13,0)&lt;0,1000,N[[#This Row],[9]]-ROUND('وارد کردن اطلاعات'!$D$13,0))</f>
        <v/>
      </c>
      <c r="V3">
        <f>IF(N[[#This Row],[10]]-ROUND('وارد کردن اطلاعات'!$D$14,0)&lt;0,1000,N[[#This Row],[10]]-ROUND('وارد کردن اطلاعات'!$D$14,0))</f>
        <v/>
      </c>
      <c r="W3">
        <f>IF(N[[#This Row],[11]]-ROUND('وارد کردن اطلاعات'!$D$15,0)&lt;0,1000,N[[#This Row],[11]]-ROUND('وارد کردن اطلاعات'!$D$15,0))</f>
        <v/>
      </c>
    </row>
    <row r="4">
      <c r="A4" t="n">
        <v>17</v>
      </c>
      <c r="B4" t="n">
        <v>-1</v>
      </c>
      <c r="C4" t="n">
        <v>-1</v>
      </c>
      <c r="D4" t="n">
        <v>19</v>
      </c>
      <c r="E4" t="n">
        <v>-1</v>
      </c>
      <c r="F4" t="n">
        <v>-1</v>
      </c>
      <c r="G4" t="n">
        <v>-1</v>
      </c>
      <c r="H4" t="n">
        <v>-1</v>
      </c>
      <c r="I4" t="n">
        <v>-1</v>
      </c>
      <c r="J4" t="n">
        <v>-1</v>
      </c>
      <c r="K4" t="n">
        <v>-1</v>
      </c>
      <c r="L4" t="n">
        <v>-1</v>
      </c>
      <c r="M4">
        <f>IF(N[[#This Row],[1]]-ROUND('وارد کردن اطلاعات'!$D$5,0)&lt;0,1000,N[[#This Row],[1]]-ROUND('وارد کردن اطلاعات'!$D$5,0))</f>
        <v/>
      </c>
      <c r="N4">
        <f>IF(N[[#This Row],[2]]-ROUND('وارد کردن اطلاعات'!$D$6,0)&lt;0,1000,N[[#This Row],[2]]-ROUND('وارد کردن اطلاعات'!$D$6,0))</f>
        <v/>
      </c>
      <c r="O4">
        <f>IF(N[[#This Row],[3]]-ROUND('وارد کردن اطلاعات'!$D$7,0)&lt;0,1000,N[[#This Row],[3]]-ROUND('وارد کردن اطلاعات'!$D$7,0))</f>
        <v/>
      </c>
      <c r="P4">
        <f>IF(N[[#This Row],[4]]-ROUND('وارد کردن اطلاعات'!$D$8,0)&lt;0,1000,N[[#This Row],[4]]-ROUND('وارد کردن اطلاعات'!$D$8,0))</f>
        <v/>
      </c>
      <c r="Q4">
        <f>IF(N[[#This Row],[5]]-ROUND('وارد کردن اطلاعات'!$D$9,0)&lt;0,1000,N[[#This Row],[5]]-ROUND('وارد کردن اطلاعات'!$D$9,0))</f>
        <v/>
      </c>
      <c r="R4">
        <f>IF(N[[#This Row],[6]]-ROUND('وارد کردن اطلاعات'!$D$10,0)&lt;0,1000,N[[#This Row],[6]]-ROUND('وارد کردن اطلاعات'!$D$10,0))</f>
        <v/>
      </c>
      <c r="S4">
        <f>IF(N[[#This Row],[7]]-ROUND('وارد کردن اطلاعات'!$D$11,0)&lt;0,1000,N[[#This Row],[7]]-ROUND('وارد کردن اطلاعات'!$D$11,0))</f>
        <v/>
      </c>
      <c r="T4">
        <f>IF(N[[#This Row],[8]]-ROUND('وارد کردن اطلاعات'!$D$12,0)&lt;0,1000,N[[#This Row],[8]]-ROUND('وارد کردن اطلاعات'!$D$12,0))</f>
        <v/>
      </c>
      <c r="U4">
        <f>IF(N[[#This Row],[9]]-ROUND('وارد کردن اطلاعات'!$D$13,0)&lt;0,1000,N[[#This Row],[9]]-ROUND('وارد کردن اطلاعات'!$D$13,0))</f>
        <v/>
      </c>
      <c r="V4">
        <f>IF(N[[#This Row],[10]]-ROUND('وارد کردن اطلاعات'!$D$14,0)&lt;0,1000,N[[#This Row],[10]]-ROUND('وارد کردن اطلاعات'!$D$14,0))</f>
        <v/>
      </c>
      <c r="W4">
        <f>IF(N[[#This Row],[11]]-ROUND('وارد کردن اطلاعات'!$D$15,0)&lt;0,1000,N[[#This Row],[11]]-ROUND('وارد کردن اطلاعات'!$D$15,0))</f>
        <v/>
      </c>
    </row>
    <row r="5">
      <c r="A5" t="n">
        <v>16</v>
      </c>
      <c r="B5" t="n">
        <v>13</v>
      </c>
      <c r="C5" t="n">
        <v>15</v>
      </c>
      <c r="D5" t="n">
        <v>21</v>
      </c>
      <c r="E5" t="n">
        <v>-1</v>
      </c>
      <c r="F5" t="n">
        <v>-1</v>
      </c>
      <c r="G5" t="n">
        <v>-1</v>
      </c>
      <c r="H5" t="n">
        <v>10</v>
      </c>
      <c r="I5" t="n">
        <v>-1</v>
      </c>
      <c r="J5" t="n">
        <v>-1</v>
      </c>
      <c r="K5" t="n">
        <v>-1</v>
      </c>
      <c r="L5" t="n">
        <v>-1</v>
      </c>
      <c r="M5">
        <f>IF(N[[#This Row],[1]]-ROUND('وارد کردن اطلاعات'!$D$5,0)&lt;0,1000,N[[#This Row],[1]]-ROUND('وارد کردن اطلاعات'!$D$5,0))</f>
        <v/>
      </c>
      <c r="N5">
        <f>IF(N[[#This Row],[2]]-ROUND('وارد کردن اطلاعات'!$D$6,0)&lt;0,1000,N[[#This Row],[2]]-ROUND('وارد کردن اطلاعات'!$D$6,0))</f>
        <v/>
      </c>
      <c r="O5">
        <f>IF(N[[#This Row],[3]]-ROUND('وارد کردن اطلاعات'!$D$7,0)&lt;0,1000,N[[#This Row],[3]]-ROUND('وارد کردن اطلاعات'!$D$7,0))</f>
        <v/>
      </c>
      <c r="P5">
        <f>IF(N[[#This Row],[4]]-ROUND('وارد کردن اطلاعات'!$D$8,0)&lt;0,1000,N[[#This Row],[4]]-ROUND('وارد کردن اطلاعات'!$D$8,0))</f>
        <v/>
      </c>
      <c r="Q5">
        <f>IF(N[[#This Row],[5]]-ROUND('وارد کردن اطلاعات'!$D$9,0)&lt;0,1000,N[[#This Row],[5]]-ROUND('وارد کردن اطلاعات'!$D$9,0))</f>
        <v/>
      </c>
      <c r="R5">
        <f>IF(N[[#This Row],[6]]-ROUND('وارد کردن اطلاعات'!$D$10,0)&lt;0,1000,N[[#This Row],[6]]-ROUND('وارد کردن اطلاعات'!$D$10,0))</f>
        <v/>
      </c>
      <c r="S5">
        <f>IF(N[[#This Row],[7]]-ROUND('وارد کردن اطلاعات'!$D$11,0)&lt;0,1000,N[[#This Row],[7]]-ROUND('وارد کردن اطلاعات'!$D$11,0))</f>
        <v/>
      </c>
      <c r="T5">
        <f>IF(N[[#This Row],[8]]-ROUND('وارد کردن اطلاعات'!$D$12,0)&lt;0,1000,N[[#This Row],[8]]-ROUND('وارد کردن اطلاعات'!$D$12,0))</f>
        <v/>
      </c>
      <c r="U5">
        <f>IF(N[[#This Row],[9]]-ROUND('وارد کردن اطلاعات'!$D$13,0)&lt;0,1000,N[[#This Row],[9]]-ROUND('وارد کردن اطلاعات'!$D$13,0))</f>
        <v/>
      </c>
      <c r="V5">
        <f>IF(N[[#This Row],[10]]-ROUND('وارد کردن اطلاعات'!$D$14,0)&lt;0,1000,N[[#This Row],[10]]-ROUND('وارد کردن اطلاعات'!$D$14,0))</f>
        <v/>
      </c>
      <c r="W5">
        <f>IF(N[[#This Row],[11]]-ROUND('وارد کردن اطلاعات'!$D$15,0)&lt;0,1000,N[[#This Row],[11]]-ROUND('وارد کردن اطلاعات'!$D$15,0))</f>
        <v/>
      </c>
    </row>
    <row r="6">
      <c r="A6" t="n">
        <v>15</v>
      </c>
      <c r="B6" t="n">
        <v>-1</v>
      </c>
      <c r="C6" t="n">
        <v>-1</v>
      </c>
      <c r="D6" t="n">
        <v>22</v>
      </c>
      <c r="E6" t="n">
        <v>-1</v>
      </c>
      <c r="F6" t="n">
        <v>-1</v>
      </c>
      <c r="G6" t="n">
        <v>-1</v>
      </c>
      <c r="H6" t="n">
        <v>9</v>
      </c>
      <c r="I6" t="n">
        <v>-1</v>
      </c>
      <c r="J6" t="n">
        <v>-1</v>
      </c>
      <c r="K6" t="n">
        <v>-1</v>
      </c>
      <c r="L6" t="n">
        <v>-1</v>
      </c>
      <c r="M6">
        <f>IF(N[[#This Row],[1]]-ROUND('وارد کردن اطلاعات'!$D$5,0)&lt;0,1000,N[[#This Row],[1]]-ROUND('وارد کردن اطلاعات'!$D$5,0))</f>
        <v/>
      </c>
      <c r="N6">
        <f>IF(N[[#This Row],[2]]-ROUND('وارد کردن اطلاعات'!$D$6,0)&lt;0,1000,N[[#This Row],[2]]-ROUND('وارد کردن اطلاعات'!$D$6,0))</f>
        <v/>
      </c>
      <c r="O6">
        <f>IF(N[[#This Row],[3]]-ROUND('وارد کردن اطلاعات'!$D$7,0)&lt;0,1000,N[[#This Row],[3]]-ROUND('وارد کردن اطلاعات'!$D$7,0))</f>
        <v/>
      </c>
      <c r="P6">
        <f>IF(N[[#This Row],[4]]-ROUND('وارد کردن اطلاعات'!$D$8,0)&lt;0,1000,N[[#This Row],[4]]-ROUND('وارد کردن اطلاعات'!$D$8,0))</f>
        <v/>
      </c>
      <c r="Q6">
        <f>IF(N[[#This Row],[5]]-ROUND('وارد کردن اطلاعات'!$D$9,0)&lt;0,1000,N[[#This Row],[5]]-ROUND('وارد کردن اطلاعات'!$D$9,0))</f>
        <v/>
      </c>
      <c r="R6">
        <f>IF(N[[#This Row],[6]]-ROUND('وارد کردن اطلاعات'!$D$10,0)&lt;0,1000,N[[#This Row],[6]]-ROUND('وارد کردن اطلاعات'!$D$10,0))</f>
        <v/>
      </c>
      <c r="S6">
        <f>IF(N[[#This Row],[7]]-ROUND('وارد کردن اطلاعات'!$D$11,0)&lt;0,1000,N[[#This Row],[7]]-ROUND('وارد کردن اطلاعات'!$D$11,0))</f>
        <v/>
      </c>
      <c r="T6">
        <f>IF(N[[#This Row],[8]]-ROUND('وارد کردن اطلاعات'!$D$12,0)&lt;0,1000,N[[#This Row],[8]]-ROUND('وارد کردن اطلاعات'!$D$12,0))</f>
        <v/>
      </c>
      <c r="U6">
        <f>IF(N[[#This Row],[9]]-ROUND('وارد کردن اطلاعات'!$D$13,0)&lt;0,1000,N[[#This Row],[9]]-ROUND('وارد کردن اطلاعات'!$D$13,0))</f>
        <v/>
      </c>
      <c r="V6">
        <f>IF(N[[#This Row],[10]]-ROUND('وارد کردن اطلاعات'!$D$14,0)&lt;0,1000,N[[#This Row],[10]]-ROUND('وارد کردن اطلاعات'!$D$14,0))</f>
        <v/>
      </c>
      <c r="W6">
        <f>IF(N[[#This Row],[11]]-ROUND('وارد کردن اطلاعات'!$D$15,0)&lt;0,1000,N[[#This Row],[11]]-ROUND('وارد کردن اطلاعات'!$D$15,0))</f>
        <v/>
      </c>
    </row>
    <row r="7">
      <c r="A7" t="n">
        <v>14</v>
      </c>
      <c r="B7" t="n">
        <v>14</v>
      </c>
      <c r="C7" t="n">
        <v>16</v>
      </c>
      <c r="D7" t="n">
        <v>25</v>
      </c>
      <c r="E7" t="n">
        <v>-1</v>
      </c>
      <c r="F7" t="n">
        <v>-1</v>
      </c>
      <c r="G7" t="n">
        <v>10</v>
      </c>
      <c r="H7" t="n">
        <v>-1</v>
      </c>
      <c r="I7" t="n">
        <v>-1</v>
      </c>
      <c r="J7" t="n">
        <v>-1</v>
      </c>
      <c r="K7" t="n">
        <v>-1</v>
      </c>
      <c r="L7" t="n">
        <v>-1</v>
      </c>
      <c r="M7">
        <f>IF(N[[#This Row],[1]]-ROUND('وارد کردن اطلاعات'!$D$5,0)&lt;0,1000,N[[#This Row],[1]]-ROUND('وارد کردن اطلاعات'!$D$5,0))</f>
        <v/>
      </c>
      <c r="N7">
        <f>IF(N[[#This Row],[2]]-ROUND('وارد کردن اطلاعات'!$D$6,0)&lt;0,1000,N[[#This Row],[2]]-ROUND('وارد کردن اطلاعات'!$D$6,0))</f>
        <v/>
      </c>
      <c r="O7">
        <f>IF(N[[#This Row],[3]]-ROUND('وارد کردن اطلاعات'!$D$7,0)&lt;0,1000,N[[#This Row],[3]]-ROUND('وارد کردن اطلاعات'!$D$7,0))</f>
        <v/>
      </c>
      <c r="P7">
        <f>IF(N[[#This Row],[4]]-ROUND('وارد کردن اطلاعات'!$D$8,0)&lt;0,1000,N[[#This Row],[4]]-ROUND('وارد کردن اطلاعات'!$D$8,0))</f>
        <v/>
      </c>
      <c r="Q7">
        <f>IF(N[[#This Row],[5]]-ROUND('وارد کردن اطلاعات'!$D$9,0)&lt;0,1000,N[[#This Row],[5]]-ROUND('وارد کردن اطلاعات'!$D$9,0))</f>
        <v/>
      </c>
      <c r="R7">
        <f>IF(N[[#This Row],[6]]-ROUND('وارد کردن اطلاعات'!$D$10,0)&lt;0,1000,N[[#This Row],[6]]-ROUND('وارد کردن اطلاعات'!$D$10,0))</f>
        <v/>
      </c>
      <c r="S7">
        <f>IF(N[[#This Row],[7]]-ROUND('وارد کردن اطلاعات'!$D$11,0)&lt;0,1000,N[[#This Row],[7]]-ROUND('وارد کردن اطلاعات'!$D$11,0))</f>
        <v/>
      </c>
      <c r="T7">
        <f>IF(N[[#This Row],[8]]-ROUND('وارد کردن اطلاعات'!$D$12,0)&lt;0,1000,N[[#This Row],[8]]-ROUND('وارد کردن اطلاعات'!$D$12,0))</f>
        <v/>
      </c>
      <c r="U7">
        <f>IF(N[[#This Row],[9]]-ROUND('وارد کردن اطلاعات'!$D$13,0)&lt;0,1000,N[[#This Row],[9]]-ROUND('وارد کردن اطلاعات'!$D$13,0))</f>
        <v/>
      </c>
      <c r="V7">
        <f>IF(N[[#This Row],[10]]-ROUND('وارد کردن اطلاعات'!$D$14,0)&lt;0,1000,N[[#This Row],[10]]-ROUND('وارد کردن اطلاعات'!$D$14,0))</f>
        <v/>
      </c>
      <c r="W7">
        <f>IF(N[[#This Row],[11]]-ROUND('وارد کردن اطلاعات'!$D$15,0)&lt;0,1000,N[[#This Row],[11]]-ROUND('وارد کردن اطلاعات'!$D$15,0))</f>
        <v/>
      </c>
    </row>
    <row r="8">
      <c r="A8" t="n">
        <v>13</v>
      </c>
      <c r="B8" t="n">
        <v>15</v>
      </c>
      <c r="C8" t="n">
        <v>17</v>
      </c>
      <c r="D8" t="n">
        <v>27</v>
      </c>
      <c r="E8" t="n">
        <v>0</v>
      </c>
      <c r="F8" t="n">
        <v>10</v>
      </c>
      <c r="G8" t="n">
        <v>-1</v>
      </c>
      <c r="H8" t="n">
        <v>-1</v>
      </c>
      <c r="I8" t="n">
        <v>30</v>
      </c>
      <c r="J8" t="n">
        <v>-1</v>
      </c>
      <c r="K8" t="n">
        <v>-1</v>
      </c>
      <c r="L8" t="n">
        <v>-1</v>
      </c>
      <c r="M8">
        <f>IF(N[[#This Row],[1]]-ROUND('وارد کردن اطلاعات'!$D$5,0)&lt;0,1000,N[[#This Row],[1]]-ROUND('وارد کردن اطلاعات'!$D$5,0))</f>
        <v/>
      </c>
      <c r="N8">
        <f>IF(N[[#This Row],[2]]-ROUND('وارد کردن اطلاعات'!$D$6,0)&lt;0,1000,N[[#This Row],[2]]-ROUND('وارد کردن اطلاعات'!$D$6,0))</f>
        <v/>
      </c>
      <c r="O8">
        <f>IF(N[[#This Row],[3]]-ROUND('وارد کردن اطلاعات'!$D$7,0)&lt;0,1000,N[[#This Row],[3]]-ROUND('وارد کردن اطلاعات'!$D$7,0))</f>
        <v/>
      </c>
      <c r="P8">
        <f>IF(N[[#This Row],[4]]-ROUND('وارد کردن اطلاعات'!$D$8,0)&lt;0,1000,N[[#This Row],[4]]-ROUND('وارد کردن اطلاعات'!$D$8,0))</f>
        <v/>
      </c>
      <c r="Q8">
        <f>IF(N[[#This Row],[5]]-ROUND('وارد کردن اطلاعات'!$D$9,0)&lt;0,1000,N[[#This Row],[5]]-ROUND('وارد کردن اطلاعات'!$D$9,0))</f>
        <v/>
      </c>
      <c r="R8">
        <f>IF(N[[#This Row],[6]]-ROUND('وارد کردن اطلاعات'!$D$10,0)&lt;0,1000,N[[#This Row],[6]]-ROUND('وارد کردن اطلاعات'!$D$10,0))</f>
        <v/>
      </c>
      <c r="S8">
        <f>IF(N[[#This Row],[7]]-ROUND('وارد کردن اطلاعات'!$D$11,0)&lt;0,1000,N[[#This Row],[7]]-ROUND('وارد کردن اطلاعات'!$D$11,0))</f>
        <v/>
      </c>
      <c r="T8">
        <f>IF(N[[#This Row],[8]]-ROUND('وارد کردن اطلاعات'!$D$12,0)&lt;0,1000,N[[#This Row],[8]]-ROUND('وارد کردن اطلاعات'!$D$12,0))</f>
        <v/>
      </c>
      <c r="U8">
        <f>IF(N[[#This Row],[9]]-ROUND('وارد کردن اطلاعات'!$D$13,0)&lt;0,1000,N[[#This Row],[9]]-ROUND('وارد کردن اطلاعات'!$D$13,0))</f>
        <v/>
      </c>
      <c r="V8">
        <f>IF(N[[#This Row],[10]]-ROUND('وارد کردن اطلاعات'!$D$14,0)&lt;0,1000,N[[#This Row],[10]]-ROUND('وارد کردن اطلاعات'!$D$14,0))</f>
        <v/>
      </c>
      <c r="W8">
        <f>IF(N[[#This Row],[11]]-ROUND('وارد کردن اطلاعات'!$D$15,0)&lt;0,1000,N[[#This Row],[11]]-ROUND('وارد کردن اطلاعات'!$D$15,0))</f>
        <v/>
      </c>
    </row>
    <row r="9">
      <c r="A9" t="n">
        <v>12</v>
      </c>
      <c r="B9" t="n">
        <v>16</v>
      </c>
      <c r="C9" t="n">
        <v>18</v>
      </c>
      <c r="D9" t="n">
        <v>29</v>
      </c>
      <c r="E9" t="n">
        <v>-1</v>
      </c>
      <c r="F9" t="n">
        <v>-1</v>
      </c>
      <c r="G9" t="n">
        <v>9</v>
      </c>
      <c r="H9" t="n">
        <v>8</v>
      </c>
      <c r="I9" t="n">
        <v>-1</v>
      </c>
      <c r="J9" t="n">
        <v>15</v>
      </c>
      <c r="K9" t="n">
        <v>-1</v>
      </c>
      <c r="L9" t="n">
        <v>-1</v>
      </c>
      <c r="M9">
        <f>IF(N[[#This Row],[1]]-ROUND('وارد کردن اطلاعات'!$D$5,0)&lt;0,1000,N[[#This Row],[1]]-ROUND('وارد کردن اطلاعات'!$D$5,0))</f>
        <v/>
      </c>
      <c r="N9">
        <f>IF(N[[#This Row],[2]]-ROUND('وارد کردن اطلاعات'!$D$6,0)&lt;0,1000,N[[#This Row],[2]]-ROUND('وارد کردن اطلاعات'!$D$6,0))</f>
        <v/>
      </c>
      <c r="O9">
        <f>IF(N[[#This Row],[3]]-ROUND('وارد کردن اطلاعات'!$D$7,0)&lt;0,1000,N[[#This Row],[3]]-ROUND('وارد کردن اطلاعات'!$D$7,0))</f>
        <v/>
      </c>
      <c r="P9">
        <f>IF(N[[#This Row],[4]]-ROUND('وارد کردن اطلاعات'!$D$8,0)&lt;0,1000,N[[#This Row],[4]]-ROUND('وارد کردن اطلاعات'!$D$8,0))</f>
        <v/>
      </c>
      <c r="Q9">
        <f>IF(N[[#This Row],[5]]-ROUND('وارد کردن اطلاعات'!$D$9,0)&lt;0,1000,N[[#This Row],[5]]-ROUND('وارد کردن اطلاعات'!$D$9,0))</f>
        <v/>
      </c>
      <c r="R9">
        <f>IF(N[[#This Row],[6]]-ROUND('وارد کردن اطلاعات'!$D$10,0)&lt;0,1000,N[[#This Row],[6]]-ROUND('وارد کردن اطلاعات'!$D$10,0))</f>
        <v/>
      </c>
      <c r="S9">
        <f>IF(N[[#This Row],[7]]-ROUND('وارد کردن اطلاعات'!$D$11,0)&lt;0,1000,N[[#This Row],[7]]-ROUND('وارد کردن اطلاعات'!$D$11,0))</f>
        <v/>
      </c>
      <c r="T9">
        <f>IF(N[[#This Row],[8]]-ROUND('وارد کردن اطلاعات'!$D$12,0)&lt;0,1000,N[[#This Row],[8]]-ROUND('وارد کردن اطلاعات'!$D$12,0))</f>
        <v/>
      </c>
      <c r="U9">
        <f>IF(N[[#This Row],[9]]-ROUND('وارد کردن اطلاعات'!$D$13,0)&lt;0,1000,N[[#This Row],[9]]-ROUND('وارد کردن اطلاعات'!$D$13,0))</f>
        <v/>
      </c>
      <c r="V9">
        <f>IF(N[[#This Row],[10]]-ROUND('وارد کردن اطلاعات'!$D$14,0)&lt;0,1000,N[[#This Row],[10]]-ROUND('وارد کردن اطلاعات'!$D$14,0))</f>
        <v/>
      </c>
      <c r="W9">
        <f>IF(N[[#This Row],[11]]-ROUND('وارد کردن اطلاعات'!$D$15,0)&lt;0,1000,N[[#This Row],[11]]-ROUND('وارد کردن اطلاعات'!$D$15,0))</f>
        <v/>
      </c>
    </row>
    <row r="10">
      <c r="A10" t="n">
        <v>11</v>
      </c>
      <c r="B10" t="n">
        <v>18</v>
      </c>
      <c r="C10" t="n">
        <v>19</v>
      </c>
      <c r="D10" t="n">
        <v>34</v>
      </c>
      <c r="E10" t="n">
        <v>-1</v>
      </c>
      <c r="F10" t="n">
        <v>9</v>
      </c>
      <c r="G10" t="n">
        <v>8</v>
      </c>
      <c r="H10" t="n">
        <v>7</v>
      </c>
      <c r="I10" t="n">
        <v>28</v>
      </c>
      <c r="J10" t="n">
        <v>13</v>
      </c>
      <c r="K10" t="n">
        <v>5</v>
      </c>
      <c r="L10" t="n">
        <v>5</v>
      </c>
      <c r="M10">
        <f>IF(N[[#This Row],[1]]-ROUND('وارد کردن اطلاعات'!$D$5,0)&lt;0,1000,N[[#This Row],[1]]-ROUND('وارد کردن اطلاعات'!$D$5,0))</f>
        <v/>
      </c>
      <c r="N10">
        <f>IF(N[[#This Row],[2]]-ROUND('وارد کردن اطلاعات'!$D$6,0)&lt;0,1000,N[[#This Row],[2]]-ROUND('وارد کردن اطلاعات'!$D$6,0))</f>
        <v/>
      </c>
      <c r="O10">
        <f>IF(N[[#This Row],[3]]-ROUND('وارد کردن اطلاعات'!$D$7,0)&lt;0,1000,N[[#This Row],[3]]-ROUND('وارد کردن اطلاعات'!$D$7,0))</f>
        <v/>
      </c>
      <c r="P10">
        <f>IF(N[[#This Row],[4]]-ROUND('وارد کردن اطلاعات'!$D$8,0)&lt;0,1000,N[[#This Row],[4]]-ROUND('وارد کردن اطلاعات'!$D$8,0))</f>
        <v/>
      </c>
      <c r="Q10">
        <f>IF(N[[#This Row],[5]]-ROUND('وارد کردن اطلاعات'!$D$9,0)&lt;0,1000,N[[#This Row],[5]]-ROUND('وارد کردن اطلاعات'!$D$9,0))</f>
        <v/>
      </c>
      <c r="R10">
        <f>IF(N[[#This Row],[6]]-ROUND('وارد کردن اطلاعات'!$D$10,0)&lt;0,1000,N[[#This Row],[6]]-ROUND('وارد کردن اطلاعات'!$D$10,0))</f>
        <v/>
      </c>
      <c r="S10">
        <f>IF(N[[#This Row],[7]]-ROUND('وارد کردن اطلاعات'!$D$11,0)&lt;0,1000,N[[#This Row],[7]]-ROUND('وارد کردن اطلاعات'!$D$11,0))</f>
        <v/>
      </c>
      <c r="T10">
        <f>IF(N[[#This Row],[8]]-ROUND('وارد کردن اطلاعات'!$D$12,0)&lt;0,1000,N[[#This Row],[8]]-ROUND('وارد کردن اطلاعات'!$D$12,0))</f>
        <v/>
      </c>
      <c r="U10">
        <f>IF(N[[#This Row],[9]]-ROUND('وارد کردن اطلاعات'!$D$13,0)&lt;0,1000,N[[#This Row],[9]]-ROUND('وارد کردن اطلاعات'!$D$13,0))</f>
        <v/>
      </c>
      <c r="V10">
        <f>IF(N[[#This Row],[10]]-ROUND('وارد کردن اطلاعات'!$D$14,0)&lt;0,1000,N[[#This Row],[10]]-ROUND('وارد کردن اطلاعات'!$D$14,0))</f>
        <v/>
      </c>
      <c r="W10">
        <f>IF(N[[#This Row],[11]]-ROUND('وارد کردن اطلاعات'!$D$15,0)&lt;0,1000,N[[#This Row],[11]]-ROUND('وارد کردن اطلاعات'!$D$15,0))</f>
        <v/>
      </c>
    </row>
    <row r="11">
      <c r="A11" t="n">
        <v>10</v>
      </c>
      <c r="B11" t="n">
        <v>19</v>
      </c>
      <c r="C11" t="n">
        <v>21</v>
      </c>
      <c r="D11" t="n">
        <v>38</v>
      </c>
      <c r="E11" t="n">
        <v>-1</v>
      </c>
      <c r="F11" t="n">
        <v>-1</v>
      </c>
      <c r="G11" t="n">
        <v>7</v>
      </c>
      <c r="H11" t="n">
        <v>6</v>
      </c>
      <c r="I11" t="n">
        <v>26</v>
      </c>
      <c r="J11" t="n">
        <v>12</v>
      </c>
      <c r="K11" t="n">
        <v>-1</v>
      </c>
      <c r="L11" t="n">
        <v>4</v>
      </c>
      <c r="M11">
        <f>IF(N[[#This Row],[1]]-ROUND('وارد کردن اطلاعات'!$D$5,0)&lt;0,1000,N[[#This Row],[1]]-ROUND('وارد کردن اطلاعات'!$D$5,0))</f>
        <v/>
      </c>
      <c r="N11">
        <f>IF(N[[#This Row],[2]]-ROUND('وارد کردن اطلاعات'!$D$6,0)&lt;0,1000,N[[#This Row],[2]]-ROUND('وارد کردن اطلاعات'!$D$6,0))</f>
        <v/>
      </c>
      <c r="O11">
        <f>IF(N[[#This Row],[3]]-ROUND('وارد کردن اطلاعات'!$D$7,0)&lt;0,1000,N[[#This Row],[3]]-ROUND('وارد کردن اطلاعات'!$D$7,0))</f>
        <v/>
      </c>
      <c r="P11">
        <f>IF(N[[#This Row],[4]]-ROUND('وارد کردن اطلاعات'!$D$8,0)&lt;0,1000,N[[#This Row],[4]]-ROUND('وارد کردن اطلاعات'!$D$8,0))</f>
        <v/>
      </c>
      <c r="Q11">
        <f>IF(N[[#This Row],[5]]-ROUND('وارد کردن اطلاعات'!$D$9,0)&lt;0,1000,N[[#This Row],[5]]-ROUND('وارد کردن اطلاعات'!$D$9,0))</f>
        <v/>
      </c>
      <c r="R11">
        <f>IF(N[[#This Row],[6]]-ROUND('وارد کردن اطلاعات'!$D$10,0)&lt;0,1000,N[[#This Row],[6]]-ROUND('وارد کردن اطلاعات'!$D$10,0))</f>
        <v/>
      </c>
      <c r="S11">
        <f>IF(N[[#This Row],[7]]-ROUND('وارد کردن اطلاعات'!$D$11,0)&lt;0,1000,N[[#This Row],[7]]-ROUND('وارد کردن اطلاعات'!$D$11,0))</f>
        <v/>
      </c>
      <c r="T11">
        <f>IF(N[[#This Row],[8]]-ROUND('وارد کردن اطلاعات'!$D$12,0)&lt;0,1000,N[[#This Row],[8]]-ROUND('وارد کردن اطلاعات'!$D$12,0))</f>
        <v/>
      </c>
      <c r="U11">
        <f>IF(N[[#This Row],[9]]-ROUND('وارد کردن اطلاعات'!$D$13,0)&lt;0,1000,N[[#This Row],[9]]-ROUND('وارد کردن اطلاعات'!$D$13,0))</f>
        <v/>
      </c>
      <c r="V11">
        <f>IF(N[[#This Row],[10]]-ROUND('وارد کردن اطلاعات'!$D$14,0)&lt;0,1000,N[[#This Row],[10]]-ROUND('وارد کردن اطلاعات'!$D$14,0))</f>
        <v/>
      </c>
      <c r="W11">
        <f>IF(N[[#This Row],[11]]-ROUND('وارد کردن اطلاعات'!$D$15,0)&lt;0,1000,N[[#This Row],[11]]-ROUND('وارد کردن اطلاعات'!$D$15,0))</f>
        <v/>
      </c>
    </row>
    <row r="12">
      <c r="A12" t="n">
        <v>9</v>
      </c>
      <c r="B12" t="n">
        <v>20</v>
      </c>
      <c r="C12" t="n">
        <v>22</v>
      </c>
      <c r="D12" t="n">
        <v>40</v>
      </c>
      <c r="E12" t="n">
        <v>1</v>
      </c>
      <c r="F12" t="n">
        <v>8</v>
      </c>
      <c r="G12" t="n">
        <v>5</v>
      </c>
      <c r="H12" t="n">
        <v>5</v>
      </c>
      <c r="I12" t="n">
        <v>22</v>
      </c>
      <c r="J12" t="n">
        <v>10</v>
      </c>
      <c r="K12" t="n">
        <v>-1</v>
      </c>
      <c r="L12" t="n">
        <v>-1</v>
      </c>
      <c r="M12">
        <f>IF(N[[#This Row],[1]]-ROUND('وارد کردن اطلاعات'!$D$5,0)&lt;0,1000,N[[#This Row],[1]]-ROUND('وارد کردن اطلاعات'!$D$5,0))</f>
        <v/>
      </c>
      <c r="N12">
        <f>IF(N[[#This Row],[2]]-ROUND('وارد کردن اطلاعات'!$D$6,0)&lt;0,1000,N[[#This Row],[2]]-ROUND('وارد کردن اطلاعات'!$D$6,0))</f>
        <v/>
      </c>
      <c r="O12">
        <f>IF(N[[#This Row],[3]]-ROUND('وارد کردن اطلاعات'!$D$7,0)&lt;0,1000,N[[#This Row],[3]]-ROUND('وارد کردن اطلاعات'!$D$7,0))</f>
        <v/>
      </c>
      <c r="P12">
        <f>IF(N[[#This Row],[4]]-ROUND('وارد کردن اطلاعات'!$D$8,0)&lt;0,1000,N[[#This Row],[4]]-ROUND('وارد کردن اطلاعات'!$D$8,0))</f>
        <v/>
      </c>
      <c r="Q12">
        <f>IF(N[[#This Row],[5]]-ROUND('وارد کردن اطلاعات'!$D$9,0)&lt;0,1000,N[[#This Row],[5]]-ROUND('وارد کردن اطلاعات'!$D$9,0))</f>
        <v/>
      </c>
      <c r="R12">
        <f>IF(N[[#This Row],[6]]-ROUND('وارد کردن اطلاعات'!$D$10,0)&lt;0,1000,N[[#This Row],[6]]-ROUND('وارد کردن اطلاعات'!$D$10,0))</f>
        <v/>
      </c>
      <c r="S12">
        <f>IF(N[[#This Row],[7]]-ROUND('وارد کردن اطلاعات'!$D$11,0)&lt;0,1000,N[[#This Row],[7]]-ROUND('وارد کردن اطلاعات'!$D$11,0))</f>
        <v/>
      </c>
      <c r="T12">
        <f>IF(N[[#This Row],[8]]-ROUND('وارد کردن اطلاعات'!$D$12,0)&lt;0,1000,N[[#This Row],[8]]-ROUND('وارد کردن اطلاعات'!$D$12,0))</f>
        <v/>
      </c>
      <c r="U12">
        <f>IF(N[[#This Row],[9]]-ROUND('وارد کردن اطلاعات'!$D$13,0)&lt;0,1000,N[[#This Row],[9]]-ROUND('وارد کردن اطلاعات'!$D$13,0))</f>
        <v/>
      </c>
      <c r="V12">
        <f>IF(N[[#This Row],[10]]-ROUND('وارد کردن اطلاعات'!$D$14,0)&lt;0,1000,N[[#This Row],[10]]-ROUND('وارد کردن اطلاعات'!$D$14,0))</f>
        <v/>
      </c>
      <c r="W12">
        <f>IF(N[[#This Row],[11]]-ROUND('وارد کردن اطلاعات'!$D$15,0)&lt;0,1000,N[[#This Row],[11]]-ROUND('وارد کردن اطلاعات'!$D$15,0))</f>
        <v/>
      </c>
    </row>
    <row r="13">
      <c r="A13" t="n">
        <v>8</v>
      </c>
      <c r="B13" t="n">
        <v>-1</v>
      </c>
      <c r="C13" t="n">
        <v>24</v>
      </c>
      <c r="D13" t="n">
        <v>44</v>
      </c>
      <c r="E13" t="n">
        <v>-1</v>
      </c>
      <c r="F13" t="n">
        <v>7</v>
      </c>
      <c r="G13" t="n">
        <v>4</v>
      </c>
      <c r="H13" t="n">
        <v>-1</v>
      </c>
      <c r="I13" t="n">
        <v>17</v>
      </c>
      <c r="J13" t="n">
        <v>-1</v>
      </c>
      <c r="K13" t="n">
        <v>-1</v>
      </c>
      <c r="L13" t="n">
        <v>-1</v>
      </c>
      <c r="M13">
        <f>IF(N[[#This Row],[1]]-ROUND('وارد کردن اطلاعات'!$D$5,0)&lt;0,1000,N[[#This Row],[1]]-ROUND('وارد کردن اطلاعات'!$D$5,0))</f>
        <v/>
      </c>
      <c r="N13">
        <f>IF(N[[#This Row],[2]]-ROUND('وارد کردن اطلاعات'!$D$6,0)&lt;0,1000,N[[#This Row],[2]]-ROUND('وارد کردن اطلاعات'!$D$6,0))</f>
        <v/>
      </c>
      <c r="O13">
        <f>IF(N[[#This Row],[3]]-ROUND('وارد کردن اطلاعات'!$D$7,0)&lt;0,1000,N[[#This Row],[3]]-ROUND('وارد کردن اطلاعات'!$D$7,0))</f>
        <v/>
      </c>
      <c r="P13">
        <f>IF(N[[#This Row],[4]]-ROUND('وارد کردن اطلاعات'!$D$8,0)&lt;0,1000,N[[#This Row],[4]]-ROUND('وارد کردن اطلاعات'!$D$8,0))</f>
        <v/>
      </c>
      <c r="Q13">
        <f>IF(N[[#This Row],[5]]-ROUND('وارد کردن اطلاعات'!$D$9,0)&lt;0,1000,N[[#This Row],[5]]-ROUND('وارد کردن اطلاعات'!$D$9,0))</f>
        <v/>
      </c>
      <c r="R13">
        <f>IF(N[[#This Row],[6]]-ROUND('وارد کردن اطلاعات'!$D$10,0)&lt;0,1000,N[[#This Row],[6]]-ROUND('وارد کردن اطلاعات'!$D$10,0))</f>
        <v/>
      </c>
      <c r="S13">
        <f>IF(N[[#This Row],[7]]-ROUND('وارد کردن اطلاعات'!$D$11,0)&lt;0,1000,N[[#This Row],[7]]-ROUND('وارد کردن اطلاعات'!$D$11,0))</f>
        <v/>
      </c>
      <c r="T13">
        <f>IF(N[[#This Row],[8]]-ROUND('وارد کردن اطلاعات'!$D$12,0)&lt;0,1000,N[[#This Row],[8]]-ROUND('وارد کردن اطلاعات'!$D$12,0))</f>
        <v/>
      </c>
      <c r="U13">
        <f>IF(N[[#This Row],[9]]-ROUND('وارد کردن اطلاعات'!$D$13,0)&lt;0,1000,N[[#This Row],[9]]-ROUND('وارد کردن اطلاعات'!$D$13,0))</f>
        <v/>
      </c>
      <c r="V13">
        <f>IF(N[[#This Row],[10]]-ROUND('وارد کردن اطلاعات'!$D$14,0)&lt;0,1000,N[[#This Row],[10]]-ROUND('وارد کردن اطلاعات'!$D$14,0))</f>
        <v/>
      </c>
      <c r="W13">
        <f>IF(N[[#This Row],[11]]-ROUND('وارد کردن اطلاعات'!$D$15,0)&lt;0,1000,N[[#This Row],[11]]-ROUND('وارد کردن اطلاعات'!$D$15,0))</f>
        <v/>
      </c>
    </row>
    <row r="14">
      <c r="A14" t="n">
        <v>7</v>
      </c>
      <c r="B14" t="n">
        <v>21</v>
      </c>
      <c r="C14" t="n">
        <v>25</v>
      </c>
      <c r="D14" t="n">
        <v>47</v>
      </c>
      <c r="E14" t="n">
        <v>3</v>
      </c>
      <c r="F14" t="n">
        <v>6</v>
      </c>
      <c r="G14" t="n">
        <v>3</v>
      </c>
      <c r="H14" t="n">
        <v>4</v>
      </c>
      <c r="I14" t="n">
        <v>10</v>
      </c>
      <c r="J14" t="n">
        <v>7</v>
      </c>
      <c r="K14" t="n">
        <v>-1</v>
      </c>
      <c r="L14" t="n">
        <v>-1</v>
      </c>
      <c r="M14">
        <f>IF(N[[#This Row],[1]]-ROUND('وارد کردن اطلاعات'!$D$5,0)&lt;0,1000,N[[#This Row],[1]]-ROUND('وارد کردن اطلاعات'!$D$5,0))</f>
        <v/>
      </c>
      <c r="N14">
        <f>IF(N[[#This Row],[2]]-ROUND('وارد کردن اطلاعات'!$D$6,0)&lt;0,1000,N[[#This Row],[2]]-ROUND('وارد کردن اطلاعات'!$D$6,0))</f>
        <v/>
      </c>
      <c r="O14">
        <f>IF(N[[#This Row],[3]]-ROUND('وارد کردن اطلاعات'!$D$7,0)&lt;0,1000,N[[#This Row],[3]]-ROUND('وارد کردن اطلاعات'!$D$7,0))</f>
        <v/>
      </c>
      <c r="P14">
        <f>IF(N[[#This Row],[4]]-ROUND('وارد کردن اطلاعات'!$D$8,0)&lt;0,1000,N[[#This Row],[4]]-ROUND('وارد کردن اطلاعات'!$D$8,0))</f>
        <v/>
      </c>
      <c r="Q14">
        <f>IF(N[[#This Row],[5]]-ROUND('وارد کردن اطلاعات'!$D$9,0)&lt;0,1000,N[[#This Row],[5]]-ROUND('وارد کردن اطلاعات'!$D$9,0))</f>
        <v/>
      </c>
      <c r="R14">
        <f>IF(N[[#This Row],[6]]-ROUND('وارد کردن اطلاعات'!$D$10,0)&lt;0,1000,N[[#This Row],[6]]-ROUND('وارد کردن اطلاعات'!$D$10,0))</f>
        <v/>
      </c>
      <c r="S14">
        <f>IF(N[[#This Row],[7]]-ROUND('وارد کردن اطلاعات'!$D$11,0)&lt;0,1000,N[[#This Row],[7]]-ROUND('وارد کردن اطلاعات'!$D$11,0))</f>
        <v/>
      </c>
      <c r="T14">
        <f>IF(N[[#This Row],[8]]-ROUND('وارد کردن اطلاعات'!$D$12,0)&lt;0,1000,N[[#This Row],[8]]-ROUND('وارد کردن اطلاعات'!$D$12,0))</f>
        <v/>
      </c>
      <c r="U14">
        <f>IF(N[[#This Row],[9]]-ROUND('وارد کردن اطلاعات'!$D$13,0)&lt;0,1000,N[[#This Row],[9]]-ROUND('وارد کردن اطلاعات'!$D$13,0))</f>
        <v/>
      </c>
      <c r="V14">
        <f>IF(N[[#This Row],[10]]-ROUND('وارد کردن اطلاعات'!$D$14,0)&lt;0,1000,N[[#This Row],[10]]-ROUND('وارد کردن اطلاعات'!$D$14,0))</f>
        <v/>
      </c>
      <c r="W14">
        <f>IF(N[[#This Row],[11]]-ROUND('وارد کردن اطلاعات'!$D$15,0)&lt;0,1000,N[[#This Row],[11]]-ROUND('وارد کردن اطلاعات'!$D$15,0))</f>
        <v/>
      </c>
    </row>
    <row r="15">
      <c r="A15" t="n">
        <v>6</v>
      </c>
      <c r="B15" t="n">
        <v>24</v>
      </c>
      <c r="C15" t="n">
        <v>27</v>
      </c>
      <c r="D15" t="n">
        <v>51</v>
      </c>
      <c r="E15" t="n">
        <v>4</v>
      </c>
      <c r="F15" t="n">
        <v>5</v>
      </c>
      <c r="G15" t="n">
        <v>2</v>
      </c>
      <c r="H15" t="n">
        <v>3</v>
      </c>
      <c r="I15" t="n">
        <v>6</v>
      </c>
      <c r="J15" t="n">
        <v>6</v>
      </c>
      <c r="K15" t="n">
        <v>-1</v>
      </c>
      <c r="L15" t="n">
        <v>-1</v>
      </c>
      <c r="M15">
        <f>IF(N[[#This Row],[1]]-ROUND('وارد کردن اطلاعات'!$D$5,0)&lt;0,1000,N[[#This Row],[1]]-ROUND('وارد کردن اطلاعات'!$D$5,0))</f>
        <v/>
      </c>
      <c r="N15">
        <f>IF(N[[#This Row],[2]]-ROUND('وارد کردن اطلاعات'!$D$6,0)&lt;0,1000,N[[#This Row],[2]]-ROUND('وارد کردن اطلاعات'!$D$6,0))</f>
        <v/>
      </c>
      <c r="O15">
        <f>IF(N[[#This Row],[3]]-ROUND('وارد کردن اطلاعات'!$D$7,0)&lt;0,1000,N[[#This Row],[3]]-ROUND('وارد کردن اطلاعات'!$D$7,0))</f>
        <v/>
      </c>
      <c r="P15">
        <f>IF(N[[#This Row],[4]]-ROUND('وارد کردن اطلاعات'!$D$8,0)&lt;0,1000,N[[#This Row],[4]]-ROUND('وارد کردن اطلاعات'!$D$8,0))</f>
        <v/>
      </c>
      <c r="Q15">
        <f>IF(N[[#This Row],[5]]-ROUND('وارد کردن اطلاعات'!$D$9,0)&lt;0,1000,N[[#This Row],[5]]-ROUND('وارد کردن اطلاعات'!$D$9,0))</f>
        <v/>
      </c>
      <c r="R15">
        <f>IF(N[[#This Row],[6]]-ROUND('وارد کردن اطلاعات'!$D$10,0)&lt;0,1000,N[[#This Row],[6]]-ROUND('وارد کردن اطلاعات'!$D$10,0))</f>
        <v/>
      </c>
      <c r="S15">
        <f>IF(N[[#This Row],[7]]-ROUND('وارد کردن اطلاعات'!$D$11,0)&lt;0,1000,N[[#This Row],[7]]-ROUND('وارد کردن اطلاعات'!$D$11,0))</f>
        <v/>
      </c>
      <c r="T15">
        <f>IF(N[[#This Row],[8]]-ROUND('وارد کردن اطلاعات'!$D$12,0)&lt;0,1000,N[[#This Row],[8]]-ROUND('وارد کردن اطلاعات'!$D$12,0))</f>
        <v/>
      </c>
      <c r="U15">
        <f>IF(N[[#This Row],[9]]-ROUND('وارد کردن اطلاعات'!$D$13,0)&lt;0,1000,N[[#This Row],[9]]-ROUND('وارد کردن اطلاعات'!$D$13,0))</f>
        <v/>
      </c>
      <c r="V15">
        <f>IF(N[[#This Row],[10]]-ROUND('وارد کردن اطلاعات'!$D$14,0)&lt;0,1000,N[[#This Row],[10]]-ROUND('وارد کردن اطلاعات'!$D$14,0))</f>
        <v/>
      </c>
      <c r="W15">
        <f>IF(N[[#This Row],[11]]-ROUND('وارد کردن اطلاعات'!$D$15,0)&lt;0,1000,N[[#This Row],[11]]-ROUND('وارد کردن اطلاعات'!$D$15,0))</f>
        <v/>
      </c>
    </row>
    <row r="16">
      <c r="A16" t="n">
        <v>5</v>
      </c>
      <c r="B16" t="n">
        <v>-1</v>
      </c>
      <c r="C16" t="n">
        <v>28</v>
      </c>
      <c r="D16" t="n">
        <v>60</v>
      </c>
      <c r="E16" t="n">
        <v>5</v>
      </c>
      <c r="F16" t="n">
        <v>3</v>
      </c>
      <c r="G16" t="n">
        <v>-1</v>
      </c>
      <c r="H16" t="n">
        <v>-1</v>
      </c>
      <c r="I16" t="n">
        <v>5</v>
      </c>
      <c r="J16" t="n">
        <v>5</v>
      </c>
      <c r="K16" t="n">
        <v>-1</v>
      </c>
      <c r="L16" t="n">
        <v>-1</v>
      </c>
      <c r="M16">
        <f>IF(N[[#This Row],[1]]-ROUND('وارد کردن اطلاعات'!$D$5,0)&lt;0,1000,N[[#This Row],[1]]-ROUND('وارد کردن اطلاعات'!$D$5,0))</f>
        <v/>
      </c>
      <c r="N16">
        <f>IF(N[[#This Row],[2]]-ROUND('وارد کردن اطلاعات'!$D$6,0)&lt;0,1000,N[[#This Row],[2]]-ROUND('وارد کردن اطلاعات'!$D$6,0))</f>
        <v/>
      </c>
      <c r="O16">
        <f>IF(N[[#This Row],[3]]-ROUND('وارد کردن اطلاعات'!$D$7,0)&lt;0,1000,N[[#This Row],[3]]-ROUND('وارد کردن اطلاعات'!$D$7,0))</f>
        <v/>
      </c>
      <c r="P16">
        <f>IF(N[[#This Row],[4]]-ROUND('وارد کردن اطلاعات'!$D$8,0)&lt;0,1000,N[[#This Row],[4]]-ROUND('وارد کردن اطلاعات'!$D$8,0))</f>
        <v/>
      </c>
      <c r="Q16">
        <f>IF(N[[#This Row],[5]]-ROUND('وارد کردن اطلاعات'!$D$9,0)&lt;0,1000,N[[#This Row],[5]]-ROUND('وارد کردن اطلاعات'!$D$9,0))</f>
        <v/>
      </c>
      <c r="R16">
        <f>IF(N[[#This Row],[6]]-ROUND('وارد کردن اطلاعات'!$D$10,0)&lt;0,1000,N[[#This Row],[6]]-ROUND('وارد کردن اطلاعات'!$D$10,0))</f>
        <v/>
      </c>
      <c r="S16">
        <f>IF(N[[#This Row],[7]]-ROUND('وارد کردن اطلاعات'!$D$11,0)&lt;0,1000,N[[#This Row],[7]]-ROUND('وارد کردن اطلاعات'!$D$11,0))</f>
        <v/>
      </c>
      <c r="T16">
        <f>IF(N[[#This Row],[8]]-ROUND('وارد کردن اطلاعات'!$D$12,0)&lt;0,1000,N[[#This Row],[8]]-ROUND('وارد کردن اطلاعات'!$D$12,0))</f>
        <v/>
      </c>
      <c r="U16">
        <f>IF(N[[#This Row],[9]]-ROUND('وارد کردن اطلاعات'!$D$13,0)&lt;0,1000,N[[#This Row],[9]]-ROUND('وارد کردن اطلاعات'!$D$13,0))</f>
        <v/>
      </c>
      <c r="V16">
        <f>IF(N[[#This Row],[10]]-ROUND('وارد کردن اطلاعات'!$D$14,0)&lt;0,1000,N[[#This Row],[10]]-ROUND('وارد کردن اطلاعات'!$D$14,0))</f>
        <v/>
      </c>
      <c r="W16">
        <f>IF(N[[#This Row],[11]]-ROUND('وارد کردن اطلاعات'!$D$15,0)&lt;0,1000,N[[#This Row],[11]]-ROUND('وارد کردن اطلاعات'!$D$15,0))</f>
        <v/>
      </c>
    </row>
    <row r="17">
      <c r="A17" t="n">
        <v>4</v>
      </c>
      <c r="B17" t="n">
        <v>25</v>
      </c>
      <c r="C17" t="n">
        <v>29</v>
      </c>
      <c r="D17" t="n">
        <v>62</v>
      </c>
      <c r="E17" t="n">
        <v>-1</v>
      </c>
      <c r="F17" t="n">
        <v>0</v>
      </c>
      <c r="G17" t="n">
        <v>1</v>
      </c>
      <c r="H17" t="n">
        <v>2</v>
      </c>
      <c r="I17" t="n">
        <v>3</v>
      </c>
      <c r="J17" t="n">
        <v>-1</v>
      </c>
      <c r="K17" t="n">
        <v>-1</v>
      </c>
      <c r="L17" t="n">
        <v>-1</v>
      </c>
      <c r="M17">
        <f>IF(N[[#This Row],[1]]-ROUND('وارد کردن اطلاعات'!$D$5,0)&lt;0,1000,N[[#This Row],[1]]-ROUND('وارد کردن اطلاعات'!$D$5,0))</f>
        <v/>
      </c>
      <c r="N17">
        <f>IF(N[[#This Row],[2]]-ROUND('وارد کردن اطلاعات'!$D$6,0)&lt;0,1000,N[[#This Row],[2]]-ROUND('وارد کردن اطلاعات'!$D$6,0))</f>
        <v/>
      </c>
      <c r="O17">
        <f>IF(N[[#This Row],[3]]-ROUND('وارد کردن اطلاعات'!$D$7,0)&lt;0,1000,N[[#This Row],[3]]-ROUND('وارد کردن اطلاعات'!$D$7,0))</f>
        <v/>
      </c>
      <c r="P17">
        <f>IF(N[[#This Row],[4]]-ROUND('وارد کردن اطلاعات'!$D$8,0)&lt;0,1000,N[[#This Row],[4]]-ROUND('وارد کردن اطلاعات'!$D$8,0))</f>
        <v/>
      </c>
      <c r="Q17">
        <f>IF(N[[#This Row],[5]]-ROUND('وارد کردن اطلاعات'!$D$9,0)&lt;0,1000,N[[#This Row],[5]]-ROUND('وارد کردن اطلاعات'!$D$9,0))</f>
        <v/>
      </c>
      <c r="R17">
        <f>IF(N[[#This Row],[6]]-ROUND('وارد کردن اطلاعات'!$D$10,0)&lt;0,1000,N[[#This Row],[6]]-ROUND('وارد کردن اطلاعات'!$D$10,0))</f>
        <v/>
      </c>
      <c r="S17">
        <f>IF(N[[#This Row],[7]]-ROUND('وارد کردن اطلاعات'!$D$11,0)&lt;0,1000,N[[#This Row],[7]]-ROUND('وارد کردن اطلاعات'!$D$11,0))</f>
        <v/>
      </c>
      <c r="T17">
        <f>IF(N[[#This Row],[8]]-ROUND('وارد کردن اطلاعات'!$D$12,0)&lt;0,1000,N[[#This Row],[8]]-ROUND('وارد کردن اطلاعات'!$D$12,0))</f>
        <v/>
      </c>
      <c r="U17">
        <f>IF(N[[#This Row],[9]]-ROUND('وارد کردن اطلاعات'!$D$13,0)&lt;0,1000,N[[#This Row],[9]]-ROUND('وارد کردن اطلاعات'!$D$13,0))</f>
        <v/>
      </c>
      <c r="V17">
        <f>IF(N[[#This Row],[10]]-ROUND('وارد کردن اطلاعات'!$D$14,0)&lt;0,1000,N[[#This Row],[10]]-ROUND('وارد کردن اطلاعات'!$D$14,0))</f>
        <v/>
      </c>
      <c r="W17">
        <f>IF(N[[#This Row],[11]]-ROUND('وارد کردن اطلاعات'!$D$15,0)&lt;0,1000,N[[#This Row],[11]]-ROUND('وارد کردن اطلاعات'!$D$15,0))</f>
        <v/>
      </c>
    </row>
    <row r="18">
      <c r="A18" t="n">
        <v>3</v>
      </c>
      <c r="B18" t="n">
        <v>26</v>
      </c>
      <c r="C18" t="n">
        <v>30</v>
      </c>
      <c r="D18" t="n">
        <v>64</v>
      </c>
      <c r="E18" t="n">
        <v>7</v>
      </c>
      <c r="F18" t="n">
        <v>-1</v>
      </c>
      <c r="G18" t="n">
        <v>0</v>
      </c>
      <c r="H18" t="n">
        <v>0</v>
      </c>
      <c r="I18" t="n">
        <v>2</v>
      </c>
      <c r="J18" t="n">
        <v>4</v>
      </c>
      <c r="K18" t="n">
        <v>-1</v>
      </c>
      <c r="L18" t="n">
        <v>3</v>
      </c>
      <c r="M18">
        <f>IF(N[[#This Row],[1]]-ROUND('وارد کردن اطلاعات'!$D$5,0)&lt;0,1000,N[[#This Row],[1]]-ROUND('وارد کردن اطلاعات'!$D$5,0))</f>
        <v/>
      </c>
      <c r="N18">
        <f>IF(N[[#This Row],[2]]-ROUND('وارد کردن اطلاعات'!$D$6,0)&lt;0,1000,N[[#This Row],[2]]-ROUND('وارد کردن اطلاعات'!$D$6,0))</f>
        <v/>
      </c>
      <c r="O18">
        <f>IF(N[[#This Row],[3]]-ROUND('وارد کردن اطلاعات'!$D$7,0)&lt;0,1000,N[[#This Row],[3]]-ROUND('وارد کردن اطلاعات'!$D$7,0))</f>
        <v/>
      </c>
      <c r="P18">
        <f>IF(N[[#This Row],[4]]-ROUND('وارد کردن اطلاعات'!$D$8,0)&lt;0,1000,N[[#This Row],[4]]-ROUND('وارد کردن اطلاعات'!$D$8,0))</f>
        <v/>
      </c>
      <c r="Q18">
        <f>IF(N[[#This Row],[5]]-ROUND('وارد کردن اطلاعات'!$D$9,0)&lt;0,1000,N[[#This Row],[5]]-ROUND('وارد کردن اطلاعات'!$D$9,0))</f>
        <v/>
      </c>
      <c r="R18">
        <f>IF(N[[#This Row],[6]]-ROUND('وارد کردن اطلاعات'!$D$10,0)&lt;0,1000,N[[#This Row],[6]]-ROUND('وارد کردن اطلاعات'!$D$10,0))</f>
        <v/>
      </c>
      <c r="S18">
        <f>IF(N[[#This Row],[7]]-ROUND('وارد کردن اطلاعات'!$D$11,0)&lt;0,1000,N[[#This Row],[7]]-ROUND('وارد کردن اطلاعات'!$D$11,0))</f>
        <v/>
      </c>
      <c r="T18">
        <f>IF(N[[#This Row],[8]]-ROUND('وارد کردن اطلاعات'!$D$12,0)&lt;0,1000,N[[#This Row],[8]]-ROUND('وارد کردن اطلاعات'!$D$12,0))</f>
        <v/>
      </c>
      <c r="U18">
        <f>IF(N[[#This Row],[9]]-ROUND('وارد کردن اطلاعات'!$D$13,0)&lt;0,1000,N[[#This Row],[9]]-ROUND('وارد کردن اطلاعات'!$D$13,0))</f>
        <v/>
      </c>
      <c r="V18">
        <f>IF(N[[#This Row],[10]]-ROUND('وارد کردن اطلاعات'!$D$14,0)&lt;0,1000,N[[#This Row],[10]]-ROUND('وارد کردن اطلاعات'!$D$14,0))</f>
        <v/>
      </c>
      <c r="W18">
        <f>IF(N[[#This Row],[11]]-ROUND('وارد کردن اطلاعات'!$D$15,0)&lt;0,1000,N[[#This Row],[11]]-ROUND('وارد کردن اطلاعات'!$D$15,0))</f>
        <v/>
      </c>
    </row>
    <row r="19">
      <c r="A19" t="n">
        <v>2</v>
      </c>
      <c r="B19" t="n">
        <v>-1</v>
      </c>
      <c r="C19" t="n">
        <v>-1</v>
      </c>
      <c r="D19" t="n">
        <v>-1</v>
      </c>
      <c r="E19" t="n">
        <v>-1</v>
      </c>
      <c r="F19" t="n">
        <v>-1</v>
      </c>
      <c r="G19" t="n">
        <v>-1</v>
      </c>
      <c r="H19" t="n">
        <v>-1</v>
      </c>
      <c r="I19" t="n">
        <v>0</v>
      </c>
      <c r="J19" t="n">
        <v>-1</v>
      </c>
      <c r="K19" t="n">
        <v>-1</v>
      </c>
      <c r="L19" t="n">
        <v>2</v>
      </c>
      <c r="M19">
        <f>IF(N[[#This Row],[1]]-ROUND('وارد کردن اطلاعات'!$D$5,0)&lt;0,1000,N[[#This Row],[1]]-ROUND('وارد کردن اطلاعات'!$D$5,0))</f>
        <v/>
      </c>
      <c r="N19">
        <f>IF(N[[#This Row],[2]]-ROUND('وارد کردن اطلاعات'!$D$6,0)&lt;0,1000,N[[#This Row],[2]]-ROUND('وارد کردن اطلاعات'!$D$6,0))</f>
        <v/>
      </c>
      <c r="O19">
        <f>IF(N[[#This Row],[3]]-ROUND('وارد کردن اطلاعات'!$D$7,0)&lt;0,1000,N[[#This Row],[3]]-ROUND('وارد کردن اطلاعات'!$D$7,0))</f>
        <v/>
      </c>
      <c r="P19">
        <f>IF(N[[#This Row],[4]]-ROUND('وارد کردن اطلاعات'!$D$8,0)&lt;0,1000,N[[#This Row],[4]]-ROUND('وارد کردن اطلاعات'!$D$8,0))</f>
        <v/>
      </c>
      <c r="Q19">
        <f>IF(N[[#This Row],[5]]-ROUND('وارد کردن اطلاعات'!$D$9,0)&lt;0,1000,N[[#This Row],[5]]-ROUND('وارد کردن اطلاعات'!$D$9,0))</f>
        <v/>
      </c>
      <c r="R19">
        <f>IF(N[[#This Row],[6]]-ROUND('وارد کردن اطلاعات'!$D$10,0)&lt;0,1000,N[[#This Row],[6]]-ROUND('وارد کردن اطلاعات'!$D$10,0))</f>
        <v/>
      </c>
      <c r="S19">
        <f>IF(N[[#This Row],[7]]-ROUND('وارد کردن اطلاعات'!$D$11,0)&lt;0,1000,N[[#This Row],[7]]-ROUND('وارد کردن اطلاعات'!$D$11,0))</f>
        <v/>
      </c>
      <c r="T19">
        <f>IF(N[[#This Row],[8]]-ROUND('وارد کردن اطلاعات'!$D$12,0)&lt;0,1000,N[[#This Row],[8]]-ROUND('وارد کردن اطلاعات'!$D$12,0))</f>
        <v/>
      </c>
      <c r="U19">
        <f>IF(N[[#This Row],[9]]-ROUND('وارد کردن اطلاعات'!$D$13,0)&lt;0,1000,N[[#This Row],[9]]-ROUND('وارد کردن اطلاعات'!$D$13,0))</f>
        <v/>
      </c>
      <c r="V19">
        <f>IF(N[[#This Row],[10]]-ROUND('وارد کردن اطلاعات'!$D$14,0)&lt;0,1000,N[[#This Row],[10]]-ROUND('وارد کردن اطلاعات'!$D$14,0))</f>
        <v/>
      </c>
      <c r="W19">
        <f>IF(N[[#This Row],[11]]-ROUND('وارد کردن اطلاعات'!$D$15,0)&lt;0,1000,N[[#This Row],[11]]-ROUND('وارد کردن اطلاعات'!$D$15,0))</f>
        <v/>
      </c>
    </row>
    <row r="20">
      <c r="A20" t="n">
        <v>1</v>
      </c>
      <c r="B20" t="n">
        <v>27</v>
      </c>
      <c r="C20" t="n">
        <v>31</v>
      </c>
      <c r="D20" t="n">
        <v>65</v>
      </c>
      <c r="E20" t="n">
        <v>8</v>
      </c>
      <c r="F20" t="n">
        <v>-1</v>
      </c>
      <c r="G20" t="n">
        <v>-1</v>
      </c>
      <c r="H20" t="n">
        <v>-1</v>
      </c>
      <c r="I20" t="n">
        <v>-1</v>
      </c>
      <c r="J20" t="n">
        <v>-1</v>
      </c>
      <c r="K20" t="n">
        <v>4</v>
      </c>
      <c r="L20" t="n">
        <v>1</v>
      </c>
      <c r="M20">
        <f>IF(N[[#This Row],[1]]-ROUND('وارد کردن اطلاعات'!$D$5,0)&lt;0,1000,N[[#This Row],[1]]-ROUND('وارد کردن اطلاعات'!$D$5,0))</f>
        <v/>
      </c>
      <c r="N20">
        <f>IF(N[[#This Row],[2]]-ROUND('وارد کردن اطلاعات'!$D$6,0)&lt;0,1000,N[[#This Row],[2]]-ROUND('وارد کردن اطلاعات'!$D$6,0))</f>
        <v/>
      </c>
      <c r="O20">
        <f>IF(N[[#This Row],[3]]-ROUND('وارد کردن اطلاعات'!$D$7,0)&lt;0,1000,N[[#This Row],[3]]-ROUND('وارد کردن اطلاعات'!$D$7,0))</f>
        <v/>
      </c>
      <c r="P20">
        <f>IF(N[[#This Row],[4]]-ROUND('وارد کردن اطلاعات'!$D$8,0)&lt;0,1000,N[[#This Row],[4]]-ROUND('وارد کردن اطلاعات'!$D$8,0))</f>
        <v/>
      </c>
      <c r="Q20">
        <f>IF(N[[#This Row],[5]]-ROUND('وارد کردن اطلاعات'!$D$9,0)&lt;0,1000,N[[#This Row],[5]]-ROUND('وارد کردن اطلاعات'!$D$9,0))</f>
        <v/>
      </c>
      <c r="R20">
        <f>IF(N[[#This Row],[6]]-ROUND('وارد کردن اطلاعات'!$D$10,0)&lt;0,1000,N[[#This Row],[6]]-ROUND('وارد کردن اطلاعات'!$D$10,0))</f>
        <v/>
      </c>
      <c r="S20">
        <f>IF(N[[#This Row],[7]]-ROUND('وارد کردن اطلاعات'!$D$11,0)&lt;0,1000,N[[#This Row],[7]]-ROUND('وارد کردن اطلاعات'!$D$11,0))</f>
        <v/>
      </c>
      <c r="T20">
        <f>IF(N[[#This Row],[8]]-ROUND('وارد کردن اطلاعات'!$D$12,0)&lt;0,1000,N[[#This Row],[8]]-ROUND('وارد کردن اطلاعات'!$D$12,0))</f>
        <v/>
      </c>
      <c r="U20">
        <f>IF(N[[#This Row],[9]]-ROUND('وارد کردن اطلاعات'!$D$13,0)&lt;0,1000,N[[#This Row],[9]]-ROUND('وارد کردن اطلاعات'!$D$13,0))</f>
        <v/>
      </c>
      <c r="V20">
        <f>IF(N[[#This Row],[10]]-ROUND('وارد کردن اطلاعات'!$D$14,0)&lt;0,1000,N[[#This Row],[10]]-ROUND('وارد کردن اطلاعات'!$D$14,0))</f>
        <v/>
      </c>
      <c r="W20">
        <f>IF(N[[#This Row],[11]]-ROUND('وارد کردن اطلاعات'!$D$15,0)&lt;0,1000,N[[#This Row],[11]]-ROUND('وارد کردن اطلاعات'!$D$15,0))</f>
        <v/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20"/>
  <sheetViews>
    <sheetView workbookViewId="0">
      <selection activeCell="B2" sqref="B2:D3 K2:L9 B4:C4 H2:H4 B6:C6 G2:G6 I2:I6 F2:F7 H7:I7 E2:E8 G8:H8 J2:J8 C9 I9 F9:F11 E10:E12 H12 J10:J12 B13 G13:G14 E15 H15 E16:F16 C17 G17 L12:L17 B18:C18 E18:F18 B19:E19 G19:H19 K11:K19 F20:J20"/>
    </sheetView>
  </sheetViews>
  <sheetFormatPr baseColWidth="8" defaultColWidth="10.5546875" defaultRowHeight="14.4"/>
  <cols>
    <col width="16.5546875" bestFit="1" customWidth="1" style="10" min="1" max="1"/>
    <col width="4.33203125" bestFit="1" customWidth="1" style="10" min="2" max="10"/>
    <col width="5.33203125" bestFit="1" customWidth="1" style="10" min="11" max="21"/>
    <col width="6.33203125" bestFit="1" customWidth="1" style="10" min="22" max="23"/>
  </cols>
  <sheetData>
    <row r="1">
      <c r="A1" t="inlineStr">
        <is>
          <t>Standard Score</t>
        </is>
      </c>
      <c r="B1" t="inlineStr">
        <is>
          <t>1</t>
        </is>
      </c>
      <c r="C1" t="inlineStr">
        <is>
          <t>2</t>
        </is>
      </c>
      <c r="D1" t="inlineStr">
        <is>
          <t>3</t>
        </is>
      </c>
      <c r="E1" t="inlineStr">
        <is>
          <t>4</t>
        </is>
      </c>
      <c r="F1" t="inlineStr">
        <is>
          <t>5</t>
        </is>
      </c>
      <c r="G1" t="inlineStr">
        <is>
          <t>6</t>
        </is>
      </c>
      <c r="H1" t="inlineStr">
        <is>
          <t>7</t>
        </is>
      </c>
      <c r="I1" t="inlineStr">
        <is>
          <t>8</t>
        </is>
      </c>
      <c r="J1" t="inlineStr">
        <is>
          <t>9</t>
        </is>
      </c>
      <c r="K1" t="inlineStr">
        <is>
          <t>10</t>
        </is>
      </c>
      <c r="L1" t="inlineStr">
        <is>
          <t>11</t>
        </is>
      </c>
      <c r="M1" t="inlineStr">
        <is>
          <t>1*</t>
        </is>
      </c>
      <c r="N1" t="inlineStr">
        <is>
          <t>2*</t>
        </is>
      </c>
      <c r="O1" t="inlineStr">
        <is>
          <t>3*</t>
        </is>
      </c>
      <c r="P1" t="inlineStr">
        <is>
          <t>4*</t>
        </is>
      </c>
      <c r="Q1" t="inlineStr">
        <is>
          <t>5*</t>
        </is>
      </c>
      <c r="R1" t="inlineStr">
        <is>
          <t>6*</t>
        </is>
      </c>
      <c r="S1" t="inlineStr">
        <is>
          <t>7*</t>
        </is>
      </c>
      <c r="T1" t="inlineStr">
        <is>
          <t>8*</t>
        </is>
      </c>
      <c r="U1" t="inlineStr">
        <is>
          <t>9*</t>
        </is>
      </c>
      <c r="V1" t="inlineStr">
        <is>
          <t>10*</t>
        </is>
      </c>
      <c r="W1" t="inlineStr">
        <is>
          <t>11*</t>
        </is>
      </c>
    </row>
    <row r="2">
      <c r="A2" t="n">
        <v>19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t="n">
        <v>-1</v>
      </c>
      <c r="I2" t="n">
        <v>-1</v>
      </c>
      <c r="J2" t="n">
        <v>-1</v>
      </c>
      <c r="K2" t="n">
        <v>-1</v>
      </c>
      <c r="L2" t="n">
        <v>-1</v>
      </c>
      <c r="M2">
        <f>IF(O[[#This Row],[1]]-ROUND('وارد کردن اطلاعات'!$D$5,0)&lt;0,1000,O[[#This Row],[1]]-ROUND('وارد کردن اطلاعات'!$D$5,0))</f>
        <v/>
      </c>
      <c r="N2">
        <f>IF(O[[#This Row],[2]]-ROUND('وارد کردن اطلاعات'!$D$6,0)&lt;0,1000,O[[#This Row],[2]]-ROUND('وارد کردن اطلاعات'!$D$6,0))</f>
        <v/>
      </c>
      <c r="O2">
        <f>IF(O[[#This Row],[3]]-ROUND('وارد کردن اطلاعات'!$D$7,0)&lt;0,1000,O[[#This Row],[3]]-ROUND('وارد کردن اطلاعات'!$D$7,0))</f>
        <v/>
      </c>
      <c r="P2">
        <f>IF(O[[#This Row],[4]]-ROUND('وارد کردن اطلاعات'!$D$8,0)&lt;0,1000,O[[#This Row],[4]]-ROUND('وارد کردن اطلاعات'!$D$8,0))</f>
        <v/>
      </c>
      <c r="Q2">
        <f>IF(O[[#This Row],[5]]-ROUND('وارد کردن اطلاعات'!$D$9,0)&lt;0,1000,O[[#This Row],[5]]-ROUND('وارد کردن اطلاعات'!$D$9,0))</f>
        <v/>
      </c>
      <c r="R2">
        <f>IF(O[[#This Row],[6]]-ROUND('وارد کردن اطلاعات'!$D$10,0)&lt;0,1000,O[[#This Row],[6]]-ROUND('وارد کردن اطلاعات'!$D$10,0))</f>
        <v/>
      </c>
      <c r="S2">
        <f>IF(O[[#This Row],[7]]-ROUND('وارد کردن اطلاعات'!$D$11,0)&lt;0,1000,O[[#This Row],[7]]-ROUND('وارد کردن اطلاعات'!$D$11,0))</f>
        <v/>
      </c>
      <c r="T2">
        <f>IF(O[[#This Row],[8]]-ROUND('وارد کردن اطلاعات'!$D$12,0)&lt;0,1000,O[[#This Row],[8]]-ROUND('وارد کردن اطلاعات'!$D$12,0))</f>
        <v/>
      </c>
      <c r="U2">
        <f>IF(O[[#This Row],[9]]-ROUND('وارد کردن اطلاعات'!$D$13,0)&lt;0,1000,O[[#This Row],[9]]-ROUND('وارد کردن اطلاعات'!$D$13,0))</f>
        <v/>
      </c>
      <c r="V2">
        <f>IF(O[[#This Row],[10]]-ROUND('وارد کردن اطلاعات'!$D$14,0)&lt;0,1000,O[[#This Row],[10]]-ROUND('وارد کردن اطلاعات'!$D$14,0))</f>
        <v/>
      </c>
      <c r="W2">
        <f>IF(O[[#This Row],[11]]-ROUND('وارد کردن اطلاعات'!$D$15,0)&lt;0,1000,O[[#This Row],[11]]-ROUND('وارد کردن اطلاعات'!$D$15,0))</f>
        <v/>
      </c>
    </row>
    <row r="3">
      <c r="A3" t="n">
        <v>18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-1</v>
      </c>
      <c r="I3" t="n">
        <v>-1</v>
      </c>
      <c r="J3" t="n">
        <v>-1</v>
      </c>
      <c r="K3" t="n">
        <v>-1</v>
      </c>
      <c r="L3" t="n">
        <v>-1</v>
      </c>
      <c r="M3">
        <f>IF(O[[#This Row],[1]]-ROUND('وارد کردن اطلاعات'!$D$5,0)&lt;0,1000,O[[#This Row],[1]]-ROUND('وارد کردن اطلاعات'!$D$5,0))</f>
        <v/>
      </c>
      <c r="N3">
        <f>IF(O[[#This Row],[2]]-ROUND('وارد کردن اطلاعات'!$D$6,0)&lt;0,1000,O[[#This Row],[2]]-ROUND('وارد کردن اطلاعات'!$D$6,0))</f>
        <v/>
      </c>
      <c r="O3">
        <f>IF(O[[#This Row],[3]]-ROUND('وارد کردن اطلاعات'!$D$7,0)&lt;0,1000,O[[#This Row],[3]]-ROUND('وارد کردن اطلاعات'!$D$7,0))</f>
        <v/>
      </c>
      <c r="P3">
        <f>IF(O[[#This Row],[4]]-ROUND('وارد کردن اطلاعات'!$D$8,0)&lt;0,1000,O[[#This Row],[4]]-ROUND('وارد کردن اطلاعات'!$D$8,0))</f>
        <v/>
      </c>
      <c r="Q3">
        <f>IF(O[[#This Row],[5]]-ROUND('وارد کردن اطلاعات'!$D$9,0)&lt;0,1000,O[[#This Row],[5]]-ROUND('وارد کردن اطلاعات'!$D$9,0))</f>
        <v/>
      </c>
      <c r="R3">
        <f>IF(O[[#This Row],[6]]-ROUND('وارد کردن اطلاعات'!$D$10,0)&lt;0,1000,O[[#This Row],[6]]-ROUND('وارد کردن اطلاعات'!$D$10,0))</f>
        <v/>
      </c>
      <c r="S3">
        <f>IF(O[[#This Row],[7]]-ROUND('وارد کردن اطلاعات'!$D$11,0)&lt;0,1000,O[[#This Row],[7]]-ROUND('وارد کردن اطلاعات'!$D$11,0))</f>
        <v/>
      </c>
      <c r="T3">
        <f>IF(O[[#This Row],[8]]-ROUND('وارد کردن اطلاعات'!$D$12,0)&lt;0,1000,O[[#This Row],[8]]-ROUND('وارد کردن اطلاعات'!$D$12,0))</f>
        <v/>
      </c>
      <c r="U3">
        <f>IF(O[[#This Row],[9]]-ROUND('وارد کردن اطلاعات'!$D$13,0)&lt;0,1000,O[[#This Row],[9]]-ROUND('وارد کردن اطلاعات'!$D$13,0))</f>
        <v/>
      </c>
      <c r="V3">
        <f>IF(O[[#This Row],[10]]-ROUND('وارد کردن اطلاعات'!$D$14,0)&lt;0,1000,O[[#This Row],[10]]-ROUND('وارد کردن اطلاعات'!$D$14,0))</f>
        <v/>
      </c>
      <c r="W3">
        <f>IF(O[[#This Row],[11]]-ROUND('وارد کردن اطلاعات'!$D$15,0)&lt;0,1000,O[[#This Row],[11]]-ROUND('وارد کردن اطلاعات'!$D$15,0))</f>
        <v/>
      </c>
    </row>
    <row r="4">
      <c r="A4" t="n">
        <v>17</v>
      </c>
      <c r="B4" t="n">
        <v>-1</v>
      </c>
      <c r="C4" t="n">
        <v>-1</v>
      </c>
      <c r="D4" t="n">
        <v>19</v>
      </c>
      <c r="E4" t="n">
        <v>-1</v>
      </c>
      <c r="F4" t="n">
        <v>-1</v>
      </c>
      <c r="G4" t="n">
        <v>-1</v>
      </c>
      <c r="H4" t="n">
        <v>-1</v>
      </c>
      <c r="I4" t="n">
        <v>-1</v>
      </c>
      <c r="J4" t="n">
        <v>-1</v>
      </c>
      <c r="K4" t="n">
        <v>-1</v>
      </c>
      <c r="L4" t="n">
        <v>-1</v>
      </c>
      <c r="M4">
        <f>IF(O[[#This Row],[1]]-ROUND('وارد کردن اطلاعات'!$D$5,0)&lt;0,1000,O[[#This Row],[1]]-ROUND('وارد کردن اطلاعات'!$D$5,0))</f>
        <v/>
      </c>
      <c r="N4">
        <f>IF(O[[#This Row],[2]]-ROUND('وارد کردن اطلاعات'!$D$6,0)&lt;0,1000,O[[#This Row],[2]]-ROUND('وارد کردن اطلاعات'!$D$6,0))</f>
        <v/>
      </c>
      <c r="O4">
        <f>IF(O[[#This Row],[3]]-ROUND('وارد کردن اطلاعات'!$D$7,0)&lt;0,1000,O[[#This Row],[3]]-ROUND('وارد کردن اطلاعات'!$D$7,0))</f>
        <v/>
      </c>
      <c r="P4">
        <f>IF(O[[#This Row],[4]]-ROUND('وارد کردن اطلاعات'!$D$8,0)&lt;0,1000,O[[#This Row],[4]]-ROUND('وارد کردن اطلاعات'!$D$8,0))</f>
        <v/>
      </c>
      <c r="Q4">
        <f>IF(O[[#This Row],[5]]-ROUND('وارد کردن اطلاعات'!$D$9,0)&lt;0,1000,O[[#This Row],[5]]-ROUND('وارد کردن اطلاعات'!$D$9,0))</f>
        <v/>
      </c>
      <c r="R4">
        <f>IF(O[[#This Row],[6]]-ROUND('وارد کردن اطلاعات'!$D$10,0)&lt;0,1000,O[[#This Row],[6]]-ROUND('وارد کردن اطلاعات'!$D$10,0))</f>
        <v/>
      </c>
      <c r="S4">
        <f>IF(O[[#This Row],[7]]-ROUND('وارد کردن اطلاعات'!$D$11,0)&lt;0,1000,O[[#This Row],[7]]-ROUND('وارد کردن اطلاعات'!$D$11,0))</f>
        <v/>
      </c>
      <c r="T4">
        <f>IF(O[[#This Row],[8]]-ROUND('وارد کردن اطلاعات'!$D$12,0)&lt;0,1000,O[[#This Row],[8]]-ROUND('وارد کردن اطلاعات'!$D$12,0))</f>
        <v/>
      </c>
      <c r="U4">
        <f>IF(O[[#This Row],[9]]-ROUND('وارد کردن اطلاعات'!$D$13,0)&lt;0,1000,O[[#This Row],[9]]-ROUND('وارد کردن اطلاعات'!$D$13,0))</f>
        <v/>
      </c>
      <c r="V4">
        <f>IF(O[[#This Row],[10]]-ROUND('وارد کردن اطلاعات'!$D$14,0)&lt;0,1000,O[[#This Row],[10]]-ROUND('وارد کردن اطلاعات'!$D$14,0))</f>
        <v/>
      </c>
      <c r="W4">
        <f>IF(O[[#This Row],[11]]-ROUND('وارد کردن اطلاعات'!$D$15,0)&lt;0,1000,O[[#This Row],[11]]-ROUND('وارد کردن اطلاعات'!$D$15,0))</f>
        <v/>
      </c>
    </row>
    <row r="5">
      <c r="A5" t="n">
        <v>16</v>
      </c>
      <c r="B5" t="n">
        <v>13</v>
      </c>
      <c r="C5" t="n">
        <v>15</v>
      </c>
      <c r="D5" t="n">
        <v>21</v>
      </c>
      <c r="E5" t="n">
        <v>-1</v>
      </c>
      <c r="F5" t="n">
        <v>-1</v>
      </c>
      <c r="G5" t="n">
        <v>-1</v>
      </c>
      <c r="H5" t="n">
        <v>10</v>
      </c>
      <c r="I5" t="n">
        <v>-1</v>
      </c>
      <c r="J5" t="n">
        <v>-1</v>
      </c>
      <c r="K5" t="n">
        <v>-1</v>
      </c>
      <c r="L5" t="n">
        <v>-1</v>
      </c>
      <c r="M5">
        <f>IF(O[[#This Row],[1]]-ROUND('وارد کردن اطلاعات'!$D$5,0)&lt;0,1000,O[[#This Row],[1]]-ROUND('وارد کردن اطلاعات'!$D$5,0))</f>
        <v/>
      </c>
      <c r="N5">
        <f>IF(O[[#This Row],[2]]-ROUND('وارد کردن اطلاعات'!$D$6,0)&lt;0,1000,O[[#This Row],[2]]-ROUND('وارد کردن اطلاعات'!$D$6,0))</f>
        <v/>
      </c>
      <c r="O5">
        <f>IF(O[[#This Row],[3]]-ROUND('وارد کردن اطلاعات'!$D$7,0)&lt;0,1000,O[[#This Row],[3]]-ROUND('وارد کردن اطلاعات'!$D$7,0))</f>
        <v/>
      </c>
      <c r="P5">
        <f>IF(O[[#This Row],[4]]-ROUND('وارد کردن اطلاعات'!$D$8,0)&lt;0,1000,O[[#This Row],[4]]-ROUND('وارد کردن اطلاعات'!$D$8,0))</f>
        <v/>
      </c>
      <c r="Q5">
        <f>IF(O[[#This Row],[5]]-ROUND('وارد کردن اطلاعات'!$D$9,0)&lt;0,1000,O[[#This Row],[5]]-ROUND('وارد کردن اطلاعات'!$D$9,0))</f>
        <v/>
      </c>
      <c r="R5">
        <f>IF(O[[#This Row],[6]]-ROUND('وارد کردن اطلاعات'!$D$10,0)&lt;0,1000,O[[#This Row],[6]]-ROUND('وارد کردن اطلاعات'!$D$10,0))</f>
        <v/>
      </c>
      <c r="S5">
        <f>IF(O[[#This Row],[7]]-ROUND('وارد کردن اطلاعات'!$D$11,0)&lt;0,1000,O[[#This Row],[7]]-ROUND('وارد کردن اطلاعات'!$D$11,0))</f>
        <v/>
      </c>
      <c r="T5">
        <f>IF(O[[#This Row],[8]]-ROUND('وارد کردن اطلاعات'!$D$12,0)&lt;0,1000,O[[#This Row],[8]]-ROUND('وارد کردن اطلاعات'!$D$12,0))</f>
        <v/>
      </c>
      <c r="U5">
        <f>IF(O[[#This Row],[9]]-ROUND('وارد کردن اطلاعات'!$D$13,0)&lt;0,1000,O[[#This Row],[9]]-ROUND('وارد کردن اطلاعات'!$D$13,0))</f>
        <v/>
      </c>
      <c r="V5">
        <f>IF(O[[#This Row],[10]]-ROUND('وارد کردن اطلاعات'!$D$14,0)&lt;0,1000,O[[#This Row],[10]]-ROUND('وارد کردن اطلاعات'!$D$14,0))</f>
        <v/>
      </c>
      <c r="W5">
        <f>IF(O[[#This Row],[11]]-ROUND('وارد کردن اطلاعات'!$D$15,0)&lt;0,1000,O[[#This Row],[11]]-ROUND('وارد کردن اطلاعات'!$D$15,0))</f>
        <v/>
      </c>
    </row>
    <row r="6">
      <c r="A6" t="n">
        <v>15</v>
      </c>
      <c r="B6" t="n">
        <v>-1</v>
      </c>
      <c r="C6" t="n">
        <v>-1</v>
      </c>
      <c r="D6" t="n">
        <v>22</v>
      </c>
      <c r="E6" t="n">
        <v>-1</v>
      </c>
      <c r="F6" t="n">
        <v>-1</v>
      </c>
      <c r="G6" t="n">
        <v>-1</v>
      </c>
      <c r="H6" t="n">
        <v>9</v>
      </c>
      <c r="I6" t="n">
        <v>-1</v>
      </c>
      <c r="J6" t="n">
        <v>-1</v>
      </c>
      <c r="K6" t="n">
        <v>-1</v>
      </c>
      <c r="L6" t="n">
        <v>-1</v>
      </c>
      <c r="M6">
        <f>IF(O[[#This Row],[1]]-ROUND('وارد کردن اطلاعات'!$D$5,0)&lt;0,1000,O[[#This Row],[1]]-ROUND('وارد کردن اطلاعات'!$D$5,0))</f>
        <v/>
      </c>
      <c r="N6">
        <f>IF(O[[#This Row],[2]]-ROUND('وارد کردن اطلاعات'!$D$6,0)&lt;0,1000,O[[#This Row],[2]]-ROUND('وارد کردن اطلاعات'!$D$6,0))</f>
        <v/>
      </c>
      <c r="O6">
        <f>IF(O[[#This Row],[3]]-ROUND('وارد کردن اطلاعات'!$D$7,0)&lt;0,1000,O[[#This Row],[3]]-ROUND('وارد کردن اطلاعات'!$D$7,0))</f>
        <v/>
      </c>
      <c r="P6">
        <f>IF(O[[#This Row],[4]]-ROUND('وارد کردن اطلاعات'!$D$8,0)&lt;0,1000,O[[#This Row],[4]]-ROUND('وارد کردن اطلاعات'!$D$8,0))</f>
        <v/>
      </c>
      <c r="Q6">
        <f>IF(O[[#This Row],[5]]-ROUND('وارد کردن اطلاعات'!$D$9,0)&lt;0,1000,O[[#This Row],[5]]-ROUND('وارد کردن اطلاعات'!$D$9,0))</f>
        <v/>
      </c>
      <c r="R6">
        <f>IF(O[[#This Row],[6]]-ROUND('وارد کردن اطلاعات'!$D$10,0)&lt;0,1000,O[[#This Row],[6]]-ROUND('وارد کردن اطلاعات'!$D$10,0))</f>
        <v/>
      </c>
      <c r="S6">
        <f>IF(O[[#This Row],[7]]-ROUND('وارد کردن اطلاعات'!$D$11,0)&lt;0,1000,O[[#This Row],[7]]-ROUND('وارد کردن اطلاعات'!$D$11,0))</f>
        <v/>
      </c>
      <c r="T6">
        <f>IF(O[[#This Row],[8]]-ROUND('وارد کردن اطلاعات'!$D$12,0)&lt;0,1000,O[[#This Row],[8]]-ROUND('وارد کردن اطلاعات'!$D$12,0))</f>
        <v/>
      </c>
      <c r="U6">
        <f>IF(O[[#This Row],[9]]-ROUND('وارد کردن اطلاعات'!$D$13,0)&lt;0,1000,O[[#This Row],[9]]-ROUND('وارد کردن اطلاعات'!$D$13,0))</f>
        <v/>
      </c>
      <c r="V6">
        <f>IF(O[[#This Row],[10]]-ROUND('وارد کردن اطلاعات'!$D$14,0)&lt;0,1000,O[[#This Row],[10]]-ROUND('وارد کردن اطلاعات'!$D$14,0))</f>
        <v/>
      </c>
      <c r="W6">
        <f>IF(O[[#This Row],[11]]-ROUND('وارد کردن اطلاعات'!$D$15,0)&lt;0,1000,O[[#This Row],[11]]-ROUND('وارد کردن اطلاعات'!$D$15,0))</f>
        <v/>
      </c>
    </row>
    <row r="7">
      <c r="A7" t="n">
        <v>14</v>
      </c>
      <c r="B7" t="n">
        <v>14</v>
      </c>
      <c r="C7" t="n">
        <v>16</v>
      </c>
      <c r="D7" t="n">
        <v>23</v>
      </c>
      <c r="E7" t="n">
        <v>-1</v>
      </c>
      <c r="F7" t="n">
        <v>-1</v>
      </c>
      <c r="G7" t="n">
        <v>10</v>
      </c>
      <c r="H7" t="n">
        <v>-1</v>
      </c>
      <c r="I7" t="n">
        <v>-1</v>
      </c>
      <c r="J7" t="n">
        <v>-1</v>
      </c>
      <c r="K7" t="n">
        <v>-1</v>
      </c>
      <c r="L7" t="n">
        <v>-1</v>
      </c>
      <c r="M7">
        <f>IF(O[[#This Row],[1]]-ROUND('وارد کردن اطلاعات'!$D$5,0)&lt;0,1000,O[[#This Row],[1]]-ROUND('وارد کردن اطلاعات'!$D$5,0))</f>
        <v/>
      </c>
      <c r="N7">
        <f>IF(O[[#This Row],[2]]-ROUND('وارد کردن اطلاعات'!$D$6,0)&lt;0,1000,O[[#This Row],[2]]-ROUND('وارد کردن اطلاعات'!$D$6,0))</f>
        <v/>
      </c>
      <c r="O7">
        <f>IF(O[[#This Row],[3]]-ROUND('وارد کردن اطلاعات'!$D$7,0)&lt;0,1000,O[[#This Row],[3]]-ROUND('وارد کردن اطلاعات'!$D$7,0))</f>
        <v/>
      </c>
      <c r="P7">
        <f>IF(O[[#This Row],[4]]-ROUND('وارد کردن اطلاعات'!$D$8,0)&lt;0,1000,O[[#This Row],[4]]-ROUND('وارد کردن اطلاعات'!$D$8,0))</f>
        <v/>
      </c>
      <c r="Q7">
        <f>IF(O[[#This Row],[5]]-ROUND('وارد کردن اطلاعات'!$D$9,0)&lt;0,1000,O[[#This Row],[5]]-ROUND('وارد کردن اطلاعات'!$D$9,0))</f>
        <v/>
      </c>
      <c r="R7">
        <f>IF(O[[#This Row],[6]]-ROUND('وارد کردن اطلاعات'!$D$10,0)&lt;0,1000,O[[#This Row],[6]]-ROUND('وارد کردن اطلاعات'!$D$10,0))</f>
        <v/>
      </c>
      <c r="S7">
        <f>IF(O[[#This Row],[7]]-ROUND('وارد کردن اطلاعات'!$D$11,0)&lt;0,1000,O[[#This Row],[7]]-ROUND('وارد کردن اطلاعات'!$D$11,0))</f>
        <v/>
      </c>
      <c r="T7">
        <f>IF(O[[#This Row],[8]]-ROUND('وارد کردن اطلاعات'!$D$12,0)&lt;0,1000,O[[#This Row],[8]]-ROUND('وارد کردن اطلاعات'!$D$12,0))</f>
        <v/>
      </c>
      <c r="U7">
        <f>IF(O[[#This Row],[9]]-ROUND('وارد کردن اطلاعات'!$D$13,0)&lt;0,1000,O[[#This Row],[9]]-ROUND('وارد کردن اطلاعات'!$D$13,0))</f>
        <v/>
      </c>
      <c r="V7">
        <f>IF(O[[#This Row],[10]]-ROUND('وارد کردن اطلاعات'!$D$14,0)&lt;0,1000,O[[#This Row],[10]]-ROUND('وارد کردن اطلاعات'!$D$14,0))</f>
        <v/>
      </c>
      <c r="W7">
        <f>IF(O[[#This Row],[11]]-ROUND('وارد کردن اطلاعات'!$D$15,0)&lt;0,1000,O[[#This Row],[11]]-ROUND('وارد کردن اطلاعات'!$D$15,0))</f>
        <v/>
      </c>
    </row>
    <row r="8">
      <c r="A8" t="n">
        <v>13</v>
      </c>
      <c r="B8" t="n">
        <v>15</v>
      </c>
      <c r="C8" t="n">
        <v>17</v>
      </c>
      <c r="D8" t="n">
        <v>24</v>
      </c>
      <c r="E8" t="n">
        <v>-1</v>
      </c>
      <c r="F8" t="n">
        <v>10</v>
      </c>
      <c r="G8" t="n">
        <v>-1</v>
      </c>
      <c r="H8" t="n">
        <v>-1</v>
      </c>
      <c r="I8" t="n">
        <v>30</v>
      </c>
      <c r="J8" t="n">
        <v>-1</v>
      </c>
      <c r="K8" t="n">
        <v>-1</v>
      </c>
      <c r="L8" t="n">
        <v>-1</v>
      </c>
      <c r="M8">
        <f>IF(O[[#This Row],[1]]-ROUND('وارد کردن اطلاعات'!$D$5,0)&lt;0,1000,O[[#This Row],[1]]-ROUND('وارد کردن اطلاعات'!$D$5,0))</f>
        <v/>
      </c>
      <c r="N8">
        <f>IF(O[[#This Row],[2]]-ROUND('وارد کردن اطلاعات'!$D$6,0)&lt;0,1000,O[[#This Row],[2]]-ROUND('وارد کردن اطلاعات'!$D$6,0))</f>
        <v/>
      </c>
      <c r="O8">
        <f>IF(O[[#This Row],[3]]-ROUND('وارد کردن اطلاعات'!$D$7,0)&lt;0,1000,O[[#This Row],[3]]-ROUND('وارد کردن اطلاعات'!$D$7,0))</f>
        <v/>
      </c>
      <c r="P8">
        <f>IF(O[[#This Row],[4]]-ROUND('وارد کردن اطلاعات'!$D$8,0)&lt;0,1000,O[[#This Row],[4]]-ROUND('وارد کردن اطلاعات'!$D$8,0))</f>
        <v/>
      </c>
      <c r="Q8">
        <f>IF(O[[#This Row],[5]]-ROUND('وارد کردن اطلاعات'!$D$9,0)&lt;0,1000,O[[#This Row],[5]]-ROUND('وارد کردن اطلاعات'!$D$9,0))</f>
        <v/>
      </c>
      <c r="R8">
        <f>IF(O[[#This Row],[6]]-ROUND('وارد کردن اطلاعات'!$D$10,0)&lt;0,1000,O[[#This Row],[6]]-ROUND('وارد کردن اطلاعات'!$D$10,0))</f>
        <v/>
      </c>
      <c r="S8">
        <f>IF(O[[#This Row],[7]]-ROUND('وارد کردن اطلاعات'!$D$11,0)&lt;0,1000,O[[#This Row],[7]]-ROUND('وارد کردن اطلاعات'!$D$11,0))</f>
        <v/>
      </c>
      <c r="T8">
        <f>IF(O[[#This Row],[8]]-ROUND('وارد کردن اطلاعات'!$D$12,0)&lt;0,1000,O[[#This Row],[8]]-ROUND('وارد کردن اطلاعات'!$D$12,0))</f>
        <v/>
      </c>
      <c r="U8">
        <f>IF(O[[#This Row],[9]]-ROUND('وارد کردن اطلاعات'!$D$13,0)&lt;0,1000,O[[#This Row],[9]]-ROUND('وارد کردن اطلاعات'!$D$13,0))</f>
        <v/>
      </c>
      <c r="V8">
        <f>IF(O[[#This Row],[10]]-ROUND('وارد کردن اطلاعات'!$D$14,0)&lt;0,1000,O[[#This Row],[10]]-ROUND('وارد کردن اطلاعات'!$D$14,0))</f>
        <v/>
      </c>
      <c r="W8">
        <f>IF(O[[#This Row],[11]]-ROUND('وارد کردن اطلاعات'!$D$15,0)&lt;0,1000,O[[#This Row],[11]]-ROUND('وارد کردن اطلاعات'!$D$15,0))</f>
        <v/>
      </c>
    </row>
    <row r="9">
      <c r="A9" t="n">
        <v>12</v>
      </c>
      <c r="B9" t="n">
        <v>16</v>
      </c>
      <c r="C9" t="n">
        <v>-1</v>
      </c>
      <c r="D9" t="n">
        <v>27</v>
      </c>
      <c r="E9" t="n">
        <v>0</v>
      </c>
      <c r="F9" t="n">
        <v>-1</v>
      </c>
      <c r="G9" t="n">
        <v>9</v>
      </c>
      <c r="H9" t="n">
        <v>8</v>
      </c>
      <c r="I9" t="n">
        <v>-1</v>
      </c>
      <c r="J9" t="n">
        <v>15</v>
      </c>
      <c r="K9" t="n">
        <v>-1</v>
      </c>
      <c r="L9" t="n">
        <v>-1</v>
      </c>
      <c r="M9">
        <f>IF(O[[#This Row],[1]]-ROUND('وارد کردن اطلاعات'!$D$5,0)&lt;0,1000,O[[#This Row],[1]]-ROUND('وارد کردن اطلاعات'!$D$5,0))</f>
        <v/>
      </c>
      <c r="N9">
        <f>IF(O[[#This Row],[2]]-ROUND('وارد کردن اطلاعات'!$D$6,0)&lt;0,1000,O[[#This Row],[2]]-ROUND('وارد کردن اطلاعات'!$D$6,0))</f>
        <v/>
      </c>
      <c r="O9">
        <f>IF(O[[#This Row],[3]]-ROUND('وارد کردن اطلاعات'!$D$7,0)&lt;0,1000,O[[#This Row],[3]]-ROUND('وارد کردن اطلاعات'!$D$7,0))</f>
        <v/>
      </c>
      <c r="P9">
        <f>IF(O[[#This Row],[4]]-ROUND('وارد کردن اطلاعات'!$D$8,0)&lt;0,1000,O[[#This Row],[4]]-ROUND('وارد کردن اطلاعات'!$D$8,0))</f>
        <v/>
      </c>
      <c r="Q9">
        <f>IF(O[[#This Row],[5]]-ROUND('وارد کردن اطلاعات'!$D$9,0)&lt;0,1000,O[[#This Row],[5]]-ROUND('وارد کردن اطلاعات'!$D$9,0))</f>
        <v/>
      </c>
      <c r="R9">
        <f>IF(O[[#This Row],[6]]-ROUND('وارد کردن اطلاعات'!$D$10,0)&lt;0,1000,O[[#This Row],[6]]-ROUND('وارد کردن اطلاعات'!$D$10,0))</f>
        <v/>
      </c>
      <c r="S9">
        <f>IF(O[[#This Row],[7]]-ROUND('وارد کردن اطلاعات'!$D$11,0)&lt;0,1000,O[[#This Row],[7]]-ROUND('وارد کردن اطلاعات'!$D$11,0))</f>
        <v/>
      </c>
      <c r="T9">
        <f>IF(O[[#This Row],[8]]-ROUND('وارد کردن اطلاعات'!$D$12,0)&lt;0,1000,O[[#This Row],[8]]-ROUND('وارد کردن اطلاعات'!$D$12,0))</f>
        <v/>
      </c>
      <c r="U9">
        <f>IF(O[[#This Row],[9]]-ROUND('وارد کردن اطلاعات'!$D$13,0)&lt;0,1000,O[[#This Row],[9]]-ROUND('وارد کردن اطلاعات'!$D$13,0))</f>
        <v/>
      </c>
      <c r="V9">
        <f>IF(O[[#This Row],[10]]-ROUND('وارد کردن اطلاعات'!$D$14,0)&lt;0,1000,O[[#This Row],[10]]-ROUND('وارد کردن اطلاعات'!$D$14,0))</f>
        <v/>
      </c>
      <c r="W9">
        <f>IF(O[[#This Row],[11]]-ROUND('وارد کردن اطلاعات'!$D$15,0)&lt;0,1000,O[[#This Row],[11]]-ROUND('وارد کردن اطلاعات'!$D$15,0))</f>
        <v/>
      </c>
    </row>
    <row r="10">
      <c r="A10" t="n">
        <v>11</v>
      </c>
      <c r="B10" t="n">
        <v>17</v>
      </c>
      <c r="C10" t="n">
        <v>19</v>
      </c>
      <c r="D10" t="n">
        <v>29</v>
      </c>
      <c r="E10" t="n">
        <v>-1</v>
      </c>
      <c r="F10" t="n">
        <v>-1</v>
      </c>
      <c r="G10" t="n">
        <v>8</v>
      </c>
      <c r="H10" t="n">
        <v>7</v>
      </c>
      <c r="I10" t="n">
        <v>28</v>
      </c>
      <c r="J10" t="n">
        <v>-1</v>
      </c>
      <c r="K10" t="n">
        <v>5</v>
      </c>
      <c r="L10" t="n">
        <v>5</v>
      </c>
      <c r="M10">
        <f>IF(O[[#This Row],[1]]-ROUND('وارد کردن اطلاعات'!$D$5,0)&lt;0,1000,O[[#This Row],[1]]-ROUND('وارد کردن اطلاعات'!$D$5,0))</f>
        <v/>
      </c>
      <c r="N10">
        <f>IF(O[[#This Row],[2]]-ROUND('وارد کردن اطلاعات'!$D$6,0)&lt;0,1000,O[[#This Row],[2]]-ROUND('وارد کردن اطلاعات'!$D$6,0))</f>
        <v/>
      </c>
      <c r="O10">
        <f>IF(O[[#This Row],[3]]-ROUND('وارد کردن اطلاعات'!$D$7,0)&lt;0,1000,O[[#This Row],[3]]-ROUND('وارد کردن اطلاعات'!$D$7,0))</f>
        <v/>
      </c>
      <c r="P10">
        <f>IF(O[[#This Row],[4]]-ROUND('وارد کردن اطلاعات'!$D$8,0)&lt;0,1000,O[[#This Row],[4]]-ROUND('وارد کردن اطلاعات'!$D$8,0))</f>
        <v/>
      </c>
      <c r="Q10">
        <f>IF(O[[#This Row],[5]]-ROUND('وارد کردن اطلاعات'!$D$9,0)&lt;0,1000,O[[#This Row],[5]]-ROUND('وارد کردن اطلاعات'!$D$9,0))</f>
        <v/>
      </c>
      <c r="R10">
        <f>IF(O[[#This Row],[6]]-ROUND('وارد کردن اطلاعات'!$D$10,0)&lt;0,1000,O[[#This Row],[6]]-ROUND('وارد کردن اطلاعات'!$D$10,0))</f>
        <v/>
      </c>
      <c r="S10">
        <f>IF(O[[#This Row],[7]]-ROUND('وارد کردن اطلاعات'!$D$11,0)&lt;0,1000,O[[#This Row],[7]]-ROUND('وارد کردن اطلاعات'!$D$11,0))</f>
        <v/>
      </c>
      <c r="T10">
        <f>IF(O[[#This Row],[8]]-ROUND('وارد کردن اطلاعات'!$D$12,0)&lt;0,1000,O[[#This Row],[8]]-ROUND('وارد کردن اطلاعات'!$D$12,0))</f>
        <v/>
      </c>
      <c r="U10">
        <f>IF(O[[#This Row],[9]]-ROUND('وارد کردن اطلاعات'!$D$13,0)&lt;0,1000,O[[#This Row],[9]]-ROUND('وارد کردن اطلاعات'!$D$13,0))</f>
        <v/>
      </c>
      <c r="V10">
        <f>IF(O[[#This Row],[10]]-ROUND('وارد کردن اطلاعات'!$D$14,0)&lt;0,1000,O[[#This Row],[10]]-ROUND('وارد کردن اطلاعات'!$D$14,0))</f>
        <v/>
      </c>
      <c r="W10">
        <f>IF(O[[#This Row],[11]]-ROUND('وارد کردن اطلاعات'!$D$15,0)&lt;0,1000,O[[#This Row],[11]]-ROUND('وارد کردن اطلاعات'!$D$15,0))</f>
        <v/>
      </c>
    </row>
    <row r="11">
      <c r="A11" t="n">
        <v>10</v>
      </c>
      <c r="B11" t="n">
        <v>19</v>
      </c>
      <c r="C11" t="n">
        <v>21</v>
      </c>
      <c r="D11" t="n">
        <v>36</v>
      </c>
      <c r="E11" t="n">
        <v>-1</v>
      </c>
      <c r="F11" t="n">
        <v>-1</v>
      </c>
      <c r="G11" t="n">
        <v>7</v>
      </c>
      <c r="H11" t="n">
        <v>6</v>
      </c>
      <c r="I11" t="n">
        <v>27</v>
      </c>
      <c r="J11" t="n">
        <v>-1</v>
      </c>
      <c r="K11" t="n">
        <v>-1</v>
      </c>
      <c r="L11" t="n">
        <v>4</v>
      </c>
      <c r="M11">
        <f>IF(O[[#This Row],[1]]-ROUND('وارد کردن اطلاعات'!$D$5,0)&lt;0,1000,O[[#This Row],[1]]-ROUND('وارد کردن اطلاعات'!$D$5,0))</f>
        <v/>
      </c>
      <c r="N11">
        <f>IF(O[[#This Row],[2]]-ROUND('وارد کردن اطلاعات'!$D$6,0)&lt;0,1000,O[[#This Row],[2]]-ROUND('وارد کردن اطلاعات'!$D$6,0))</f>
        <v/>
      </c>
      <c r="O11">
        <f>IF(O[[#This Row],[3]]-ROUND('وارد کردن اطلاعات'!$D$7,0)&lt;0,1000,O[[#This Row],[3]]-ROUND('وارد کردن اطلاعات'!$D$7,0))</f>
        <v/>
      </c>
      <c r="P11">
        <f>IF(O[[#This Row],[4]]-ROUND('وارد کردن اطلاعات'!$D$8,0)&lt;0,1000,O[[#This Row],[4]]-ROUND('وارد کردن اطلاعات'!$D$8,0))</f>
        <v/>
      </c>
      <c r="Q11">
        <f>IF(O[[#This Row],[5]]-ROUND('وارد کردن اطلاعات'!$D$9,0)&lt;0,1000,O[[#This Row],[5]]-ROUND('وارد کردن اطلاعات'!$D$9,0))</f>
        <v/>
      </c>
      <c r="R11">
        <f>IF(O[[#This Row],[6]]-ROUND('وارد کردن اطلاعات'!$D$10,0)&lt;0,1000,O[[#This Row],[6]]-ROUND('وارد کردن اطلاعات'!$D$10,0))</f>
        <v/>
      </c>
      <c r="S11">
        <f>IF(O[[#This Row],[7]]-ROUND('وارد کردن اطلاعات'!$D$11,0)&lt;0,1000,O[[#This Row],[7]]-ROUND('وارد کردن اطلاعات'!$D$11,0))</f>
        <v/>
      </c>
      <c r="T11">
        <f>IF(O[[#This Row],[8]]-ROUND('وارد کردن اطلاعات'!$D$12,0)&lt;0,1000,O[[#This Row],[8]]-ROUND('وارد کردن اطلاعات'!$D$12,0))</f>
        <v/>
      </c>
      <c r="U11">
        <f>IF(O[[#This Row],[9]]-ROUND('وارد کردن اطلاعات'!$D$13,0)&lt;0,1000,O[[#This Row],[9]]-ROUND('وارد کردن اطلاعات'!$D$13,0))</f>
        <v/>
      </c>
      <c r="V11">
        <f>IF(O[[#This Row],[10]]-ROUND('وارد کردن اطلاعات'!$D$14,0)&lt;0,1000,O[[#This Row],[10]]-ROUND('وارد کردن اطلاعات'!$D$14,0))</f>
        <v/>
      </c>
      <c r="W11">
        <f>IF(O[[#This Row],[11]]-ROUND('وارد کردن اطلاعات'!$D$15,0)&lt;0,1000,O[[#This Row],[11]]-ROUND('وارد کردن اطلاعات'!$D$15,0))</f>
        <v/>
      </c>
    </row>
    <row r="12">
      <c r="A12" t="n">
        <v>9</v>
      </c>
      <c r="B12" t="n">
        <v>20</v>
      </c>
      <c r="C12" t="n">
        <v>22</v>
      </c>
      <c r="D12" t="n">
        <v>38</v>
      </c>
      <c r="E12" t="n">
        <v>-1</v>
      </c>
      <c r="F12" t="n">
        <v>9</v>
      </c>
      <c r="G12" t="n">
        <v>6</v>
      </c>
      <c r="H12" t="n">
        <v>-1</v>
      </c>
      <c r="I12" t="n">
        <v>22</v>
      </c>
      <c r="J12" t="n">
        <v>-1</v>
      </c>
      <c r="K12" t="n">
        <v>-1</v>
      </c>
      <c r="L12" t="n">
        <v>-1</v>
      </c>
      <c r="M12">
        <f>IF(O[[#This Row],[1]]-ROUND('وارد کردن اطلاعات'!$D$5,0)&lt;0,1000,O[[#This Row],[1]]-ROUND('وارد کردن اطلاعات'!$D$5,0))</f>
        <v/>
      </c>
      <c r="N12">
        <f>IF(O[[#This Row],[2]]-ROUND('وارد کردن اطلاعات'!$D$6,0)&lt;0,1000,O[[#This Row],[2]]-ROUND('وارد کردن اطلاعات'!$D$6,0))</f>
        <v/>
      </c>
      <c r="O12">
        <f>IF(O[[#This Row],[3]]-ROUND('وارد کردن اطلاعات'!$D$7,0)&lt;0,1000,O[[#This Row],[3]]-ROUND('وارد کردن اطلاعات'!$D$7,0))</f>
        <v/>
      </c>
      <c r="P12">
        <f>IF(O[[#This Row],[4]]-ROUND('وارد کردن اطلاعات'!$D$8,0)&lt;0,1000,O[[#This Row],[4]]-ROUND('وارد کردن اطلاعات'!$D$8,0))</f>
        <v/>
      </c>
      <c r="Q12">
        <f>IF(O[[#This Row],[5]]-ROUND('وارد کردن اطلاعات'!$D$9,0)&lt;0,1000,O[[#This Row],[5]]-ROUND('وارد کردن اطلاعات'!$D$9,0))</f>
        <v/>
      </c>
      <c r="R12">
        <f>IF(O[[#This Row],[6]]-ROUND('وارد کردن اطلاعات'!$D$10,0)&lt;0,1000,O[[#This Row],[6]]-ROUND('وارد کردن اطلاعات'!$D$10,0))</f>
        <v/>
      </c>
      <c r="S12">
        <f>IF(O[[#This Row],[7]]-ROUND('وارد کردن اطلاعات'!$D$11,0)&lt;0,1000,O[[#This Row],[7]]-ROUND('وارد کردن اطلاعات'!$D$11,0))</f>
        <v/>
      </c>
      <c r="T12">
        <f>IF(O[[#This Row],[8]]-ROUND('وارد کردن اطلاعات'!$D$12,0)&lt;0,1000,O[[#This Row],[8]]-ROUND('وارد کردن اطلاعات'!$D$12,0))</f>
        <v/>
      </c>
      <c r="U12">
        <f>IF(O[[#This Row],[9]]-ROUND('وارد کردن اطلاعات'!$D$13,0)&lt;0,1000,O[[#This Row],[9]]-ROUND('وارد کردن اطلاعات'!$D$13,0))</f>
        <v/>
      </c>
      <c r="V12">
        <f>IF(O[[#This Row],[10]]-ROUND('وارد کردن اطلاعات'!$D$14,0)&lt;0,1000,O[[#This Row],[10]]-ROUND('وارد کردن اطلاعات'!$D$14,0))</f>
        <v/>
      </c>
      <c r="W12">
        <f>IF(O[[#This Row],[11]]-ROUND('وارد کردن اطلاعات'!$D$15,0)&lt;0,1000,O[[#This Row],[11]]-ROUND('وارد کردن اطلاعات'!$D$15,0))</f>
        <v/>
      </c>
    </row>
    <row r="13">
      <c r="A13" t="n">
        <v>8</v>
      </c>
      <c r="B13" t="n">
        <v>-1</v>
      </c>
      <c r="C13" t="n">
        <v>24</v>
      </c>
      <c r="D13" t="n">
        <v>41</v>
      </c>
      <c r="E13" t="n">
        <v>1</v>
      </c>
      <c r="F13" t="n">
        <v>8</v>
      </c>
      <c r="G13" t="n">
        <v>-1</v>
      </c>
      <c r="H13" t="n">
        <v>5</v>
      </c>
      <c r="I13" t="n">
        <v>17</v>
      </c>
      <c r="J13" t="n">
        <v>14</v>
      </c>
      <c r="K13" t="n">
        <v>-1</v>
      </c>
      <c r="L13" t="n">
        <v>-1</v>
      </c>
      <c r="M13">
        <f>IF(O[[#This Row],[1]]-ROUND('وارد کردن اطلاعات'!$D$5,0)&lt;0,1000,O[[#This Row],[1]]-ROUND('وارد کردن اطلاعات'!$D$5,0))</f>
        <v/>
      </c>
      <c r="N13">
        <f>IF(O[[#This Row],[2]]-ROUND('وارد کردن اطلاعات'!$D$6,0)&lt;0,1000,O[[#This Row],[2]]-ROUND('وارد کردن اطلاعات'!$D$6,0))</f>
        <v/>
      </c>
      <c r="O13">
        <f>IF(O[[#This Row],[3]]-ROUND('وارد کردن اطلاعات'!$D$7,0)&lt;0,1000,O[[#This Row],[3]]-ROUND('وارد کردن اطلاعات'!$D$7,0))</f>
        <v/>
      </c>
      <c r="P13">
        <f>IF(O[[#This Row],[4]]-ROUND('وارد کردن اطلاعات'!$D$8,0)&lt;0,1000,O[[#This Row],[4]]-ROUND('وارد کردن اطلاعات'!$D$8,0))</f>
        <v/>
      </c>
      <c r="Q13">
        <f>IF(O[[#This Row],[5]]-ROUND('وارد کردن اطلاعات'!$D$9,0)&lt;0,1000,O[[#This Row],[5]]-ROUND('وارد کردن اطلاعات'!$D$9,0))</f>
        <v/>
      </c>
      <c r="R13">
        <f>IF(O[[#This Row],[6]]-ROUND('وارد کردن اطلاعات'!$D$10,0)&lt;0,1000,O[[#This Row],[6]]-ROUND('وارد کردن اطلاعات'!$D$10,0))</f>
        <v/>
      </c>
      <c r="S13">
        <f>IF(O[[#This Row],[7]]-ROUND('وارد کردن اطلاعات'!$D$11,0)&lt;0,1000,O[[#This Row],[7]]-ROUND('وارد کردن اطلاعات'!$D$11,0))</f>
        <v/>
      </c>
      <c r="T13">
        <f>IF(O[[#This Row],[8]]-ROUND('وارد کردن اطلاعات'!$D$12,0)&lt;0,1000,O[[#This Row],[8]]-ROUND('وارد کردن اطلاعات'!$D$12,0))</f>
        <v/>
      </c>
      <c r="U13">
        <f>IF(O[[#This Row],[9]]-ROUND('وارد کردن اطلاعات'!$D$13,0)&lt;0,1000,O[[#This Row],[9]]-ROUND('وارد کردن اطلاعات'!$D$13,0))</f>
        <v/>
      </c>
      <c r="V13">
        <f>IF(O[[#This Row],[10]]-ROUND('وارد کردن اطلاعات'!$D$14,0)&lt;0,1000,O[[#This Row],[10]]-ROUND('وارد کردن اطلاعات'!$D$14,0))</f>
        <v/>
      </c>
      <c r="W13">
        <f>IF(O[[#This Row],[11]]-ROUND('وارد کردن اطلاعات'!$D$15,0)&lt;0,1000,O[[#This Row],[11]]-ROUND('وارد کردن اطلاعات'!$D$15,0))</f>
        <v/>
      </c>
    </row>
    <row r="14">
      <c r="A14" t="n">
        <v>7</v>
      </c>
      <c r="B14" t="n">
        <v>21</v>
      </c>
      <c r="C14" t="n">
        <v>25</v>
      </c>
      <c r="D14" t="n">
        <v>47</v>
      </c>
      <c r="E14" t="n">
        <v>2</v>
      </c>
      <c r="F14" t="n">
        <v>6</v>
      </c>
      <c r="G14" t="n">
        <v>-1</v>
      </c>
      <c r="H14" t="n">
        <v>4</v>
      </c>
      <c r="I14" t="n">
        <v>10</v>
      </c>
      <c r="J14" t="n">
        <v>12</v>
      </c>
      <c r="K14" t="n">
        <v>-1</v>
      </c>
      <c r="L14" t="n">
        <v>-1</v>
      </c>
      <c r="M14">
        <f>IF(O[[#This Row],[1]]-ROUND('وارد کردن اطلاعات'!$D$5,0)&lt;0,1000,O[[#This Row],[1]]-ROUND('وارد کردن اطلاعات'!$D$5,0))</f>
        <v/>
      </c>
      <c r="N14">
        <f>IF(O[[#This Row],[2]]-ROUND('وارد کردن اطلاعات'!$D$6,0)&lt;0,1000,O[[#This Row],[2]]-ROUND('وارد کردن اطلاعات'!$D$6,0))</f>
        <v/>
      </c>
      <c r="O14">
        <f>IF(O[[#This Row],[3]]-ROUND('وارد کردن اطلاعات'!$D$7,0)&lt;0,1000,O[[#This Row],[3]]-ROUND('وارد کردن اطلاعات'!$D$7,0))</f>
        <v/>
      </c>
      <c r="P14">
        <f>IF(O[[#This Row],[4]]-ROUND('وارد کردن اطلاعات'!$D$8,0)&lt;0,1000,O[[#This Row],[4]]-ROUND('وارد کردن اطلاعات'!$D$8,0))</f>
        <v/>
      </c>
      <c r="Q14">
        <f>IF(O[[#This Row],[5]]-ROUND('وارد کردن اطلاعات'!$D$9,0)&lt;0,1000,O[[#This Row],[5]]-ROUND('وارد کردن اطلاعات'!$D$9,0))</f>
        <v/>
      </c>
      <c r="R14">
        <f>IF(O[[#This Row],[6]]-ROUND('وارد کردن اطلاعات'!$D$10,0)&lt;0,1000,O[[#This Row],[6]]-ROUND('وارد کردن اطلاعات'!$D$10,0))</f>
        <v/>
      </c>
      <c r="S14">
        <f>IF(O[[#This Row],[7]]-ROUND('وارد کردن اطلاعات'!$D$11,0)&lt;0,1000,O[[#This Row],[7]]-ROUND('وارد کردن اطلاعات'!$D$11,0))</f>
        <v/>
      </c>
      <c r="T14">
        <f>IF(O[[#This Row],[8]]-ROUND('وارد کردن اطلاعات'!$D$12,0)&lt;0,1000,O[[#This Row],[8]]-ROUND('وارد کردن اطلاعات'!$D$12,0))</f>
        <v/>
      </c>
      <c r="U14">
        <f>IF(O[[#This Row],[9]]-ROUND('وارد کردن اطلاعات'!$D$13,0)&lt;0,1000,O[[#This Row],[9]]-ROUND('وارد کردن اطلاعات'!$D$13,0))</f>
        <v/>
      </c>
      <c r="V14">
        <f>IF(O[[#This Row],[10]]-ROUND('وارد کردن اطلاعات'!$D$14,0)&lt;0,1000,O[[#This Row],[10]]-ROUND('وارد کردن اطلاعات'!$D$14,0))</f>
        <v/>
      </c>
      <c r="W14">
        <f>IF(O[[#This Row],[11]]-ROUND('وارد کردن اطلاعات'!$D$15,0)&lt;0,1000,O[[#This Row],[11]]-ROUND('وارد کردن اطلاعات'!$D$15,0))</f>
        <v/>
      </c>
    </row>
    <row r="15">
      <c r="A15" t="n">
        <v>6</v>
      </c>
      <c r="B15" t="n">
        <v>23</v>
      </c>
      <c r="C15" t="n">
        <v>27</v>
      </c>
      <c r="D15" t="n">
        <v>51</v>
      </c>
      <c r="E15" t="n">
        <v>-1</v>
      </c>
      <c r="F15" t="n">
        <v>5</v>
      </c>
      <c r="G15" t="n">
        <v>5</v>
      </c>
      <c r="H15" t="n">
        <v>-1</v>
      </c>
      <c r="I15" t="n">
        <v>7</v>
      </c>
      <c r="J15" t="n">
        <v>10</v>
      </c>
      <c r="K15" t="n">
        <v>-1</v>
      </c>
      <c r="L15" t="n">
        <v>-1</v>
      </c>
      <c r="M15">
        <f>IF(O[[#This Row],[1]]-ROUND('وارد کردن اطلاعات'!$D$5,0)&lt;0,1000,O[[#This Row],[1]]-ROUND('وارد کردن اطلاعات'!$D$5,0))</f>
        <v/>
      </c>
      <c r="N15">
        <f>IF(O[[#This Row],[2]]-ROUND('وارد کردن اطلاعات'!$D$6,0)&lt;0,1000,O[[#This Row],[2]]-ROUND('وارد کردن اطلاعات'!$D$6,0))</f>
        <v/>
      </c>
      <c r="O15">
        <f>IF(O[[#This Row],[3]]-ROUND('وارد کردن اطلاعات'!$D$7,0)&lt;0,1000,O[[#This Row],[3]]-ROUND('وارد کردن اطلاعات'!$D$7,0))</f>
        <v/>
      </c>
      <c r="P15">
        <f>IF(O[[#This Row],[4]]-ROUND('وارد کردن اطلاعات'!$D$8,0)&lt;0,1000,O[[#This Row],[4]]-ROUND('وارد کردن اطلاعات'!$D$8,0))</f>
        <v/>
      </c>
      <c r="Q15">
        <f>IF(O[[#This Row],[5]]-ROUND('وارد کردن اطلاعات'!$D$9,0)&lt;0,1000,O[[#This Row],[5]]-ROUND('وارد کردن اطلاعات'!$D$9,0))</f>
        <v/>
      </c>
      <c r="R15">
        <f>IF(O[[#This Row],[6]]-ROUND('وارد کردن اطلاعات'!$D$10,0)&lt;0,1000,O[[#This Row],[6]]-ROUND('وارد کردن اطلاعات'!$D$10,0))</f>
        <v/>
      </c>
      <c r="S15">
        <f>IF(O[[#This Row],[7]]-ROUND('وارد کردن اطلاعات'!$D$11,0)&lt;0,1000,O[[#This Row],[7]]-ROUND('وارد کردن اطلاعات'!$D$11,0))</f>
        <v/>
      </c>
      <c r="T15">
        <f>IF(O[[#This Row],[8]]-ROUND('وارد کردن اطلاعات'!$D$12,0)&lt;0,1000,O[[#This Row],[8]]-ROUND('وارد کردن اطلاعات'!$D$12,0))</f>
        <v/>
      </c>
      <c r="U15">
        <f>IF(O[[#This Row],[9]]-ROUND('وارد کردن اطلاعات'!$D$13,0)&lt;0,1000,O[[#This Row],[9]]-ROUND('وارد کردن اطلاعات'!$D$13,0))</f>
        <v/>
      </c>
      <c r="V15">
        <f>IF(O[[#This Row],[10]]-ROUND('وارد کردن اطلاعات'!$D$14,0)&lt;0,1000,O[[#This Row],[10]]-ROUND('وارد کردن اطلاعات'!$D$14,0))</f>
        <v/>
      </c>
      <c r="W15">
        <f>IF(O[[#This Row],[11]]-ROUND('وارد کردن اطلاعات'!$D$15,0)&lt;0,1000,O[[#This Row],[11]]-ROUND('وارد کردن اطلاعات'!$D$15,0))</f>
        <v/>
      </c>
    </row>
    <row r="16">
      <c r="A16" t="n">
        <v>5</v>
      </c>
      <c r="B16" t="n">
        <v>24</v>
      </c>
      <c r="C16" t="n">
        <v>28</v>
      </c>
      <c r="D16" t="n">
        <v>58</v>
      </c>
      <c r="E16" t="n">
        <v>-1</v>
      </c>
      <c r="F16" t="n">
        <v>-1</v>
      </c>
      <c r="G16" t="n">
        <v>3</v>
      </c>
      <c r="H16" t="n">
        <v>3</v>
      </c>
      <c r="I16" t="n">
        <v>6</v>
      </c>
      <c r="J16" t="n">
        <v>7</v>
      </c>
      <c r="K16" t="n">
        <v>-1</v>
      </c>
      <c r="L16" t="n">
        <v>-1</v>
      </c>
      <c r="M16">
        <f>IF(O[[#This Row],[1]]-ROUND('وارد کردن اطلاعات'!$D$5,0)&lt;0,1000,O[[#This Row],[1]]-ROUND('وارد کردن اطلاعات'!$D$5,0))</f>
        <v/>
      </c>
      <c r="N16">
        <f>IF(O[[#This Row],[2]]-ROUND('وارد کردن اطلاعات'!$D$6,0)&lt;0,1000,O[[#This Row],[2]]-ROUND('وارد کردن اطلاعات'!$D$6,0))</f>
        <v/>
      </c>
      <c r="O16">
        <f>IF(O[[#This Row],[3]]-ROUND('وارد کردن اطلاعات'!$D$7,0)&lt;0,1000,O[[#This Row],[3]]-ROUND('وارد کردن اطلاعات'!$D$7,0))</f>
        <v/>
      </c>
      <c r="P16">
        <f>IF(O[[#This Row],[4]]-ROUND('وارد کردن اطلاعات'!$D$8,0)&lt;0,1000,O[[#This Row],[4]]-ROUND('وارد کردن اطلاعات'!$D$8,0))</f>
        <v/>
      </c>
      <c r="Q16">
        <f>IF(O[[#This Row],[5]]-ROUND('وارد کردن اطلاعات'!$D$9,0)&lt;0,1000,O[[#This Row],[5]]-ROUND('وارد کردن اطلاعات'!$D$9,0))</f>
        <v/>
      </c>
      <c r="R16">
        <f>IF(O[[#This Row],[6]]-ROUND('وارد کردن اطلاعات'!$D$10,0)&lt;0,1000,O[[#This Row],[6]]-ROUND('وارد کردن اطلاعات'!$D$10,0))</f>
        <v/>
      </c>
      <c r="S16">
        <f>IF(O[[#This Row],[7]]-ROUND('وارد کردن اطلاعات'!$D$11,0)&lt;0,1000,O[[#This Row],[7]]-ROUND('وارد کردن اطلاعات'!$D$11,0))</f>
        <v/>
      </c>
      <c r="T16">
        <f>IF(O[[#This Row],[8]]-ROUND('وارد کردن اطلاعات'!$D$12,0)&lt;0,1000,O[[#This Row],[8]]-ROUND('وارد کردن اطلاعات'!$D$12,0))</f>
        <v/>
      </c>
      <c r="U16">
        <f>IF(O[[#This Row],[9]]-ROUND('وارد کردن اطلاعات'!$D$13,0)&lt;0,1000,O[[#This Row],[9]]-ROUND('وارد کردن اطلاعات'!$D$13,0))</f>
        <v/>
      </c>
      <c r="V16">
        <f>IF(O[[#This Row],[10]]-ROUND('وارد کردن اطلاعات'!$D$14,0)&lt;0,1000,O[[#This Row],[10]]-ROUND('وارد کردن اطلاعات'!$D$14,0))</f>
        <v/>
      </c>
      <c r="W16">
        <f>IF(O[[#This Row],[11]]-ROUND('وارد کردن اطلاعات'!$D$15,0)&lt;0,1000,O[[#This Row],[11]]-ROUND('وارد کردن اطلاعات'!$D$15,0))</f>
        <v/>
      </c>
    </row>
    <row r="17">
      <c r="A17" t="n">
        <v>4</v>
      </c>
      <c r="B17" t="n">
        <v>25</v>
      </c>
      <c r="C17" t="n">
        <v>-1</v>
      </c>
      <c r="D17" t="n">
        <v>60</v>
      </c>
      <c r="E17" t="n">
        <v>3</v>
      </c>
      <c r="F17" t="n">
        <v>3</v>
      </c>
      <c r="G17" t="n">
        <v>-1</v>
      </c>
      <c r="H17" t="n">
        <v>2</v>
      </c>
      <c r="I17" t="n">
        <v>3</v>
      </c>
      <c r="J17" t="n">
        <v>5</v>
      </c>
      <c r="K17" t="n">
        <v>-1</v>
      </c>
      <c r="L17" t="n">
        <v>-1</v>
      </c>
      <c r="M17">
        <f>IF(O[[#This Row],[1]]-ROUND('وارد کردن اطلاعات'!$D$5,0)&lt;0,1000,O[[#This Row],[1]]-ROUND('وارد کردن اطلاعات'!$D$5,0))</f>
        <v/>
      </c>
      <c r="N17">
        <f>IF(O[[#This Row],[2]]-ROUND('وارد کردن اطلاعات'!$D$6,0)&lt;0,1000,O[[#This Row],[2]]-ROUND('وارد کردن اطلاعات'!$D$6,0))</f>
        <v/>
      </c>
      <c r="O17">
        <f>IF(O[[#This Row],[3]]-ROUND('وارد کردن اطلاعات'!$D$7,0)&lt;0,1000,O[[#This Row],[3]]-ROUND('وارد کردن اطلاعات'!$D$7,0))</f>
        <v/>
      </c>
      <c r="P17">
        <f>IF(O[[#This Row],[4]]-ROUND('وارد کردن اطلاعات'!$D$8,0)&lt;0,1000,O[[#This Row],[4]]-ROUND('وارد کردن اطلاعات'!$D$8,0))</f>
        <v/>
      </c>
      <c r="Q17">
        <f>IF(O[[#This Row],[5]]-ROUND('وارد کردن اطلاعات'!$D$9,0)&lt;0,1000,O[[#This Row],[5]]-ROUND('وارد کردن اطلاعات'!$D$9,0))</f>
        <v/>
      </c>
      <c r="R17">
        <f>IF(O[[#This Row],[6]]-ROUND('وارد کردن اطلاعات'!$D$10,0)&lt;0,1000,O[[#This Row],[6]]-ROUND('وارد کردن اطلاعات'!$D$10,0))</f>
        <v/>
      </c>
      <c r="S17">
        <f>IF(O[[#This Row],[7]]-ROUND('وارد کردن اطلاعات'!$D$11,0)&lt;0,1000,O[[#This Row],[7]]-ROUND('وارد کردن اطلاعات'!$D$11,0))</f>
        <v/>
      </c>
      <c r="T17">
        <f>IF(O[[#This Row],[8]]-ROUND('وارد کردن اطلاعات'!$D$12,0)&lt;0,1000,O[[#This Row],[8]]-ROUND('وارد کردن اطلاعات'!$D$12,0))</f>
        <v/>
      </c>
      <c r="U17">
        <f>IF(O[[#This Row],[9]]-ROUND('وارد کردن اطلاعات'!$D$13,0)&lt;0,1000,O[[#This Row],[9]]-ROUND('وارد کردن اطلاعات'!$D$13,0))</f>
        <v/>
      </c>
      <c r="V17">
        <f>IF(O[[#This Row],[10]]-ROUND('وارد کردن اطلاعات'!$D$14,0)&lt;0,1000,O[[#This Row],[10]]-ROUND('وارد کردن اطلاعات'!$D$14,0))</f>
        <v/>
      </c>
      <c r="W17">
        <f>IF(O[[#This Row],[11]]-ROUND('وارد کردن اطلاعات'!$D$15,0)&lt;0,1000,O[[#This Row],[11]]-ROUND('وارد کردن اطلاعات'!$D$15,0))</f>
        <v/>
      </c>
    </row>
    <row r="18">
      <c r="A18" t="n">
        <v>3</v>
      </c>
      <c r="B18" t="n">
        <v>-1</v>
      </c>
      <c r="C18" t="n">
        <v>-1</v>
      </c>
      <c r="D18" t="n">
        <v>64</v>
      </c>
      <c r="E18" t="n">
        <v>-1</v>
      </c>
      <c r="F18" t="n">
        <v>-1</v>
      </c>
      <c r="G18" t="n">
        <v>1</v>
      </c>
      <c r="H18" t="n">
        <v>0</v>
      </c>
      <c r="I18" t="n">
        <v>2</v>
      </c>
      <c r="J18" t="n">
        <v>4</v>
      </c>
      <c r="K18" t="n">
        <v>-1</v>
      </c>
      <c r="L18" t="n">
        <v>3</v>
      </c>
      <c r="M18">
        <f>IF(O[[#This Row],[1]]-ROUND('وارد کردن اطلاعات'!$D$5,0)&lt;0,1000,O[[#This Row],[1]]-ROUND('وارد کردن اطلاعات'!$D$5,0))</f>
        <v/>
      </c>
      <c r="N18">
        <f>IF(O[[#This Row],[2]]-ROUND('وارد کردن اطلاعات'!$D$6,0)&lt;0,1000,O[[#This Row],[2]]-ROUND('وارد کردن اطلاعات'!$D$6,0))</f>
        <v/>
      </c>
      <c r="O18">
        <f>IF(O[[#This Row],[3]]-ROUND('وارد کردن اطلاعات'!$D$7,0)&lt;0,1000,O[[#This Row],[3]]-ROUND('وارد کردن اطلاعات'!$D$7,0))</f>
        <v/>
      </c>
      <c r="P18">
        <f>IF(O[[#This Row],[4]]-ROUND('وارد کردن اطلاعات'!$D$8,0)&lt;0,1000,O[[#This Row],[4]]-ROUND('وارد کردن اطلاعات'!$D$8,0))</f>
        <v/>
      </c>
      <c r="Q18">
        <f>IF(O[[#This Row],[5]]-ROUND('وارد کردن اطلاعات'!$D$9,0)&lt;0,1000,O[[#This Row],[5]]-ROUND('وارد کردن اطلاعات'!$D$9,0))</f>
        <v/>
      </c>
      <c r="R18">
        <f>IF(O[[#This Row],[6]]-ROUND('وارد کردن اطلاعات'!$D$10,0)&lt;0,1000,O[[#This Row],[6]]-ROUND('وارد کردن اطلاعات'!$D$10,0))</f>
        <v/>
      </c>
      <c r="S18">
        <f>IF(O[[#This Row],[7]]-ROUND('وارد کردن اطلاعات'!$D$11,0)&lt;0,1000,O[[#This Row],[7]]-ROUND('وارد کردن اطلاعات'!$D$11,0))</f>
        <v/>
      </c>
      <c r="T18">
        <f>IF(O[[#This Row],[8]]-ROUND('وارد کردن اطلاعات'!$D$12,0)&lt;0,1000,O[[#This Row],[8]]-ROUND('وارد کردن اطلاعات'!$D$12,0))</f>
        <v/>
      </c>
      <c r="U18">
        <f>IF(O[[#This Row],[9]]-ROUND('وارد کردن اطلاعات'!$D$13,0)&lt;0,1000,O[[#This Row],[9]]-ROUND('وارد کردن اطلاعات'!$D$13,0))</f>
        <v/>
      </c>
      <c r="V18">
        <f>IF(O[[#This Row],[10]]-ROUND('وارد کردن اطلاعات'!$D$14,0)&lt;0,1000,O[[#This Row],[10]]-ROUND('وارد کردن اطلاعات'!$D$14,0))</f>
        <v/>
      </c>
      <c r="W18">
        <f>IF(O[[#This Row],[11]]-ROUND('وارد کردن اطلاعات'!$D$15,0)&lt;0,1000,O[[#This Row],[11]]-ROUND('وارد کردن اطلاعات'!$D$15,0))</f>
        <v/>
      </c>
    </row>
    <row r="19">
      <c r="A19" t="n">
        <v>2</v>
      </c>
      <c r="B19" t="n">
        <v>-1</v>
      </c>
      <c r="C19" t="n">
        <v>-1</v>
      </c>
      <c r="D19" t="n">
        <v>-1</v>
      </c>
      <c r="E19" t="n">
        <v>-1</v>
      </c>
      <c r="F19" t="n">
        <v>1</v>
      </c>
      <c r="G19" t="n">
        <v>-1</v>
      </c>
      <c r="H19" t="n">
        <v>-1</v>
      </c>
      <c r="I19" t="n">
        <v>0</v>
      </c>
      <c r="J19" t="n">
        <v>1</v>
      </c>
      <c r="K19" t="n">
        <v>-1</v>
      </c>
      <c r="L19" t="n">
        <v>2</v>
      </c>
      <c r="M19">
        <f>IF(O[[#This Row],[1]]-ROUND('وارد کردن اطلاعات'!$D$5,0)&lt;0,1000,O[[#This Row],[1]]-ROUND('وارد کردن اطلاعات'!$D$5,0))</f>
        <v/>
      </c>
      <c r="N19">
        <f>IF(O[[#This Row],[2]]-ROUND('وارد کردن اطلاعات'!$D$6,0)&lt;0,1000,O[[#This Row],[2]]-ROUND('وارد کردن اطلاعات'!$D$6,0))</f>
        <v/>
      </c>
      <c r="O19">
        <f>IF(O[[#This Row],[3]]-ROUND('وارد کردن اطلاعات'!$D$7,0)&lt;0,1000,O[[#This Row],[3]]-ROUND('وارد کردن اطلاعات'!$D$7,0))</f>
        <v/>
      </c>
      <c r="P19">
        <f>IF(O[[#This Row],[4]]-ROUND('وارد کردن اطلاعات'!$D$8,0)&lt;0,1000,O[[#This Row],[4]]-ROUND('وارد کردن اطلاعات'!$D$8,0))</f>
        <v/>
      </c>
      <c r="Q19">
        <f>IF(O[[#This Row],[5]]-ROUND('وارد کردن اطلاعات'!$D$9,0)&lt;0,1000,O[[#This Row],[5]]-ROUND('وارد کردن اطلاعات'!$D$9,0))</f>
        <v/>
      </c>
      <c r="R19">
        <f>IF(O[[#This Row],[6]]-ROUND('وارد کردن اطلاعات'!$D$10,0)&lt;0,1000,O[[#This Row],[6]]-ROUND('وارد کردن اطلاعات'!$D$10,0))</f>
        <v/>
      </c>
      <c r="S19">
        <f>IF(O[[#This Row],[7]]-ROUND('وارد کردن اطلاعات'!$D$11,0)&lt;0,1000,O[[#This Row],[7]]-ROUND('وارد کردن اطلاعات'!$D$11,0))</f>
        <v/>
      </c>
      <c r="T19">
        <f>IF(O[[#This Row],[8]]-ROUND('وارد کردن اطلاعات'!$D$12,0)&lt;0,1000,O[[#This Row],[8]]-ROUND('وارد کردن اطلاعات'!$D$12,0))</f>
        <v/>
      </c>
      <c r="U19">
        <f>IF(O[[#This Row],[9]]-ROUND('وارد کردن اطلاعات'!$D$13,0)&lt;0,1000,O[[#This Row],[9]]-ROUND('وارد کردن اطلاعات'!$D$13,0))</f>
        <v/>
      </c>
      <c r="V19">
        <f>IF(O[[#This Row],[10]]-ROUND('وارد کردن اطلاعات'!$D$14,0)&lt;0,1000,O[[#This Row],[10]]-ROUND('وارد کردن اطلاعات'!$D$14,0))</f>
        <v/>
      </c>
      <c r="W19">
        <f>IF(O[[#This Row],[11]]-ROUND('وارد کردن اطلاعات'!$D$15,0)&lt;0,1000,O[[#This Row],[11]]-ROUND('وارد کردن اطلاعات'!$D$15,0))</f>
        <v/>
      </c>
    </row>
    <row r="20">
      <c r="A20" t="n">
        <v>1</v>
      </c>
      <c r="B20" t="n">
        <v>26</v>
      </c>
      <c r="C20" t="n">
        <v>29</v>
      </c>
      <c r="D20" t="n">
        <v>65</v>
      </c>
      <c r="E20" t="n">
        <v>4</v>
      </c>
      <c r="F20" t="n">
        <v>-1</v>
      </c>
      <c r="G20" t="n">
        <v>-1</v>
      </c>
      <c r="H20" t="n">
        <v>-1</v>
      </c>
      <c r="I20" t="n">
        <v>-1</v>
      </c>
      <c r="J20" t="n">
        <v>-1</v>
      </c>
      <c r="K20" t="n">
        <v>4</v>
      </c>
      <c r="L20" t="n">
        <v>1</v>
      </c>
      <c r="M20">
        <f>IF(O[[#This Row],[1]]-ROUND('وارد کردن اطلاعات'!$D$5,0)&lt;0,1000,O[[#This Row],[1]]-ROUND('وارد کردن اطلاعات'!$D$5,0))</f>
        <v/>
      </c>
      <c r="N20">
        <f>IF(O[[#This Row],[2]]-ROUND('وارد کردن اطلاعات'!$D$6,0)&lt;0,1000,O[[#This Row],[2]]-ROUND('وارد کردن اطلاعات'!$D$6,0))</f>
        <v/>
      </c>
      <c r="O20">
        <f>IF(O[[#This Row],[3]]-ROUND('وارد کردن اطلاعات'!$D$7,0)&lt;0,1000,O[[#This Row],[3]]-ROUND('وارد کردن اطلاعات'!$D$7,0))</f>
        <v/>
      </c>
      <c r="P20">
        <f>IF(O[[#This Row],[4]]-ROUND('وارد کردن اطلاعات'!$D$8,0)&lt;0,1000,O[[#This Row],[4]]-ROUND('وارد کردن اطلاعات'!$D$8,0))</f>
        <v/>
      </c>
      <c r="Q20">
        <f>IF(O[[#This Row],[5]]-ROUND('وارد کردن اطلاعات'!$D$9,0)&lt;0,1000,O[[#This Row],[5]]-ROUND('وارد کردن اطلاعات'!$D$9,0))</f>
        <v/>
      </c>
      <c r="R20">
        <f>IF(O[[#This Row],[6]]-ROUND('وارد کردن اطلاعات'!$D$10,0)&lt;0,1000,O[[#This Row],[6]]-ROUND('وارد کردن اطلاعات'!$D$10,0))</f>
        <v/>
      </c>
      <c r="S20">
        <f>IF(O[[#This Row],[7]]-ROUND('وارد کردن اطلاعات'!$D$11,0)&lt;0,1000,O[[#This Row],[7]]-ROUND('وارد کردن اطلاعات'!$D$11,0))</f>
        <v/>
      </c>
      <c r="T20">
        <f>IF(O[[#This Row],[8]]-ROUND('وارد کردن اطلاعات'!$D$12,0)&lt;0,1000,O[[#This Row],[8]]-ROUND('وارد کردن اطلاعات'!$D$12,0))</f>
        <v/>
      </c>
      <c r="U20">
        <f>IF(O[[#This Row],[9]]-ROUND('وارد کردن اطلاعات'!$D$13,0)&lt;0,1000,O[[#This Row],[9]]-ROUND('وارد کردن اطلاعات'!$D$13,0))</f>
        <v/>
      </c>
      <c r="V20">
        <f>IF(O[[#This Row],[10]]-ROUND('وارد کردن اطلاعات'!$D$14,0)&lt;0,1000,O[[#This Row],[10]]-ROUND('وارد کردن اطلاعات'!$D$14,0))</f>
        <v/>
      </c>
      <c r="W20">
        <f>IF(O[[#This Row],[11]]-ROUND('وارد کردن اطلاعات'!$D$15,0)&lt;0,1000,O[[#This Row],[11]]-ROUND('وارد کردن اطلاعات'!$D$15,0))</f>
        <v/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20"/>
  <sheetViews>
    <sheetView workbookViewId="0">
      <selection activeCell="B2" sqref="B2:D4 K2:L9 H2:H4 B6:C6 G2:G6 I2:I6 F2:F7 H7:I7 E2:E8 G8:H8 J2:J8 C9 I9 F9:F11 C12 H12 J10:J12 E10:E13 G13:G14 E15 H15 E16:F16 C17 G17 L12:L17 B18:C18 E18:F18 B19:E19 G19:H19 K11:K19 F20:J20"/>
    </sheetView>
  </sheetViews>
  <sheetFormatPr baseColWidth="8" defaultRowHeight="14.4"/>
  <cols>
    <col width="16.5546875" bestFit="1" customWidth="1" style="10" min="1" max="1"/>
    <col width="4.33203125" bestFit="1" customWidth="1" style="10" min="2" max="10"/>
    <col width="5.33203125" bestFit="1" customWidth="1" style="10" min="11" max="21"/>
    <col width="6.33203125" bestFit="1" customWidth="1" style="10" min="22" max="23"/>
  </cols>
  <sheetData>
    <row r="1">
      <c r="A1" t="inlineStr">
        <is>
          <t>Standard Score</t>
        </is>
      </c>
      <c r="B1" t="inlineStr">
        <is>
          <t>1</t>
        </is>
      </c>
      <c r="C1" t="inlineStr">
        <is>
          <t>2</t>
        </is>
      </c>
      <c r="D1" t="inlineStr">
        <is>
          <t>3</t>
        </is>
      </c>
      <c r="E1" t="inlineStr">
        <is>
          <t>4</t>
        </is>
      </c>
      <c r="F1" t="inlineStr">
        <is>
          <t>5</t>
        </is>
      </c>
      <c r="G1" t="inlineStr">
        <is>
          <t>6</t>
        </is>
      </c>
      <c r="H1" t="inlineStr">
        <is>
          <t>7</t>
        </is>
      </c>
      <c r="I1" t="inlineStr">
        <is>
          <t>8</t>
        </is>
      </c>
      <c r="J1" t="inlineStr">
        <is>
          <t>9</t>
        </is>
      </c>
      <c r="K1" t="inlineStr">
        <is>
          <t>10</t>
        </is>
      </c>
      <c r="L1" t="inlineStr">
        <is>
          <t>11</t>
        </is>
      </c>
      <c r="M1" t="inlineStr">
        <is>
          <t>1*</t>
        </is>
      </c>
      <c r="N1" t="inlineStr">
        <is>
          <t>2*</t>
        </is>
      </c>
      <c r="O1" t="inlineStr">
        <is>
          <t>3*</t>
        </is>
      </c>
      <c r="P1" t="inlineStr">
        <is>
          <t>4*</t>
        </is>
      </c>
      <c r="Q1" t="inlineStr">
        <is>
          <t>5*</t>
        </is>
      </c>
      <c r="R1" t="inlineStr">
        <is>
          <t>6*</t>
        </is>
      </c>
      <c r="S1" t="inlineStr">
        <is>
          <t>7*</t>
        </is>
      </c>
      <c r="T1" t="inlineStr">
        <is>
          <t>8*</t>
        </is>
      </c>
      <c r="U1" t="inlineStr">
        <is>
          <t>9*</t>
        </is>
      </c>
      <c r="V1" t="inlineStr">
        <is>
          <t>10*</t>
        </is>
      </c>
      <c r="W1" t="inlineStr">
        <is>
          <t>11*</t>
        </is>
      </c>
    </row>
    <row r="2">
      <c r="A2" t="n">
        <v>19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t="n">
        <v>-1</v>
      </c>
      <c r="I2" t="n">
        <v>-1</v>
      </c>
      <c r="J2" t="n">
        <v>-1</v>
      </c>
      <c r="K2" t="n">
        <v>-1</v>
      </c>
      <c r="L2" t="n">
        <v>-1</v>
      </c>
      <c r="M2">
        <f>IF(P[[#This Row],[1]]-ROUND('وارد کردن اطلاعات'!$D$5,0)&lt;0,1000,P[[#This Row],[1]]-ROUND('وارد کردن اطلاعات'!$D$5,0))</f>
        <v/>
      </c>
      <c r="N2">
        <f>IF(P[[#This Row],[2]]-ROUND('وارد کردن اطلاعات'!$D$6,0)&lt;0,1000,P[[#This Row],[2]]-ROUND('وارد کردن اطلاعات'!$D$6,0))</f>
        <v/>
      </c>
      <c r="O2">
        <f>IF(P[[#This Row],[3]]-ROUND('وارد کردن اطلاعات'!$D$7,0)&lt;0,1000,P[[#This Row],[3]]-ROUND('وارد کردن اطلاعات'!$D$7,0))</f>
        <v/>
      </c>
      <c r="P2">
        <f>IF(P[[#This Row],[4]]-ROUND('وارد کردن اطلاعات'!$D$8,0)&lt;0,1000,P[[#This Row],[4]]-ROUND('وارد کردن اطلاعات'!$D$8,0))</f>
        <v/>
      </c>
      <c r="Q2">
        <f>IF(P[[#This Row],[5]]-ROUND('وارد کردن اطلاعات'!$D$9,0)&lt;0,1000,P[[#This Row],[5]]-ROUND('وارد کردن اطلاعات'!$D$9,0))</f>
        <v/>
      </c>
      <c r="R2">
        <f>IF(P[[#This Row],[6]]-ROUND('وارد کردن اطلاعات'!$D$10,0)&lt;0,1000,P[[#This Row],[6]]-ROUND('وارد کردن اطلاعات'!$D$10,0))</f>
        <v/>
      </c>
      <c r="S2">
        <f>IF(P[[#This Row],[7]]-ROUND('وارد کردن اطلاعات'!$D$11,0)&lt;0,1000,P[[#This Row],[7]]-ROUND('وارد کردن اطلاعات'!$D$11,0))</f>
        <v/>
      </c>
      <c r="T2">
        <f>IF(P[[#This Row],[8]]-ROUND('وارد کردن اطلاعات'!$D$12,0)&lt;0,1000,P[[#This Row],[8]]-ROUND('وارد کردن اطلاعات'!$D$12,0))</f>
        <v/>
      </c>
      <c r="U2">
        <f>IF(P[[#This Row],[9]]-ROUND('وارد کردن اطلاعات'!$D$13,0)&lt;0,1000,P[[#This Row],[9]]-ROUND('وارد کردن اطلاعات'!$D$13,0))</f>
        <v/>
      </c>
      <c r="V2">
        <f>IF(P[[#This Row],[10]]-ROUND('وارد کردن اطلاعات'!$D$14,0)&lt;0,1000,P[[#This Row],[10]]-ROUND('وارد کردن اطلاعات'!$D$14,0))</f>
        <v/>
      </c>
      <c r="W2">
        <f>IF(P[[#This Row],[11]]-ROUND('وارد کردن اطلاعات'!$D$15,0)&lt;0,1000,P[[#This Row],[11]]-ROUND('وارد کردن اطلاعات'!$D$15,0))</f>
        <v/>
      </c>
    </row>
    <row r="3">
      <c r="A3" t="n">
        <v>18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-1</v>
      </c>
      <c r="I3" t="n">
        <v>-1</v>
      </c>
      <c r="J3" t="n">
        <v>-1</v>
      </c>
      <c r="K3" t="n">
        <v>-1</v>
      </c>
      <c r="L3" t="n">
        <v>-1</v>
      </c>
      <c r="M3">
        <f>IF(P[[#This Row],[1]]-ROUND('وارد کردن اطلاعات'!$D$5,0)&lt;0,1000,P[[#This Row],[1]]-ROUND('وارد کردن اطلاعات'!$D$5,0))</f>
        <v/>
      </c>
      <c r="N3">
        <f>IF(P[[#This Row],[2]]-ROUND('وارد کردن اطلاعات'!$D$6,0)&lt;0,1000,P[[#This Row],[2]]-ROUND('وارد کردن اطلاعات'!$D$6,0))</f>
        <v/>
      </c>
      <c r="O3">
        <f>IF(P[[#This Row],[3]]-ROUND('وارد کردن اطلاعات'!$D$7,0)&lt;0,1000,P[[#This Row],[3]]-ROUND('وارد کردن اطلاعات'!$D$7,0))</f>
        <v/>
      </c>
      <c r="P3">
        <f>IF(P[[#This Row],[4]]-ROUND('وارد کردن اطلاعات'!$D$8,0)&lt;0,1000,P[[#This Row],[4]]-ROUND('وارد کردن اطلاعات'!$D$8,0))</f>
        <v/>
      </c>
      <c r="Q3">
        <f>IF(P[[#This Row],[5]]-ROUND('وارد کردن اطلاعات'!$D$9,0)&lt;0,1000,P[[#This Row],[5]]-ROUND('وارد کردن اطلاعات'!$D$9,0))</f>
        <v/>
      </c>
      <c r="R3">
        <f>IF(P[[#This Row],[6]]-ROUND('وارد کردن اطلاعات'!$D$10,0)&lt;0,1000,P[[#This Row],[6]]-ROUND('وارد کردن اطلاعات'!$D$10,0))</f>
        <v/>
      </c>
      <c r="S3">
        <f>IF(P[[#This Row],[7]]-ROUND('وارد کردن اطلاعات'!$D$11,0)&lt;0,1000,P[[#This Row],[7]]-ROUND('وارد کردن اطلاعات'!$D$11,0))</f>
        <v/>
      </c>
      <c r="T3">
        <f>IF(P[[#This Row],[8]]-ROUND('وارد کردن اطلاعات'!$D$12,0)&lt;0,1000,P[[#This Row],[8]]-ROUND('وارد کردن اطلاعات'!$D$12,0))</f>
        <v/>
      </c>
      <c r="U3">
        <f>IF(P[[#This Row],[9]]-ROUND('وارد کردن اطلاعات'!$D$13,0)&lt;0,1000,P[[#This Row],[9]]-ROUND('وارد کردن اطلاعات'!$D$13,0))</f>
        <v/>
      </c>
      <c r="V3">
        <f>IF(P[[#This Row],[10]]-ROUND('وارد کردن اطلاعات'!$D$14,0)&lt;0,1000,P[[#This Row],[10]]-ROUND('وارد کردن اطلاعات'!$D$14,0))</f>
        <v/>
      </c>
      <c r="W3">
        <f>IF(P[[#This Row],[11]]-ROUND('وارد کردن اطلاعات'!$D$15,0)&lt;0,1000,P[[#This Row],[11]]-ROUND('وارد کردن اطلاعات'!$D$15,0))</f>
        <v/>
      </c>
    </row>
    <row r="4">
      <c r="A4" t="n">
        <v>17</v>
      </c>
      <c r="B4" t="n">
        <v>-1</v>
      </c>
      <c r="C4" t="n">
        <v>-1</v>
      </c>
      <c r="D4" t="n">
        <v>-1</v>
      </c>
      <c r="E4" t="n">
        <v>-1</v>
      </c>
      <c r="F4" t="n">
        <v>-1</v>
      </c>
      <c r="G4" t="n">
        <v>-1</v>
      </c>
      <c r="H4" t="n">
        <v>-1</v>
      </c>
      <c r="I4" t="n">
        <v>-1</v>
      </c>
      <c r="J4" t="n">
        <v>-1</v>
      </c>
      <c r="K4" t="n">
        <v>-1</v>
      </c>
      <c r="L4" t="n">
        <v>-1</v>
      </c>
      <c r="M4">
        <f>IF(P[[#This Row],[1]]-ROUND('وارد کردن اطلاعات'!$D$5,0)&lt;0,1000,P[[#This Row],[1]]-ROUND('وارد کردن اطلاعات'!$D$5,0))</f>
        <v/>
      </c>
      <c r="N4">
        <f>IF(P[[#This Row],[2]]-ROUND('وارد کردن اطلاعات'!$D$6,0)&lt;0,1000,P[[#This Row],[2]]-ROUND('وارد کردن اطلاعات'!$D$6,0))</f>
        <v/>
      </c>
      <c r="O4">
        <f>IF(P[[#This Row],[3]]-ROUND('وارد کردن اطلاعات'!$D$7,0)&lt;0,1000,P[[#This Row],[3]]-ROUND('وارد کردن اطلاعات'!$D$7,0))</f>
        <v/>
      </c>
      <c r="P4">
        <f>IF(P[[#This Row],[4]]-ROUND('وارد کردن اطلاعات'!$D$8,0)&lt;0,1000,P[[#This Row],[4]]-ROUND('وارد کردن اطلاعات'!$D$8,0))</f>
        <v/>
      </c>
      <c r="Q4">
        <f>IF(P[[#This Row],[5]]-ROUND('وارد کردن اطلاعات'!$D$9,0)&lt;0,1000,P[[#This Row],[5]]-ROUND('وارد کردن اطلاعات'!$D$9,0))</f>
        <v/>
      </c>
      <c r="R4">
        <f>IF(P[[#This Row],[6]]-ROUND('وارد کردن اطلاعات'!$D$10,0)&lt;0,1000,P[[#This Row],[6]]-ROUND('وارد کردن اطلاعات'!$D$10,0))</f>
        <v/>
      </c>
      <c r="S4">
        <f>IF(P[[#This Row],[7]]-ROUND('وارد کردن اطلاعات'!$D$11,0)&lt;0,1000,P[[#This Row],[7]]-ROUND('وارد کردن اطلاعات'!$D$11,0))</f>
        <v/>
      </c>
      <c r="T4">
        <f>IF(P[[#This Row],[8]]-ROUND('وارد کردن اطلاعات'!$D$12,0)&lt;0,1000,P[[#This Row],[8]]-ROUND('وارد کردن اطلاعات'!$D$12,0))</f>
        <v/>
      </c>
      <c r="U4">
        <f>IF(P[[#This Row],[9]]-ROUND('وارد کردن اطلاعات'!$D$13,0)&lt;0,1000,P[[#This Row],[9]]-ROUND('وارد کردن اطلاعات'!$D$13,0))</f>
        <v/>
      </c>
      <c r="V4">
        <f>IF(P[[#This Row],[10]]-ROUND('وارد کردن اطلاعات'!$D$14,0)&lt;0,1000,P[[#This Row],[10]]-ROUND('وارد کردن اطلاعات'!$D$14,0))</f>
        <v/>
      </c>
      <c r="W4">
        <f>IF(P[[#This Row],[11]]-ROUND('وارد کردن اطلاعات'!$D$15,0)&lt;0,1000,P[[#This Row],[11]]-ROUND('وارد کردن اطلاعات'!$D$15,0))</f>
        <v/>
      </c>
    </row>
    <row r="5">
      <c r="A5" t="n">
        <v>16</v>
      </c>
      <c r="B5" t="n">
        <v>13</v>
      </c>
      <c r="C5" t="n">
        <v>14</v>
      </c>
      <c r="D5" t="n">
        <v>20</v>
      </c>
      <c r="E5" t="n">
        <v>-1</v>
      </c>
      <c r="F5" t="n">
        <v>-1</v>
      </c>
      <c r="G5" t="n">
        <v>-1</v>
      </c>
      <c r="H5" t="n">
        <v>10</v>
      </c>
      <c r="I5" t="n">
        <v>-1</v>
      </c>
      <c r="J5" t="n">
        <v>-1</v>
      </c>
      <c r="K5" t="n">
        <v>-1</v>
      </c>
      <c r="L5" t="n">
        <v>-1</v>
      </c>
      <c r="M5">
        <f>IF(P[[#This Row],[1]]-ROUND('وارد کردن اطلاعات'!$D$5,0)&lt;0,1000,P[[#This Row],[1]]-ROUND('وارد کردن اطلاعات'!$D$5,0))</f>
        <v/>
      </c>
      <c r="N5">
        <f>IF(P[[#This Row],[2]]-ROUND('وارد کردن اطلاعات'!$D$6,0)&lt;0,1000,P[[#This Row],[2]]-ROUND('وارد کردن اطلاعات'!$D$6,0))</f>
        <v/>
      </c>
      <c r="O5">
        <f>IF(P[[#This Row],[3]]-ROUND('وارد کردن اطلاعات'!$D$7,0)&lt;0,1000,P[[#This Row],[3]]-ROUND('وارد کردن اطلاعات'!$D$7,0))</f>
        <v/>
      </c>
      <c r="P5">
        <f>IF(P[[#This Row],[4]]-ROUND('وارد کردن اطلاعات'!$D$8,0)&lt;0,1000,P[[#This Row],[4]]-ROUND('وارد کردن اطلاعات'!$D$8,0))</f>
        <v/>
      </c>
      <c r="Q5">
        <f>IF(P[[#This Row],[5]]-ROUND('وارد کردن اطلاعات'!$D$9,0)&lt;0,1000,P[[#This Row],[5]]-ROUND('وارد کردن اطلاعات'!$D$9,0))</f>
        <v/>
      </c>
      <c r="R5">
        <f>IF(P[[#This Row],[6]]-ROUND('وارد کردن اطلاعات'!$D$10,0)&lt;0,1000,P[[#This Row],[6]]-ROUND('وارد کردن اطلاعات'!$D$10,0))</f>
        <v/>
      </c>
      <c r="S5">
        <f>IF(P[[#This Row],[7]]-ROUND('وارد کردن اطلاعات'!$D$11,0)&lt;0,1000,P[[#This Row],[7]]-ROUND('وارد کردن اطلاعات'!$D$11,0))</f>
        <v/>
      </c>
      <c r="T5">
        <f>IF(P[[#This Row],[8]]-ROUND('وارد کردن اطلاعات'!$D$12,0)&lt;0,1000,P[[#This Row],[8]]-ROUND('وارد کردن اطلاعات'!$D$12,0))</f>
        <v/>
      </c>
      <c r="U5">
        <f>IF(P[[#This Row],[9]]-ROUND('وارد کردن اطلاعات'!$D$13,0)&lt;0,1000,P[[#This Row],[9]]-ROUND('وارد کردن اطلاعات'!$D$13,0))</f>
        <v/>
      </c>
      <c r="V5">
        <f>IF(P[[#This Row],[10]]-ROUND('وارد کردن اطلاعات'!$D$14,0)&lt;0,1000,P[[#This Row],[10]]-ROUND('وارد کردن اطلاعات'!$D$14,0))</f>
        <v/>
      </c>
      <c r="W5">
        <f>IF(P[[#This Row],[11]]-ROUND('وارد کردن اطلاعات'!$D$15,0)&lt;0,1000,P[[#This Row],[11]]-ROUND('وارد کردن اطلاعات'!$D$15,0))</f>
        <v/>
      </c>
    </row>
    <row r="6">
      <c r="A6" t="n">
        <v>15</v>
      </c>
      <c r="B6" t="n">
        <v>-1</v>
      </c>
      <c r="C6" t="n">
        <v>-1</v>
      </c>
      <c r="D6" t="n">
        <v>21</v>
      </c>
      <c r="E6" t="n">
        <v>-1</v>
      </c>
      <c r="F6" t="n">
        <v>-1</v>
      </c>
      <c r="G6" t="n">
        <v>-1</v>
      </c>
      <c r="H6" t="n">
        <v>9</v>
      </c>
      <c r="I6" t="n">
        <v>-1</v>
      </c>
      <c r="J6" t="n">
        <v>-1</v>
      </c>
      <c r="K6" t="n">
        <v>-1</v>
      </c>
      <c r="L6" t="n">
        <v>-1</v>
      </c>
      <c r="M6">
        <f>IF(P[[#This Row],[1]]-ROUND('وارد کردن اطلاعات'!$D$5,0)&lt;0,1000,P[[#This Row],[1]]-ROUND('وارد کردن اطلاعات'!$D$5,0))</f>
        <v/>
      </c>
      <c r="N6">
        <f>IF(P[[#This Row],[2]]-ROUND('وارد کردن اطلاعات'!$D$6,0)&lt;0,1000,P[[#This Row],[2]]-ROUND('وارد کردن اطلاعات'!$D$6,0))</f>
        <v/>
      </c>
      <c r="O6">
        <f>IF(P[[#This Row],[3]]-ROUND('وارد کردن اطلاعات'!$D$7,0)&lt;0,1000,P[[#This Row],[3]]-ROUND('وارد کردن اطلاعات'!$D$7,0))</f>
        <v/>
      </c>
      <c r="P6">
        <f>IF(P[[#This Row],[4]]-ROUND('وارد کردن اطلاعات'!$D$8,0)&lt;0,1000,P[[#This Row],[4]]-ROUND('وارد کردن اطلاعات'!$D$8,0))</f>
        <v/>
      </c>
      <c r="Q6">
        <f>IF(P[[#This Row],[5]]-ROUND('وارد کردن اطلاعات'!$D$9,0)&lt;0,1000,P[[#This Row],[5]]-ROUND('وارد کردن اطلاعات'!$D$9,0))</f>
        <v/>
      </c>
      <c r="R6">
        <f>IF(P[[#This Row],[6]]-ROUND('وارد کردن اطلاعات'!$D$10,0)&lt;0,1000,P[[#This Row],[6]]-ROUND('وارد کردن اطلاعات'!$D$10,0))</f>
        <v/>
      </c>
      <c r="S6">
        <f>IF(P[[#This Row],[7]]-ROUND('وارد کردن اطلاعات'!$D$11,0)&lt;0,1000,P[[#This Row],[7]]-ROUND('وارد کردن اطلاعات'!$D$11,0))</f>
        <v/>
      </c>
      <c r="T6">
        <f>IF(P[[#This Row],[8]]-ROUND('وارد کردن اطلاعات'!$D$12,0)&lt;0,1000,P[[#This Row],[8]]-ROUND('وارد کردن اطلاعات'!$D$12,0))</f>
        <v/>
      </c>
      <c r="U6">
        <f>IF(P[[#This Row],[9]]-ROUND('وارد کردن اطلاعات'!$D$13,0)&lt;0,1000,P[[#This Row],[9]]-ROUND('وارد کردن اطلاعات'!$D$13,0))</f>
        <v/>
      </c>
      <c r="V6">
        <f>IF(P[[#This Row],[10]]-ROUND('وارد کردن اطلاعات'!$D$14,0)&lt;0,1000,P[[#This Row],[10]]-ROUND('وارد کردن اطلاعات'!$D$14,0))</f>
        <v/>
      </c>
      <c r="W6">
        <f>IF(P[[#This Row],[11]]-ROUND('وارد کردن اطلاعات'!$D$15,0)&lt;0,1000,P[[#This Row],[11]]-ROUND('وارد کردن اطلاعات'!$D$15,0))</f>
        <v/>
      </c>
    </row>
    <row r="7">
      <c r="A7" t="n">
        <v>14</v>
      </c>
      <c r="B7" t="n">
        <v>14</v>
      </c>
      <c r="C7" t="n">
        <v>15</v>
      </c>
      <c r="D7" t="n">
        <v>23</v>
      </c>
      <c r="E7" t="n">
        <v>-1</v>
      </c>
      <c r="F7" t="n">
        <v>-1</v>
      </c>
      <c r="G7" t="n">
        <v>10</v>
      </c>
      <c r="H7" t="n">
        <v>-1</v>
      </c>
      <c r="I7" t="n">
        <v>-1</v>
      </c>
      <c r="J7" t="n">
        <v>-1</v>
      </c>
      <c r="K7" t="n">
        <v>-1</v>
      </c>
      <c r="L7" t="n">
        <v>-1</v>
      </c>
      <c r="M7">
        <f>IF(P[[#This Row],[1]]-ROUND('وارد کردن اطلاعات'!$D$5,0)&lt;0,1000,P[[#This Row],[1]]-ROUND('وارد کردن اطلاعات'!$D$5,0))</f>
        <v/>
      </c>
      <c r="N7">
        <f>IF(P[[#This Row],[2]]-ROUND('وارد کردن اطلاعات'!$D$6,0)&lt;0,1000,P[[#This Row],[2]]-ROUND('وارد کردن اطلاعات'!$D$6,0))</f>
        <v/>
      </c>
      <c r="O7">
        <f>IF(P[[#This Row],[3]]-ROUND('وارد کردن اطلاعات'!$D$7,0)&lt;0,1000,P[[#This Row],[3]]-ROUND('وارد کردن اطلاعات'!$D$7,0))</f>
        <v/>
      </c>
      <c r="P7">
        <f>IF(P[[#This Row],[4]]-ROUND('وارد کردن اطلاعات'!$D$8,0)&lt;0,1000,P[[#This Row],[4]]-ROUND('وارد کردن اطلاعات'!$D$8,0))</f>
        <v/>
      </c>
      <c r="Q7">
        <f>IF(P[[#This Row],[5]]-ROUND('وارد کردن اطلاعات'!$D$9,0)&lt;0,1000,P[[#This Row],[5]]-ROUND('وارد کردن اطلاعات'!$D$9,0))</f>
        <v/>
      </c>
      <c r="R7">
        <f>IF(P[[#This Row],[6]]-ROUND('وارد کردن اطلاعات'!$D$10,0)&lt;0,1000,P[[#This Row],[6]]-ROUND('وارد کردن اطلاعات'!$D$10,0))</f>
        <v/>
      </c>
      <c r="S7">
        <f>IF(P[[#This Row],[7]]-ROUND('وارد کردن اطلاعات'!$D$11,0)&lt;0,1000,P[[#This Row],[7]]-ROUND('وارد کردن اطلاعات'!$D$11,0))</f>
        <v/>
      </c>
      <c r="T7">
        <f>IF(P[[#This Row],[8]]-ROUND('وارد کردن اطلاعات'!$D$12,0)&lt;0,1000,P[[#This Row],[8]]-ROUND('وارد کردن اطلاعات'!$D$12,0))</f>
        <v/>
      </c>
      <c r="U7">
        <f>IF(P[[#This Row],[9]]-ROUND('وارد کردن اطلاعات'!$D$13,0)&lt;0,1000,P[[#This Row],[9]]-ROUND('وارد کردن اطلاعات'!$D$13,0))</f>
        <v/>
      </c>
      <c r="V7">
        <f>IF(P[[#This Row],[10]]-ROUND('وارد کردن اطلاعات'!$D$14,0)&lt;0,1000,P[[#This Row],[10]]-ROUND('وارد کردن اطلاعات'!$D$14,0))</f>
        <v/>
      </c>
      <c r="W7">
        <f>IF(P[[#This Row],[11]]-ROUND('وارد کردن اطلاعات'!$D$15,0)&lt;0,1000,P[[#This Row],[11]]-ROUND('وارد کردن اطلاعات'!$D$15,0))</f>
        <v/>
      </c>
    </row>
    <row r="8">
      <c r="A8" t="n">
        <v>13</v>
      </c>
      <c r="B8" t="n">
        <v>15</v>
      </c>
      <c r="C8" t="n">
        <v>17</v>
      </c>
      <c r="D8" t="n">
        <v>24</v>
      </c>
      <c r="E8" t="n">
        <v>-1</v>
      </c>
      <c r="F8" t="n">
        <v>10</v>
      </c>
      <c r="G8" t="n">
        <v>-1</v>
      </c>
      <c r="H8" t="n">
        <v>-1</v>
      </c>
      <c r="I8" t="n">
        <v>30</v>
      </c>
      <c r="J8" t="n">
        <v>-1</v>
      </c>
      <c r="K8" t="n">
        <v>-1</v>
      </c>
      <c r="L8" t="n">
        <v>-1</v>
      </c>
      <c r="M8">
        <f>IF(P[[#This Row],[1]]-ROUND('وارد کردن اطلاعات'!$D$5,0)&lt;0,1000,P[[#This Row],[1]]-ROUND('وارد کردن اطلاعات'!$D$5,0))</f>
        <v/>
      </c>
      <c r="N8">
        <f>IF(P[[#This Row],[2]]-ROUND('وارد کردن اطلاعات'!$D$6,0)&lt;0,1000,P[[#This Row],[2]]-ROUND('وارد کردن اطلاعات'!$D$6,0))</f>
        <v/>
      </c>
      <c r="O8">
        <f>IF(P[[#This Row],[3]]-ROUND('وارد کردن اطلاعات'!$D$7,0)&lt;0,1000,P[[#This Row],[3]]-ROUND('وارد کردن اطلاعات'!$D$7,0))</f>
        <v/>
      </c>
      <c r="P8">
        <f>IF(P[[#This Row],[4]]-ROUND('وارد کردن اطلاعات'!$D$8,0)&lt;0,1000,P[[#This Row],[4]]-ROUND('وارد کردن اطلاعات'!$D$8,0))</f>
        <v/>
      </c>
      <c r="Q8">
        <f>IF(P[[#This Row],[5]]-ROUND('وارد کردن اطلاعات'!$D$9,0)&lt;0,1000,P[[#This Row],[5]]-ROUND('وارد کردن اطلاعات'!$D$9,0))</f>
        <v/>
      </c>
      <c r="R8">
        <f>IF(P[[#This Row],[6]]-ROUND('وارد کردن اطلاعات'!$D$10,0)&lt;0,1000,P[[#This Row],[6]]-ROUND('وارد کردن اطلاعات'!$D$10,0))</f>
        <v/>
      </c>
      <c r="S8">
        <f>IF(P[[#This Row],[7]]-ROUND('وارد کردن اطلاعات'!$D$11,0)&lt;0,1000,P[[#This Row],[7]]-ROUND('وارد کردن اطلاعات'!$D$11,0))</f>
        <v/>
      </c>
      <c r="T8">
        <f>IF(P[[#This Row],[8]]-ROUND('وارد کردن اطلاعات'!$D$12,0)&lt;0,1000,P[[#This Row],[8]]-ROUND('وارد کردن اطلاعات'!$D$12,0))</f>
        <v/>
      </c>
      <c r="U8">
        <f>IF(P[[#This Row],[9]]-ROUND('وارد کردن اطلاعات'!$D$13,0)&lt;0,1000,P[[#This Row],[9]]-ROUND('وارد کردن اطلاعات'!$D$13,0))</f>
        <v/>
      </c>
      <c r="V8">
        <f>IF(P[[#This Row],[10]]-ROUND('وارد کردن اطلاعات'!$D$14,0)&lt;0,1000,P[[#This Row],[10]]-ROUND('وارد کردن اطلاعات'!$D$14,0))</f>
        <v/>
      </c>
      <c r="W8">
        <f>IF(P[[#This Row],[11]]-ROUND('وارد کردن اطلاعات'!$D$15,0)&lt;0,1000,P[[#This Row],[11]]-ROUND('وارد کردن اطلاعات'!$D$15,0))</f>
        <v/>
      </c>
    </row>
    <row r="9">
      <c r="A9" t="n">
        <v>12</v>
      </c>
      <c r="B9" t="n">
        <v>16</v>
      </c>
      <c r="C9" t="n">
        <v>-1</v>
      </c>
      <c r="D9" t="n">
        <v>27</v>
      </c>
      <c r="E9" t="n">
        <v>0</v>
      </c>
      <c r="F9" t="n">
        <v>-1</v>
      </c>
      <c r="G9" t="n">
        <v>9</v>
      </c>
      <c r="H9" t="n">
        <v>8</v>
      </c>
      <c r="I9" t="n">
        <v>-1</v>
      </c>
      <c r="J9" t="n">
        <v>15</v>
      </c>
      <c r="K9" t="n">
        <v>-1</v>
      </c>
      <c r="L9" t="n">
        <v>-1</v>
      </c>
      <c r="M9">
        <f>IF(P[[#This Row],[1]]-ROUND('وارد کردن اطلاعات'!$D$5,0)&lt;0,1000,P[[#This Row],[1]]-ROUND('وارد کردن اطلاعات'!$D$5,0))</f>
        <v/>
      </c>
      <c r="N9">
        <f>IF(P[[#This Row],[2]]-ROUND('وارد کردن اطلاعات'!$D$6,0)&lt;0,1000,P[[#This Row],[2]]-ROUND('وارد کردن اطلاعات'!$D$6,0))</f>
        <v/>
      </c>
      <c r="O9">
        <f>IF(P[[#This Row],[3]]-ROUND('وارد کردن اطلاعات'!$D$7,0)&lt;0,1000,P[[#This Row],[3]]-ROUND('وارد کردن اطلاعات'!$D$7,0))</f>
        <v/>
      </c>
      <c r="P9">
        <f>IF(P[[#This Row],[4]]-ROUND('وارد کردن اطلاعات'!$D$8,0)&lt;0,1000,P[[#This Row],[4]]-ROUND('وارد کردن اطلاعات'!$D$8,0))</f>
        <v/>
      </c>
      <c r="Q9">
        <f>IF(P[[#This Row],[5]]-ROUND('وارد کردن اطلاعات'!$D$9,0)&lt;0,1000,P[[#This Row],[5]]-ROUND('وارد کردن اطلاعات'!$D$9,0))</f>
        <v/>
      </c>
      <c r="R9">
        <f>IF(P[[#This Row],[6]]-ROUND('وارد کردن اطلاعات'!$D$10,0)&lt;0,1000,P[[#This Row],[6]]-ROUND('وارد کردن اطلاعات'!$D$10,0))</f>
        <v/>
      </c>
      <c r="S9">
        <f>IF(P[[#This Row],[7]]-ROUND('وارد کردن اطلاعات'!$D$11,0)&lt;0,1000,P[[#This Row],[7]]-ROUND('وارد کردن اطلاعات'!$D$11,0))</f>
        <v/>
      </c>
      <c r="T9">
        <f>IF(P[[#This Row],[8]]-ROUND('وارد کردن اطلاعات'!$D$12,0)&lt;0,1000,P[[#This Row],[8]]-ROUND('وارد کردن اطلاعات'!$D$12,0))</f>
        <v/>
      </c>
      <c r="U9">
        <f>IF(P[[#This Row],[9]]-ROUND('وارد کردن اطلاعات'!$D$13,0)&lt;0,1000,P[[#This Row],[9]]-ROUND('وارد کردن اطلاعات'!$D$13,0))</f>
        <v/>
      </c>
      <c r="V9">
        <f>IF(P[[#This Row],[10]]-ROUND('وارد کردن اطلاعات'!$D$14,0)&lt;0,1000,P[[#This Row],[10]]-ROUND('وارد کردن اطلاعات'!$D$14,0))</f>
        <v/>
      </c>
      <c r="W9">
        <f>IF(P[[#This Row],[11]]-ROUND('وارد کردن اطلاعات'!$D$15,0)&lt;0,1000,P[[#This Row],[11]]-ROUND('وارد کردن اطلاعات'!$D$15,0))</f>
        <v/>
      </c>
    </row>
    <row r="10">
      <c r="A10" t="n">
        <v>11</v>
      </c>
      <c r="B10" t="n">
        <v>17</v>
      </c>
      <c r="C10" t="n">
        <v>19</v>
      </c>
      <c r="D10" t="n">
        <v>29</v>
      </c>
      <c r="E10" t="n">
        <v>-1</v>
      </c>
      <c r="F10" t="n">
        <v>-1</v>
      </c>
      <c r="G10" t="n">
        <v>8</v>
      </c>
      <c r="H10" t="n">
        <v>7</v>
      </c>
      <c r="I10" t="n">
        <v>28</v>
      </c>
      <c r="J10" t="n">
        <v>-1</v>
      </c>
      <c r="K10" t="n">
        <v>5</v>
      </c>
      <c r="L10" t="n">
        <v>5</v>
      </c>
      <c r="M10">
        <f>IF(P[[#This Row],[1]]-ROUND('وارد کردن اطلاعات'!$D$5,0)&lt;0,1000,P[[#This Row],[1]]-ROUND('وارد کردن اطلاعات'!$D$5,0))</f>
        <v/>
      </c>
      <c r="N10">
        <f>IF(P[[#This Row],[2]]-ROUND('وارد کردن اطلاعات'!$D$6,0)&lt;0,1000,P[[#This Row],[2]]-ROUND('وارد کردن اطلاعات'!$D$6,0))</f>
        <v/>
      </c>
      <c r="O10">
        <f>IF(P[[#This Row],[3]]-ROUND('وارد کردن اطلاعات'!$D$7,0)&lt;0,1000,P[[#This Row],[3]]-ROUND('وارد کردن اطلاعات'!$D$7,0))</f>
        <v/>
      </c>
      <c r="P10">
        <f>IF(P[[#This Row],[4]]-ROUND('وارد کردن اطلاعات'!$D$8,0)&lt;0,1000,P[[#This Row],[4]]-ROUND('وارد کردن اطلاعات'!$D$8,0))</f>
        <v/>
      </c>
      <c r="Q10">
        <f>IF(P[[#This Row],[5]]-ROUND('وارد کردن اطلاعات'!$D$9,0)&lt;0,1000,P[[#This Row],[5]]-ROUND('وارد کردن اطلاعات'!$D$9,0))</f>
        <v/>
      </c>
      <c r="R10">
        <f>IF(P[[#This Row],[6]]-ROUND('وارد کردن اطلاعات'!$D$10,0)&lt;0,1000,P[[#This Row],[6]]-ROUND('وارد کردن اطلاعات'!$D$10,0))</f>
        <v/>
      </c>
      <c r="S10">
        <f>IF(P[[#This Row],[7]]-ROUND('وارد کردن اطلاعات'!$D$11,0)&lt;0,1000,P[[#This Row],[7]]-ROUND('وارد کردن اطلاعات'!$D$11,0))</f>
        <v/>
      </c>
      <c r="T10">
        <f>IF(P[[#This Row],[8]]-ROUND('وارد کردن اطلاعات'!$D$12,0)&lt;0,1000,P[[#This Row],[8]]-ROUND('وارد کردن اطلاعات'!$D$12,0))</f>
        <v/>
      </c>
      <c r="U10">
        <f>IF(P[[#This Row],[9]]-ROUND('وارد کردن اطلاعات'!$D$13,0)&lt;0,1000,P[[#This Row],[9]]-ROUND('وارد کردن اطلاعات'!$D$13,0))</f>
        <v/>
      </c>
      <c r="V10">
        <f>IF(P[[#This Row],[10]]-ROUND('وارد کردن اطلاعات'!$D$14,0)&lt;0,1000,P[[#This Row],[10]]-ROUND('وارد کردن اطلاعات'!$D$14,0))</f>
        <v/>
      </c>
      <c r="W10">
        <f>IF(P[[#This Row],[11]]-ROUND('وارد کردن اطلاعات'!$D$15,0)&lt;0,1000,P[[#This Row],[11]]-ROUND('وارد کردن اطلاعات'!$D$15,0))</f>
        <v/>
      </c>
    </row>
    <row r="11">
      <c r="A11" t="n">
        <v>10</v>
      </c>
      <c r="B11" t="n">
        <v>18</v>
      </c>
      <c r="C11" t="n">
        <v>21</v>
      </c>
      <c r="D11" t="n">
        <v>32</v>
      </c>
      <c r="E11" t="n">
        <v>-1</v>
      </c>
      <c r="F11" t="n">
        <v>-1</v>
      </c>
      <c r="G11" t="n">
        <v>7</v>
      </c>
      <c r="H11" t="n">
        <v>6</v>
      </c>
      <c r="I11" t="n">
        <v>27</v>
      </c>
      <c r="J11" t="n">
        <v>-1</v>
      </c>
      <c r="K11" t="n">
        <v>-1</v>
      </c>
      <c r="L11" t="n">
        <v>4</v>
      </c>
      <c r="M11">
        <f>IF(P[[#This Row],[1]]-ROUND('وارد کردن اطلاعات'!$D$5,0)&lt;0,1000,P[[#This Row],[1]]-ROUND('وارد کردن اطلاعات'!$D$5,0))</f>
        <v/>
      </c>
      <c r="N11">
        <f>IF(P[[#This Row],[2]]-ROUND('وارد کردن اطلاعات'!$D$6,0)&lt;0,1000,P[[#This Row],[2]]-ROUND('وارد کردن اطلاعات'!$D$6,0))</f>
        <v/>
      </c>
      <c r="O11">
        <f>IF(P[[#This Row],[3]]-ROUND('وارد کردن اطلاعات'!$D$7,0)&lt;0,1000,P[[#This Row],[3]]-ROUND('وارد کردن اطلاعات'!$D$7,0))</f>
        <v/>
      </c>
      <c r="P11">
        <f>IF(P[[#This Row],[4]]-ROUND('وارد کردن اطلاعات'!$D$8,0)&lt;0,1000,P[[#This Row],[4]]-ROUND('وارد کردن اطلاعات'!$D$8,0))</f>
        <v/>
      </c>
      <c r="Q11">
        <f>IF(P[[#This Row],[5]]-ROUND('وارد کردن اطلاعات'!$D$9,0)&lt;0,1000,P[[#This Row],[5]]-ROUND('وارد کردن اطلاعات'!$D$9,0))</f>
        <v/>
      </c>
      <c r="R11">
        <f>IF(P[[#This Row],[6]]-ROUND('وارد کردن اطلاعات'!$D$10,0)&lt;0,1000,P[[#This Row],[6]]-ROUND('وارد کردن اطلاعات'!$D$10,0))</f>
        <v/>
      </c>
      <c r="S11">
        <f>IF(P[[#This Row],[7]]-ROUND('وارد کردن اطلاعات'!$D$11,0)&lt;0,1000,P[[#This Row],[7]]-ROUND('وارد کردن اطلاعات'!$D$11,0))</f>
        <v/>
      </c>
      <c r="T11">
        <f>IF(P[[#This Row],[8]]-ROUND('وارد کردن اطلاعات'!$D$12,0)&lt;0,1000,P[[#This Row],[8]]-ROUND('وارد کردن اطلاعات'!$D$12,0))</f>
        <v/>
      </c>
      <c r="U11">
        <f>IF(P[[#This Row],[9]]-ROUND('وارد کردن اطلاعات'!$D$13,0)&lt;0,1000,P[[#This Row],[9]]-ROUND('وارد کردن اطلاعات'!$D$13,0))</f>
        <v/>
      </c>
      <c r="V11">
        <f>IF(P[[#This Row],[10]]-ROUND('وارد کردن اطلاعات'!$D$14,0)&lt;0,1000,P[[#This Row],[10]]-ROUND('وارد کردن اطلاعات'!$D$14,0))</f>
        <v/>
      </c>
      <c r="W11">
        <f>IF(P[[#This Row],[11]]-ROUND('وارد کردن اطلاعات'!$D$15,0)&lt;0,1000,P[[#This Row],[11]]-ROUND('وارد کردن اطلاعات'!$D$15,0))</f>
        <v/>
      </c>
    </row>
    <row r="12">
      <c r="A12" t="n">
        <v>9</v>
      </c>
      <c r="B12" t="n">
        <v>19</v>
      </c>
      <c r="C12" t="n">
        <v>-1</v>
      </c>
      <c r="D12" t="n">
        <v>34</v>
      </c>
      <c r="E12" t="n">
        <v>-1</v>
      </c>
      <c r="F12" t="n">
        <v>9</v>
      </c>
      <c r="G12" t="n">
        <v>6</v>
      </c>
      <c r="H12" t="n">
        <v>-1</v>
      </c>
      <c r="I12" t="n">
        <v>22</v>
      </c>
      <c r="J12" t="n">
        <v>-1</v>
      </c>
      <c r="K12" t="n">
        <v>-1</v>
      </c>
      <c r="L12" t="n">
        <v>-1</v>
      </c>
      <c r="M12">
        <f>IF(P[[#This Row],[1]]-ROUND('وارد کردن اطلاعات'!$D$5,0)&lt;0,1000,P[[#This Row],[1]]-ROUND('وارد کردن اطلاعات'!$D$5,0))</f>
        <v/>
      </c>
      <c r="N12">
        <f>IF(P[[#This Row],[2]]-ROUND('وارد کردن اطلاعات'!$D$6,0)&lt;0,1000,P[[#This Row],[2]]-ROUND('وارد کردن اطلاعات'!$D$6,0))</f>
        <v/>
      </c>
      <c r="O12">
        <f>IF(P[[#This Row],[3]]-ROUND('وارد کردن اطلاعات'!$D$7,0)&lt;0,1000,P[[#This Row],[3]]-ROUND('وارد کردن اطلاعات'!$D$7,0))</f>
        <v/>
      </c>
      <c r="P12">
        <f>IF(P[[#This Row],[4]]-ROUND('وارد کردن اطلاعات'!$D$8,0)&lt;0,1000,P[[#This Row],[4]]-ROUND('وارد کردن اطلاعات'!$D$8,0))</f>
        <v/>
      </c>
      <c r="Q12">
        <f>IF(P[[#This Row],[5]]-ROUND('وارد کردن اطلاعات'!$D$9,0)&lt;0,1000,P[[#This Row],[5]]-ROUND('وارد کردن اطلاعات'!$D$9,0))</f>
        <v/>
      </c>
      <c r="R12">
        <f>IF(P[[#This Row],[6]]-ROUND('وارد کردن اطلاعات'!$D$10,0)&lt;0,1000,P[[#This Row],[6]]-ROUND('وارد کردن اطلاعات'!$D$10,0))</f>
        <v/>
      </c>
      <c r="S12">
        <f>IF(P[[#This Row],[7]]-ROUND('وارد کردن اطلاعات'!$D$11,0)&lt;0,1000,P[[#This Row],[7]]-ROUND('وارد کردن اطلاعات'!$D$11,0))</f>
        <v/>
      </c>
      <c r="T12">
        <f>IF(P[[#This Row],[8]]-ROUND('وارد کردن اطلاعات'!$D$12,0)&lt;0,1000,P[[#This Row],[8]]-ROUND('وارد کردن اطلاعات'!$D$12,0))</f>
        <v/>
      </c>
      <c r="U12">
        <f>IF(P[[#This Row],[9]]-ROUND('وارد کردن اطلاعات'!$D$13,0)&lt;0,1000,P[[#This Row],[9]]-ROUND('وارد کردن اطلاعات'!$D$13,0))</f>
        <v/>
      </c>
      <c r="V12">
        <f>IF(P[[#This Row],[10]]-ROUND('وارد کردن اطلاعات'!$D$14,0)&lt;0,1000,P[[#This Row],[10]]-ROUND('وارد کردن اطلاعات'!$D$14,0))</f>
        <v/>
      </c>
      <c r="W12">
        <f>IF(P[[#This Row],[11]]-ROUND('وارد کردن اطلاعات'!$D$15,0)&lt;0,1000,P[[#This Row],[11]]-ROUND('وارد کردن اطلاعات'!$D$15,0))</f>
        <v/>
      </c>
    </row>
    <row r="13">
      <c r="A13" t="n">
        <v>8</v>
      </c>
      <c r="B13" t="n">
        <v>20</v>
      </c>
      <c r="C13" t="n">
        <v>22</v>
      </c>
      <c r="D13" t="n">
        <v>36</v>
      </c>
      <c r="E13" t="n">
        <v>-1</v>
      </c>
      <c r="F13" t="n">
        <v>8</v>
      </c>
      <c r="G13" t="n">
        <v>-1</v>
      </c>
      <c r="H13" t="n">
        <v>5</v>
      </c>
      <c r="I13" t="n">
        <v>17</v>
      </c>
      <c r="J13" t="n">
        <v>14</v>
      </c>
      <c r="K13" t="n">
        <v>-1</v>
      </c>
      <c r="L13" t="n">
        <v>-1</v>
      </c>
      <c r="M13">
        <f>IF(P[[#This Row],[1]]-ROUND('وارد کردن اطلاعات'!$D$5,0)&lt;0,1000,P[[#This Row],[1]]-ROUND('وارد کردن اطلاعات'!$D$5,0))</f>
        <v/>
      </c>
      <c r="N13">
        <f>IF(P[[#This Row],[2]]-ROUND('وارد کردن اطلاعات'!$D$6,0)&lt;0,1000,P[[#This Row],[2]]-ROUND('وارد کردن اطلاعات'!$D$6,0))</f>
        <v/>
      </c>
      <c r="O13">
        <f>IF(P[[#This Row],[3]]-ROUND('وارد کردن اطلاعات'!$D$7,0)&lt;0,1000,P[[#This Row],[3]]-ROUND('وارد کردن اطلاعات'!$D$7,0))</f>
        <v/>
      </c>
      <c r="P13">
        <f>IF(P[[#This Row],[4]]-ROUND('وارد کردن اطلاعات'!$D$8,0)&lt;0,1000,P[[#This Row],[4]]-ROUND('وارد کردن اطلاعات'!$D$8,0))</f>
        <v/>
      </c>
      <c r="Q13">
        <f>IF(P[[#This Row],[5]]-ROUND('وارد کردن اطلاعات'!$D$9,0)&lt;0,1000,P[[#This Row],[5]]-ROUND('وارد کردن اطلاعات'!$D$9,0))</f>
        <v/>
      </c>
      <c r="R13">
        <f>IF(P[[#This Row],[6]]-ROUND('وارد کردن اطلاعات'!$D$10,0)&lt;0,1000,P[[#This Row],[6]]-ROUND('وارد کردن اطلاعات'!$D$10,0))</f>
        <v/>
      </c>
      <c r="S13">
        <f>IF(P[[#This Row],[7]]-ROUND('وارد کردن اطلاعات'!$D$11,0)&lt;0,1000,P[[#This Row],[7]]-ROUND('وارد کردن اطلاعات'!$D$11,0))</f>
        <v/>
      </c>
      <c r="T13">
        <f>IF(P[[#This Row],[8]]-ROUND('وارد کردن اطلاعات'!$D$12,0)&lt;0,1000,P[[#This Row],[8]]-ROUND('وارد کردن اطلاعات'!$D$12,0))</f>
        <v/>
      </c>
      <c r="U13">
        <f>IF(P[[#This Row],[9]]-ROUND('وارد کردن اطلاعات'!$D$13,0)&lt;0,1000,P[[#This Row],[9]]-ROUND('وارد کردن اطلاعات'!$D$13,0))</f>
        <v/>
      </c>
      <c r="V13">
        <f>IF(P[[#This Row],[10]]-ROUND('وارد کردن اطلاعات'!$D$14,0)&lt;0,1000,P[[#This Row],[10]]-ROUND('وارد کردن اطلاعات'!$D$14,0))</f>
        <v/>
      </c>
      <c r="W13">
        <f>IF(P[[#This Row],[11]]-ROUND('وارد کردن اطلاعات'!$D$15,0)&lt;0,1000,P[[#This Row],[11]]-ROUND('وارد کردن اطلاعات'!$D$15,0))</f>
        <v/>
      </c>
    </row>
    <row r="14">
      <c r="A14" t="n">
        <v>7</v>
      </c>
      <c r="B14" t="n">
        <v>21</v>
      </c>
      <c r="C14" t="n">
        <v>24</v>
      </c>
      <c r="D14" t="n">
        <v>38</v>
      </c>
      <c r="E14" t="n">
        <v>2</v>
      </c>
      <c r="F14" t="n">
        <v>7</v>
      </c>
      <c r="G14" t="n">
        <v>-1</v>
      </c>
      <c r="H14" t="n">
        <v>4</v>
      </c>
      <c r="I14" t="n">
        <v>10</v>
      </c>
      <c r="J14" t="n">
        <v>12</v>
      </c>
      <c r="K14" t="n">
        <v>-1</v>
      </c>
      <c r="L14" t="n">
        <v>-1</v>
      </c>
      <c r="M14">
        <f>IF(P[[#This Row],[1]]-ROUND('وارد کردن اطلاعات'!$D$5,0)&lt;0,1000,P[[#This Row],[1]]-ROUND('وارد کردن اطلاعات'!$D$5,0))</f>
        <v/>
      </c>
      <c r="N14">
        <f>IF(P[[#This Row],[2]]-ROUND('وارد کردن اطلاعات'!$D$6,0)&lt;0,1000,P[[#This Row],[2]]-ROUND('وارد کردن اطلاعات'!$D$6,0))</f>
        <v/>
      </c>
      <c r="O14">
        <f>IF(P[[#This Row],[3]]-ROUND('وارد کردن اطلاعات'!$D$7,0)&lt;0,1000,P[[#This Row],[3]]-ROUND('وارد کردن اطلاعات'!$D$7,0))</f>
        <v/>
      </c>
      <c r="P14">
        <f>IF(P[[#This Row],[4]]-ROUND('وارد کردن اطلاعات'!$D$8,0)&lt;0,1000,P[[#This Row],[4]]-ROUND('وارد کردن اطلاعات'!$D$8,0))</f>
        <v/>
      </c>
      <c r="Q14">
        <f>IF(P[[#This Row],[5]]-ROUND('وارد کردن اطلاعات'!$D$9,0)&lt;0,1000,P[[#This Row],[5]]-ROUND('وارد کردن اطلاعات'!$D$9,0))</f>
        <v/>
      </c>
      <c r="R14">
        <f>IF(P[[#This Row],[6]]-ROUND('وارد کردن اطلاعات'!$D$10,0)&lt;0,1000,P[[#This Row],[6]]-ROUND('وارد کردن اطلاعات'!$D$10,0))</f>
        <v/>
      </c>
      <c r="S14">
        <f>IF(P[[#This Row],[7]]-ROUND('وارد کردن اطلاعات'!$D$11,0)&lt;0,1000,P[[#This Row],[7]]-ROUND('وارد کردن اطلاعات'!$D$11,0))</f>
        <v/>
      </c>
      <c r="T14">
        <f>IF(P[[#This Row],[8]]-ROUND('وارد کردن اطلاعات'!$D$12,0)&lt;0,1000,P[[#This Row],[8]]-ROUND('وارد کردن اطلاعات'!$D$12,0))</f>
        <v/>
      </c>
      <c r="U14">
        <f>IF(P[[#This Row],[9]]-ROUND('وارد کردن اطلاعات'!$D$13,0)&lt;0,1000,P[[#This Row],[9]]-ROUND('وارد کردن اطلاعات'!$D$13,0))</f>
        <v/>
      </c>
      <c r="V14">
        <f>IF(P[[#This Row],[10]]-ROUND('وارد کردن اطلاعات'!$D$14,0)&lt;0,1000,P[[#This Row],[10]]-ROUND('وارد کردن اطلاعات'!$D$14,0))</f>
        <v/>
      </c>
      <c r="W14">
        <f>IF(P[[#This Row],[11]]-ROUND('وارد کردن اطلاعات'!$D$15,0)&lt;0,1000,P[[#This Row],[11]]-ROUND('وارد کردن اطلاعات'!$D$15,0))</f>
        <v/>
      </c>
    </row>
    <row r="15">
      <c r="A15" t="n">
        <v>6</v>
      </c>
      <c r="B15" t="n">
        <v>23</v>
      </c>
      <c r="C15" t="n">
        <v>27</v>
      </c>
      <c r="D15" t="n">
        <v>49</v>
      </c>
      <c r="E15" t="n">
        <v>-1</v>
      </c>
      <c r="F15" t="n">
        <v>6</v>
      </c>
      <c r="G15" t="n">
        <v>5</v>
      </c>
      <c r="H15" t="n">
        <v>-1</v>
      </c>
      <c r="I15" t="n">
        <v>7</v>
      </c>
      <c r="J15" t="n">
        <v>10</v>
      </c>
      <c r="K15" t="n">
        <v>-1</v>
      </c>
      <c r="L15" t="n">
        <v>-1</v>
      </c>
      <c r="M15">
        <f>IF(P[[#This Row],[1]]-ROUND('وارد کردن اطلاعات'!$D$5,0)&lt;0,1000,P[[#This Row],[1]]-ROUND('وارد کردن اطلاعات'!$D$5,0))</f>
        <v/>
      </c>
      <c r="N15">
        <f>IF(P[[#This Row],[2]]-ROUND('وارد کردن اطلاعات'!$D$6,0)&lt;0,1000,P[[#This Row],[2]]-ROUND('وارد کردن اطلاعات'!$D$6,0))</f>
        <v/>
      </c>
      <c r="O15">
        <f>IF(P[[#This Row],[3]]-ROUND('وارد کردن اطلاعات'!$D$7,0)&lt;0,1000,P[[#This Row],[3]]-ROUND('وارد کردن اطلاعات'!$D$7,0))</f>
        <v/>
      </c>
      <c r="P15">
        <f>IF(P[[#This Row],[4]]-ROUND('وارد کردن اطلاعات'!$D$8,0)&lt;0,1000,P[[#This Row],[4]]-ROUND('وارد کردن اطلاعات'!$D$8,0))</f>
        <v/>
      </c>
      <c r="Q15">
        <f>IF(P[[#This Row],[5]]-ROUND('وارد کردن اطلاعات'!$D$9,0)&lt;0,1000,P[[#This Row],[5]]-ROUND('وارد کردن اطلاعات'!$D$9,0))</f>
        <v/>
      </c>
      <c r="R15">
        <f>IF(P[[#This Row],[6]]-ROUND('وارد کردن اطلاعات'!$D$10,0)&lt;0,1000,P[[#This Row],[6]]-ROUND('وارد کردن اطلاعات'!$D$10,0))</f>
        <v/>
      </c>
      <c r="S15">
        <f>IF(P[[#This Row],[7]]-ROUND('وارد کردن اطلاعات'!$D$11,0)&lt;0,1000,P[[#This Row],[7]]-ROUND('وارد کردن اطلاعات'!$D$11,0))</f>
        <v/>
      </c>
      <c r="T15">
        <f>IF(P[[#This Row],[8]]-ROUND('وارد کردن اطلاعات'!$D$12,0)&lt;0,1000,P[[#This Row],[8]]-ROUND('وارد کردن اطلاعات'!$D$12,0))</f>
        <v/>
      </c>
      <c r="U15">
        <f>IF(P[[#This Row],[9]]-ROUND('وارد کردن اطلاعات'!$D$13,0)&lt;0,1000,P[[#This Row],[9]]-ROUND('وارد کردن اطلاعات'!$D$13,0))</f>
        <v/>
      </c>
      <c r="V15">
        <f>IF(P[[#This Row],[10]]-ROUND('وارد کردن اطلاعات'!$D$14,0)&lt;0,1000,P[[#This Row],[10]]-ROUND('وارد کردن اطلاعات'!$D$14,0))</f>
        <v/>
      </c>
      <c r="W15">
        <f>IF(P[[#This Row],[11]]-ROUND('وارد کردن اطلاعات'!$D$15,0)&lt;0,1000,P[[#This Row],[11]]-ROUND('وارد کردن اطلاعات'!$D$15,0))</f>
        <v/>
      </c>
    </row>
    <row r="16">
      <c r="A16" t="n">
        <v>5</v>
      </c>
      <c r="B16" t="n">
        <v>24</v>
      </c>
      <c r="C16" t="n">
        <v>28</v>
      </c>
      <c r="D16" t="n">
        <v>58</v>
      </c>
      <c r="E16" t="n">
        <v>-1</v>
      </c>
      <c r="F16" t="n">
        <v>-1</v>
      </c>
      <c r="G16" t="n">
        <v>4</v>
      </c>
      <c r="H16" t="n">
        <v>3</v>
      </c>
      <c r="I16" t="n">
        <v>6</v>
      </c>
      <c r="J16" t="n">
        <v>7</v>
      </c>
      <c r="K16" t="n">
        <v>-1</v>
      </c>
      <c r="L16" t="n">
        <v>-1</v>
      </c>
      <c r="M16">
        <f>IF(P[[#This Row],[1]]-ROUND('وارد کردن اطلاعات'!$D$5,0)&lt;0,1000,P[[#This Row],[1]]-ROUND('وارد کردن اطلاعات'!$D$5,0))</f>
        <v/>
      </c>
      <c r="N16">
        <f>IF(P[[#This Row],[2]]-ROUND('وارد کردن اطلاعات'!$D$6,0)&lt;0,1000,P[[#This Row],[2]]-ROUND('وارد کردن اطلاعات'!$D$6,0))</f>
        <v/>
      </c>
      <c r="O16">
        <f>IF(P[[#This Row],[3]]-ROUND('وارد کردن اطلاعات'!$D$7,0)&lt;0,1000,P[[#This Row],[3]]-ROUND('وارد کردن اطلاعات'!$D$7,0))</f>
        <v/>
      </c>
      <c r="P16">
        <f>IF(P[[#This Row],[4]]-ROUND('وارد کردن اطلاعات'!$D$8,0)&lt;0,1000,P[[#This Row],[4]]-ROUND('وارد کردن اطلاعات'!$D$8,0))</f>
        <v/>
      </c>
      <c r="Q16">
        <f>IF(P[[#This Row],[5]]-ROUND('وارد کردن اطلاعات'!$D$9,0)&lt;0,1000,P[[#This Row],[5]]-ROUND('وارد کردن اطلاعات'!$D$9,0))</f>
        <v/>
      </c>
      <c r="R16">
        <f>IF(P[[#This Row],[6]]-ROUND('وارد کردن اطلاعات'!$D$10,0)&lt;0,1000,P[[#This Row],[6]]-ROUND('وارد کردن اطلاعات'!$D$10,0))</f>
        <v/>
      </c>
      <c r="S16">
        <f>IF(P[[#This Row],[7]]-ROUND('وارد کردن اطلاعات'!$D$11,0)&lt;0,1000,P[[#This Row],[7]]-ROUND('وارد کردن اطلاعات'!$D$11,0))</f>
        <v/>
      </c>
      <c r="T16">
        <f>IF(P[[#This Row],[8]]-ROUND('وارد کردن اطلاعات'!$D$12,0)&lt;0,1000,P[[#This Row],[8]]-ROUND('وارد کردن اطلاعات'!$D$12,0))</f>
        <v/>
      </c>
      <c r="U16">
        <f>IF(P[[#This Row],[9]]-ROUND('وارد کردن اطلاعات'!$D$13,0)&lt;0,1000,P[[#This Row],[9]]-ROUND('وارد کردن اطلاعات'!$D$13,0))</f>
        <v/>
      </c>
      <c r="V16">
        <f>IF(P[[#This Row],[10]]-ROUND('وارد کردن اطلاعات'!$D$14,0)&lt;0,1000,P[[#This Row],[10]]-ROUND('وارد کردن اطلاعات'!$D$14,0))</f>
        <v/>
      </c>
      <c r="W16">
        <f>IF(P[[#This Row],[11]]-ROUND('وارد کردن اطلاعات'!$D$15,0)&lt;0,1000,P[[#This Row],[11]]-ROUND('وارد کردن اطلاعات'!$D$15,0))</f>
        <v/>
      </c>
    </row>
    <row r="17">
      <c r="A17" t="n">
        <v>4</v>
      </c>
      <c r="B17" t="n">
        <v>25</v>
      </c>
      <c r="C17" t="n">
        <v>-1</v>
      </c>
      <c r="D17" t="n">
        <v>60</v>
      </c>
      <c r="E17" t="n">
        <v>3</v>
      </c>
      <c r="F17" t="n">
        <v>3</v>
      </c>
      <c r="G17" t="n">
        <v>-1</v>
      </c>
      <c r="H17" t="n">
        <v>2</v>
      </c>
      <c r="I17" t="n">
        <v>5</v>
      </c>
      <c r="J17" t="n">
        <v>5</v>
      </c>
      <c r="K17" t="n">
        <v>-1</v>
      </c>
      <c r="L17" t="n">
        <v>-1</v>
      </c>
      <c r="M17">
        <f>IF(P[[#This Row],[1]]-ROUND('وارد کردن اطلاعات'!$D$5,0)&lt;0,1000,P[[#This Row],[1]]-ROUND('وارد کردن اطلاعات'!$D$5,0))</f>
        <v/>
      </c>
      <c r="N17">
        <f>IF(P[[#This Row],[2]]-ROUND('وارد کردن اطلاعات'!$D$6,0)&lt;0,1000,P[[#This Row],[2]]-ROUND('وارد کردن اطلاعات'!$D$6,0))</f>
        <v/>
      </c>
      <c r="O17">
        <f>IF(P[[#This Row],[3]]-ROUND('وارد کردن اطلاعات'!$D$7,0)&lt;0,1000,P[[#This Row],[3]]-ROUND('وارد کردن اطلاعات'!$D$7,0))</f>
        <v/>
      </c>
      <c r="P17">
        <f>IF(P[[#This Row],[4]]-ROUND('وارد کردن اطلاعات'!$D$8,0)&lt;0,1000,P[[#This Row],[4]]-ROUND('وارد کردن اطلاعات'!$D$8,0))</f>
        <v/>
      </c>
      <c r="Q17">
        <f>IF(P[[#This Row],[5]]-ROUND('وارد کردن اطلاعات'!$D$9,0)&lt;0,1000,P[[#This Row],[5]]-ROUND('وارد کردن اطلاعات'!$D$9,0))</f>
        <v/>
      </c>
      <c r="R17">
        <f>IF(P[[#This Row],[6]]-ROUND('وارد کردن اطلاعات'!$D$10,0)&lt;0,1000,P[[#This Row],[6]]-ROUND('وارد کردن اطلاعات'!$D$10,0))</f>
        <v/>
      </c>
      <c r="S17">
        <f>IF(P[[#This Row],[7]]-ROUND('وارد کردن اطلاعات'!$D$11,0)&lt;0,1000,P[[#This Row],[7]]-ROUND('وارد کردن اطلاعات'!$D$11,0))</f>
        <v/>
      </c>
      <c r="T17">
        <f>IF(P[[#This Row],[8]]-ROUND('وارد کردن اطلاعات'!$D$12,0)&lt;0,1000,P[[#This Row],[8]]-ROUND('وارد کردن اطلاعات'!$D$12,0))</f>
        <v/>
      </c>
      <c r="U17">
        <f>IF(P[[#This Row],[9]]-ROUND('وارد کردن اطلاعات'!$D$13,0)&lt;0,1000,P[[#This Row],[9]]-ROUND('وارد کردن اطلاعات'!$D$13,0))</f>
        <v/>
      </c>
      <c r="V17">
        <f>IF(P[[#This Row],[10]]-ROUND('وارد کردن اطلاعات'!$D$14,0)&lt;0,1000,P[[#This Row],[10]]-ROUND('وارد کردن اطلاعات'!$D$14,0))</f>
        <v/>
      </c>
      <c r="W17">
        <f>IF(P[[#This Row],[11]]-ROUND('وارد کردن اطلاعات'!$D$15,0)&lt;0,1000,P[[#This Row],[11]]-ROUND('وارد کردن اطلاعات'!$D$15,0))</f>
        <v/>
      </c>
    </row>
    <row r="18">
      <c r="A18" t="n">
        <v>3</v>
      </c>
      <c r="B18" t="n">
        <v>-1</v>
      </c>
      <c r="C18" t="n">
        <v>-1</v>
      </c>
      <c r="D18" t="n">
        <v>64</v>
      </c>
      <c r="E18" t="n">
        <v>-1</v>
      </c>
      <c r="F18" t="n">
        <v>-1</v>
      </c>
      <c r="G18" t="n">
        <v>1</v>
      </c>
      <c r="H18" t="n">
        <v>0</v>
      </c>
      <c r="I18" t="n">
        <v>3</v>
      </c>
      <c r="J18" t="n">
        <v>4</v>
      </c>
      <c r="K18" t="n">
        <v>-1</v>
      </c>
      <c r="L18" t="n">
        <v>3</v>
      </c>
      <c r="M18">
        <f>IF(P[[#This Row],[1]]-ROUND('وارد کردن اطلاعات'!$D$5,0)&lt;0,1000,P[[#This Row],[1]]-ROUND('وارد کردن اطلاعات'!$D$5,0))</f>
        <v/>
      </c>
      <c r="N18">
        <f>IF(P[[#This Row],[2]]-ROUND('وارد کردن اطلاعات'!$D$6,0)&lt;0,1000,P[[#This Row],[2]]-ROUND('وارد کردن اطلاعات'!$D$6,0))</f>
        <v/>
      </c>
      <c r="O18">
        <f>IF(P[[#This Row],[3]]-ROUND('وارد کردن اطلاعات'!$D$7,0)&lt;0,1000,P[[#This Row],[3]]-ROUND('وارد کردن اطلاعات'!$D$7,0))</f>
        <v/>
      </c>
      <c r="P18">
        <f>IF(P[[#This Row],[4]]-ROUND('وارد کردن اطلاعات'!$D$8,0)&lt;0,1000,P[[#This Row],[4]]-ROUND('وارد کردن اطلاعات'!$D$8,0))</f>
        <v/>
      </c>
      <c r="Q18">
        <f>IF(P[[#This Row],[5]]-ROUND('وارد کردن اطلاعات'!$D$9,0)&lt;0,1000,P[[#This Row],[5]]-ROUND('وارد کردن اطلاعات'!$D$9,0))</f>
        <v/>
      </c>
      <c r="R18">
        <f>IF(P[[#This Row],[6]]-ROUND('وارد کردن اطلاعات'!$D$10,0)&lt;0,1000,P[[#This Row],[6]]-ROUND('وارد کردن اطلاعات'!$D$10,0))</f>
        <v/>
      </c>
      <c r="S18">
        <f>IF(P[[#This Row],[7]]-ROUND('وارد کردن اطلاعات'!$D$11,0)&lt;0,1000,P[[#This Row],[7]]-ROUND('وارد کردن اطلاعات'!$D$11,0))</f>
        <v/>
      </c>
      <c r="T18">
        <f>IF(P[[#This Row],[8]]-ROUND('وارد کردن اطلاعات'!$D$12,0)&lt;0,1000,P[[#This Row],[8]]-ROUND('وارد کردن اطلاعات'!$D$12,0))</f>
        <v/>
      </c>
      <c r="U18">
        <f>IF(P[[#This Row],[9]]-ROUND('وارد کردن اطلاعات'!$D$13,0)&lt;0,1000,P[[#This Row],[9]]-ROUND('وارد کردن اطلاعات'!$D$13,0))</f>
        <v/>
      </c>
      <c r="V18">
        <f>IF(P[[#This Row],[10]]-ROUND('وارد کردن اطلاعات'!$D$14,0)&lt;0,1000,P[[#This Row],[10]]-ROUND('وارد کردن اطلاعات'!$D$14,0))</f>
        <v/>
      </c>
      <c r="W18">
        <f>IF(P[[#This Row],[11]]-ROUND('وارد کردن اطلاعات'!$D$15,0)&lt;0,1000,P[[#This Row],[11]]-ROUND('وارد کردن اطلاعات'!$D$15,0))</f>
        <v/>
      </c>
    </row>
    <row r="19">
      <c r="A19" t="n">
        <v>2</v>
      </c>
      <c r="B19" t="n">
        <v>-1</v>
      </c>
      <c r="C19" t="n">
        <v>-1</v>
      </c>
      <c r="D19" t="n">
        <v>-1</v>
      </c>
      <c r="E19" t="n">
        <v>-1</v>
      </c>
      <c r="F19" t="n">
        <v>1</v>
      </c>
      <c r="G19" t="n">
        <v>-1</v>
      </c>
      <c r="H19" t="n">
        <v>-1</v>
      </c>
      <c r="I19" t="n">
        <v>0</v>
      </c>
      <c r="J19" t="n">
        <v>1</v>
      </c>
      <c r="K19" t="n">
        <v>-1</v>
      </c>
      <c r="L19" t="n">
        <v>2</v>
      </c>
      <c r="M19">
        <f>IF(P[[#This Row],[1]]-ROUND('وارد کردن اطلاعات'!$D$5,0)&lt;0,1000,P[[#This Row],[1]]-ROUND('وارد کردن اطلاعات'!$D$5,0))</f>
        <v/>
      </c>
      <c r="N19">
        <f>IF(P[[#This Row],[2]]-ROUND('وارد کردن اطلاعات'!$D$6,0)&lt;0,1000,P[[#This Row],[2]]-ROUND('وارد کردن اطلاعات'!$D$6,0))</f>
        <v/>
      </c>
      <c r="O19">
        <f>IF(P[[#This Row],[3]]-ROUND('وارد کردن اطلاعات'!$D$7,0)&lt;0,1000,P[[#This Row],[3]]-ROUND('وارد کردن اطلاعات'!$D$7,0))</f>
        <v/>
      </c>
      <c r="P19">
        <f>IF(P[[#This Row],[4]]-ROUND('وارد کردن اطلاعات'!$D$8,0)&lt;0,1000,P[[#This Row],[4]]-ROUND('وارد کردن اطلاعات'!$D$8,0))</f>
        <v/>
      </c>
      <c r="Q19">
        <f>IF(P[[#This Row],[5]]-ROUND('وارد کردن اطلاعات'!$D$9,0)&lt;0,1000,P[[#This Row],[5]]-ROUND('وارد کردن اطلاعات'!$D$9,0))</f>
        <v/>
      </c>
      <c r="R19">
        <f>IF(P[[#This Row],[6]]-ROUND('وارد کردن اطلاعات'!$D$10,0)&lt;0,1000,P[[#This Row],[6]]-ROUND('وارد کردن اطلاعات'!$D$10,0))</f>
        <v/>
      </c>
      <c r="S19">
        <f>IF(P[[#This Row],[7]]-ROUND('وارد کردن اطلاعات'!$D$11,0)&lt;0,1000,P[[#This Row],[7]]-ROUND('وارد کردن اطلاعات'!$D$11,0))</f>
        <v/>
      </c>
      <c r="T19">
        <f>IF(P[[#This Row],[8]]-ROUND('وارد کردن اطلاعات'!$D$12,0)&lt;0,1000,P[[#This Row],[8]]-ROUND('وارد کردن اطلاعات'!$D$12,0))</f>
        <v/>
      </c>
      <c r="U19">
        <f>IF(P[[#This Row],[9]]-ROUND('وارد کردن اطلاعات'!$D$13,0)&lt;0,1000,P[[#This Row],[9]]-ROUND('وارد کردن اطلاعات'!$D$13,0))</f>
        <v/>
      </c>
      <c r="V19">
        <f>IF(P[[#This Row],[10]]-ROUND('وارد کردن اطلاعات'!$D$14,0)&lt;0,1000,P[[#This Row],[10]]-ROUND('وارد کردن اطلاعات'!$D$14,0))</f>
        <v/>
      </c>
      <c r="W19">
        <f>IF(P[[#This Row],[11]]-ROUND('وارد کردن اطلاعات'!$D$15,0)&lt;0,1000,P[[#This Row],[11]]-ROUND('وارد کردن اطلاعات'!$D$15,0))</f>
        <v/>
      </c>
    </row>
    <row r="20">
      <c r="A20" t="n">
        <v>1</v>
      </c>
      <c r="B20" t="n">
        <v>26</v>
      </c>
      <c r="C20" t="n">
        <v>29</v>
      </c>
      <c r="D20" t="n">
        <v>65</v>
      </c>
      <c r="E20" t="n">
        <v>4</v>
      </c>
      <c r="F20" t="n">
        <v>-1</v>
      </c>
      <c r="G20" t="n">
        <v>-1</v>
      </c>
      <c r="H20" t="n">
        <v>-1</v>
      </c>
      <c r="I20" t="n">
        <v>-1</v>
      </c>
      <c r="J20" t="n">
        <v>-1</v>
      </c>
      <c r="K20" t="n">
        <v>4</v>
      </c>
      <c r="L20" t="n">
        <v>1</v>
      </c>
      <c r="M20">
        <f>IF(P[[#This Row],[1]]-ROUND('وارد کردن اطلاعات'!$D$5,0)&lt;0,1000,P[[#This Row],[1]]-ROUND('وارد کردن اطلاعات'!$D$5,0))</f>
        <v/>
      </c>
      <c r="N20">
        <f>IF(P[[#This Row],[2]]-ROUND('وارد کردن اطلاعات'!$D$6,0)&lt;0,1000,P[[#This Row],[2]]-ROUND('وارد کردن اطلاعات'!$D$6,0))</f>
        <v/>
      </c>
      <c r="O20">
        <f>IF(P[[#This Row],[3]]-ROUND('وارد کردن اطلاعات'!$D$7,0)&lt;0,1000,P[[#This Row],[3]]-ROUND('وارد کردن اطلاعات'!$D$7,0))</f>
        <v/>
      </c>
      <c r="P20">
        <f>IF(P[[#This Row],[4]]-ROUND('وارد کردن اطلاعات'!$D$8,0)&lt;0,1000,P[[#This Row],[4]]-ROUND('وارد کردن اطلاعات'!$D$8,0))</f>
        <v/>
      </c>
      <c r="Q20">
        <f>IF(P[[#This Row],[5]]-ROUND('وارد کردن اطلاعات'!$D$9,0)&lt;0,1000,P[[#This Row],[5]]-ROUND('وارد کردن اطلاعات'!$D$9,0))</f>
        <v/>
      </c>
      <c r="R20">
        <f>IF(P[[#This Row],[6]]-ROUND('وارد کردن اطلاعات'!$D$10,0)&lt;0,1000,P[[#This Row],[6]]-ROUND('وارد کردن اطلاعات'!$D$10,0))</f>
        <v/>
      </c>
      <c r="S20">
        <f>IF(P[[#This Row],[7]]-ROUND('وارد کردن اطلاعات'!$D$11,0)&lt;0,1000,P[[#This Row],[7]]-ROUND('وارد کردن اطلاعات'!$D$11,0))</f>
        <v/>
      </c>
      <c r="T20">
        <f>IF(P[[#This Row],[8]]-ROUND('وارد کردن اطلاعات'!$D$12,0)&lt;0,1000,P[[#This Row],[8]]-ROUND('وارد کردن اطلاعات'!$D$12,0))</f>
        <v/>
      </c>
      <c r="U20">
        <f>IF(P[[#This Row],[9]]-ROUND('وارد کردن اطلاعات'!$D$13,0)&lt;0,1000,P[[#This Row],[9]]-ROUND('وارد کردن اطلاعات'!$D$13,0))</f>
        <v/>
      </c>
      <c r="V20">
        <f>IF(P[[#This Row],[10]]-ROUND('وارد کردن اطلاعات'!$D$14,0)&lt;0,1000,P[[#This Row],[10]]-ROUND('وارد کردن اطلاعات'!$D$14,0))</f>
        <v/>
      </c>
      <c r="W20">
        <f>IF(P[[#This Row],[11]]-ROUND('وارد کردن اطلاعات'!$D$15,0)&lt;0,1000,P[[#This Row],[11]]-ROUND('وارد کردن اطلاعات'!$D$15,0))</f>
        <v/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20"/>
  <sheetViews>
    <sheetView workbookViewId="0">
      <selection activeCell="C2" sqref="C2:D4 F2:H5 K2:L9 B2:B5 C6 F6:G7 B7 I2:I7 E2:E8 H8 J2:J8 I9 B10 G10:H10 F9:F11 J10:J12 H13 E10:E14 G13:G14 C15 F15 H15 G16 L11:L16 H17 B18 E16:E18 L18 B19:E19 G19:H19 K11:K19 F20:J20"/>
    </sheetView>
  </sheetViews>
  <sheetFormatPr baseColWidth="8" defaultRowHeight="14.4"/>
  <cols>
    <col width="16.5546875" bestFit="1" customWidth="1" style="10" min="1" max="1"/>
    <col width="4.33203125" bestFit="1" customWidth="1" style="10" min="2" max="10"/>
    <col width="5.33203125" bestFit="1" customWidth="1" style="10" min="11" max="21"/>
    <col width="6.33203125" bestFit="1" customWidth="1" style="10" min="22" max="23"/>
  </cols>
  <sheetData>
    <row r="1">
      <c r="A1" t="inlineStr">
        <is>
          <t>Standard Score</t>
        </is>
      </c>
      <c r="B1" t="inlineStr">
        <is>
          <t>1</t>
        </is>
      </c>
      <c r="C1" t="inlineStr">
        <is>
          <t>2</t>
        </is>
      </c>
      <c r="D1" t="inlineStr">
        <is>
          <t>3</t>
        </is>
      </c>
      <c r="E1" t="inlineStr">
        <is>
          <t>4</t>
        </is>
      </c>
      <c r="F1" t="inlineStr">
        <is>
          <t>5</t>
        </is>
      </c>
      <c r="G1" t="inlineStr">
        <is>
          <t>6</t>
        </is>
      </c>
      <c r="H1" t="inlineStr">
        <is>
          <t>7</t>
        </is>
      </c>
      <c r="I1" t="inlineStr">
        <is>
          <t>8</t>
        </is>
      </c>
      <c r="J1" t="inlineStr">
        <is>
          <t>9</t>
        </is>
      </c>
      <c r="K1" t="inlineStr">
        <is>
          <t>10</t>
        </is>
      </c>
      <c r="L1" t="inlineStr">
        <is>
          <t>11</t>
        </is>
      </c>
      <c r="M1" t="inlineStr">
        <is>
          <t>1*</t>
        </is>
      </c>
      <c r="N1" t="inlineStr">
        <is>
          <t>2*</t>
        </is>
      </c>
      <c r="O1" t="inlineStr">
        <is>
          <t>3*</t>
        </is>
      </c>
      <c r="P1" t="inlineStr">
        <is>
          <t>4*</t>
        </is>
      </c>
      <c r="Q1" t="inlineStr">
        <is>
          <t>5*</t>
        </is>
      </c>
      <c r="R1" t="inlineStr">
        <is>
          <t>6*</t>
        </is>
      </c>
      <c r="S1" t="inlineStr">
        <is>
          <t>7*</t>
        </is>
      </c>
      <c r="T1" t="inlineStr">
        <is>
          <t>8*</t>
        </is>
      </c>
      <c r="U1" t="inlineStr">
        <is>
          <t>9*</t>
        </is>
      </c>
      <c r="V1" t="inlineStr">
        <is>
          <t>10*</t>
        </is>
      </c>
      <c r="W1" t="inlineStr">
        <is>
          <t>11*</t>
        </is>
      </c>
    </row>
    <row r="2">
      <c r="A2" t="n">
        <v>19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t="n">
        <v>-1</v>
      </c>
      <c r="I2" t="n">
        <v>-1</v>
      </c>
      <c r="J2" t="n">
        <v>-1</v>
      </c>
      <c r="K2" t="n">
        <v>-1</v>
      </c>
      <c r="L2" t="n">
        <v>-1</v>
      </c>
      <c r="M2">
        <f>IF(Q[[#This Row],[1]]-ROUND('وارد کردن اطلاعات'!$D$5,0)&lt;0,1000,Q[[#This Row],[1]]-ROUND('وارد کردن اطلاعات'!$D$5,0))</f>
        <v/>
      </c>
      <c r="N2">
        <f>IF(Q[[#This Row],[2]]-ROUND('وارد کردن اطلاعات'!$D$6,0)&lt;0,1000,Q[[#This Row],[2]]-ROUND('وارد کردن اطلاعات'!$D$6,0))</f>
        <v/>
      </c>
      <c r="O2">
        <f>IF(Q[[#This Row],[3]]-ROUND('وارد کردن اطلاعات'!$D$7,0)&lt;0,1000,Q[[#This Row],[3]]-ROUND('وارد کردن اطلاعات'!$D$7,0))</f>
        <v/>
      </c>
      <c r="P2">
        <f>IF(Q[[#This Row],[4]]-ROUND('وارد کردن اطلاعات'!$D$8,0)&lt;0,1000,Q[[#This Row],[4]]-ROUND('وارد کردن اطلاعات'!$D$8,0))</f>
        <v/>
      </c>
      <c r="Q2">
        <f>IF(Q[[#This Row],[5]]-ROUND('وارد کردن اطلاعات'!$D$9,0)&lt;0,1000,Q[[#This Row],[5]]-ROUND('وارد کردن اطلاعات'!$D$9,0))</f>
        <v/>
      </c>
      <c r="R2">
        <f>IF(Q[[#This Row],[6]]-ROUND('وارد کردن اطلاعات'!$D$10,0)&lt;0,1000,Q[[#This Row],[6]]-ROUND('وارد کردن اطلاعات'!$D$10,0))</f>
        <v/>
      </c>
      <c r="S2">
        <f>IF(Q[[#This Row],[7]]-ROUND('وارد کردن اطلاعات'!$D$11,0)&lt;0,1000,Q[[#This Row],[7]]-ROUND('وارد کردن اطلاعات'!$D$11,0))</f>
        <v/>
      </c>
      <c r="T2">
        <f>IF(Q[[#This Row],[8]]-ROUND('وارد کردن اطلاعات'!$D$12,0)&lt;0,1000,Q[[#This Row],[8]]-ROUND('وارد کردن اطلاعات'!$D$12,0))</f>
        <v/>
      </c>
      <c r="U2">
        <f>IF(Q[[#This Row],[9]]-ROUND('وارد کردن اطلاعات'!$D$13,0)&lt;0,1000,Q[[#This Row],[9]]-ROUND('وارد کردن اطلاعات'!$D$13,0))</f>
        <v/>
      </c>
      <c r="V2">
        <f>IF(Q[[#This Row],[10]]-ROUND('وارد کردن اطلاعات'!$D$14,0)&lt;0,1000,Q[[#This Row],[10]]-ROUND('وارد کردن اطلاعات'!$D$14,0))</f>
        <v/>
      </c>
      <c r="W2">
        <f>IF(Q[[#This Row],[11]]-ROUND('وارد کردن اطلاعات'!$D$15,0)&lt;0,1000,Q[[#This Row],[11]]-ROUND('وارد کردن اطلاعات'!$D$15,0))</f>
        <v/>
      </c>
    </row>
    <row r="3">
      <c r="A3" t="n">
        <v>18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-1</v>
      </c>
      <c r="I3" t="n">
        <v>-1</v>
      </c>
      <c r="J3" t="n">
        <v>-1</v>
      </c>
      <c r="K3" t="n">
        <v>-1</v>
      </c>
      <c r="L3" t="n">
        <v>-1</v>
      </c>
      <c r="M3">
        <f>IF(Q[[#This Row],[1]]-ROUND('وارد کردن اطلاعات'!$D$5,0)&lt;0,1000,Q[[#This Row],[1]]-ROUND('وارد کردن اطلاعات'!$D$5,0))</f>
        <v/>
      </c>
      <c r="N3">
        <f>IF(Q[[#This Row],[2]]-ROUND('وارد کردن اطلاعات'!$D$6,0)&lt;0,1000,Q[[#This Row],[2]]-ROUND('وارد کردن اطلاعات'!$D$6,0))</f>
        <v/>
      </c>
      <c r="O3">
        <f>IF(Q[[#This Row],[3]]-ROUND('وارد کردن اطلاعات'!$D$7,0)&lt;0,1000,Q[[#This Row],[3]]-ROUND('وارد کردن اطلاعات'!$D$7,0))</f>
        <v/>
      </c>
      <c r="P3">
        <f>IF(Q[[#This Row],[4]]-ROUND('وارد کردن اطلاعات'!$D$8,0)&lt;0,1000,Q[[#This Row],[4]]-ROUND('وارد کردن اطلاعات'!$D$8,0))</f>
        <v/>
      </c>
      <c r="Q3">
        <f>IF(Q[[#This Row],[5]]-ROUND('وارد کردن اطلاعات'!$D$9,0)&lt;0,1000,Q[[#This Row],[5]]-ROUND('وارد کردن اطلاعات'!$D$9,0))</f>
        <v/>
      </c>
      <c r="R3">
        <f>IF(Q[[#This Row],[6]]-ROUND('وارد کردن اطلاعات'!$D$10,0)&lt;0,1000,Q[[#This Row],[6]]-ROUND('وارد کردن اطلاعات'!$D$10,0))</f>
        <v/>
      </c>
      <c r="S3">
        <f>IF(Q[[#This Row],[7]]-ROUND('وارد کردن اطلاعات'!$D$11,0)&lt;0,1000,Q[[#This Row],[7]]-ROUND('وارد کردن اطلاعات'!$D$11,0))</f>
        <v/>
      </c>
      <c r="T3">
        <f>IF(Q[[#This Row],[8]]-ROUND('وارد کردن اطلاعات'!$D$12,0)&lt;0,1000,Q[[#This Row],[8]]-ROUND('وارد کردن اطلاعات'!$D$12,0))</f>
        <v/>
      </c>
      <c r="U3">
        <f>IF(Q[[#This Row],[9]]-ROUND('وارد کردن اطلاعات'!$D$13,0)&lt;0,1000,Q[[#This Row],[9]]-ROUND('وارد کردن اطلاعات'!$D$13,0))</f>
        <v/>
      </c>
      <c r="V3">
        <f>IF(Q[[#This Row],[10]]-ROUND('وارد کردن اطلاعات'!$D$14,0)&lt;0,1000,Q[[#This Row],[10]]-ROUND('وارد کردن اطلاعات'!$D$14,0))</f>
        <v/>
      </c>
      <c r="W3">
        <f>IF(Q[[#This Row],[11]]-ROUND('وارد کردن اطلاعات'!$D$15,0)&lt;0,1000,Q[[#This Row],[11]]-ROUND('وارد کردن اطلاعات'!$D$15,0))</f>
        <v/>
      </c>
    </row>
    <row r="4">
      <c r="A4" t="n">
        <v>17</v>
      </c>
      <c r="B4" t="n">
        <v>-1</v>
      </c>
      <c r="C4" t="n">
        <v>-1</v>
      </c>
      <c r="D4" t="n">
        <v>-1</v>
      </c>
      <c r="E4" t="n">
        <v>-1</v>
      </c>
      <c r="F4" t="n">
        <v>-1</v>
      </c>
      <c r="G4" t="n">
        <v>-1</v>
      </c>
      <c r="H4" t="n">
        <v>-1</v>
      </c>
      <c r="I4" t="n">
        <v>-1</v>
      </c>
      <c r="J4" t="n">
        <v>-1</v>
      </c>
      <c r="K4" t="n">
        <v>-1</v>
      </c>
      <c r="L4" t="n">
        <v>-1</v>
      </c>
      <c r="M4">
        <f>IF(Q[[#This Row],[1]]-ROUND('وارد کردن اطلاعات'!$D$5,0)&lt;0,1000,Q[[#This Row],[1]]-ROUND('وارد کردن اطلاعات'!$D$5,0))</f>
        <v/>
      </c>
      <c r="N4">
        <f>IF(Q[[#This Row],[2]]-ROUND('وارد کردن اطلاعات'!$D$6,0)&lt;0,1000,Q[[#This Row],[2]]-ROUND('وارد کردن اطلاعات'!$D$6,0))</f>
        <v/>
      </c>
      <c r="O4">
        <f>IF(Q[[#This Row],[3]]-ROUND('وارد کردن اطلاعات'!$D$7,0)&lt;0,1000,Q[[#This Row],[3]]-ROUND('وارد کردن اطلاعات'!$D$7,0))</f>
        <v/>
      </c>
      <c r="P4">
        <f>IF(Q[[#This Row],[4]]-ROUND('وارد کردن اطلاعات'!$D$8,0)&lt;0,1000,Q[[#This Row],[4]]-ROUND('وارد کردن اطلاعات'!$D$8,0))</f>
        <v/>
      </c>
      <c r="Q4">
        <f>IF(Q[[#This Row],[5]]-ROUND('وارد کردن اطلاعات'!$D$9,0)&lt;0,1000,Q[[#This Row],[5]]-ROUND('وارد کردن اطلاعات'!$D$9,0))</f>
        <v/>
      </c>
      <c r="R4">
        <f>IF(Q[[#This Row],[6]]-ROUND('وارد کردن اطلاعات'!$D$10,0)&lt;0,1000,Q[[#This Row],[6]]-ROUND('وارد کردن اطلاعات'!$D$10,0))</f>
        <v/>
      </c>
      <c r="S4">
        <f>IF(Q[[#This Row],[7]]-ROUND('وارد کردن اطلاعات'!$D$11,0)&lt;0,1000,Q[[#This Row],[7]]-ROUND('وارد کردن اطلاعات'!$D$11,0))</f>
        <v/>
      </c>
      <c r="T4">
        <f>IF(Q[[#This Row],[8]]-ROUND('وارد کردن اطلاعات'!$D$12,0)&lt;0,1000,Q[[#This Row],[8]]-ROUND('وارد کردن اطلاعات'!$D$12,0))</f>
        <v/>
      </c>
      <c r="U4">
        <f>IF(Q[[#This Row],[9]]-ROUND('وارد کردن اطلاعات'!$D$13,0)&lt;0,1000,Q[[#This Row],[9]]-ROUND('وارد کردن اطلاعات'!$D$13,0))</f>
        <v/>
      </c>
      <c r="V4">
        <f>IF(Q[[#This Row],[10]]-ROUND('وارد کردن اطلاعات'!$D$14,0)&lt;0,1000,Q[[#This Row],[10]]-ROUND('وارد کردن اطلاعات'!$D$14,0))</f>
        <v/>
      </c>
      <c r="W4">
        <f>IF(Q[[#This Row],[11]]-ROUND('وارد کردن اطلاعات'!$D$15,0)&lt;0,1000,Q[[#This Row],[11]]-ROUND('وارد کردن اطلاعات'!$D$15,0))</f>
        <v/>
      </c>
    </row>
    <row r="5">
      <c r="A5" t="n">
        <v>16</v>
      </c>
      <c r="B5" t="n">
        <v>-1</v>
      </c>
      <c r="C5" t="n">
        <v>14</v>
      </c>
      <c r="D5" t="n">
        <v>20</v>
      </c>
      <c r="E5" t="n">
        <v>-1</v>
      </c>
      <c r="F5" t="n">
        <v>-1</v>
      </c>
      <c r="G5" t="n">
        <v>-1</v>
      </c>
      <c r="H5" t="n">
        <v>-1</v>
      </c>
      <c r="I5" t="n">
        <v>-1</v>
      </c>
      <c r="J5" t="n">
        <v>-1</v>
      </c>
      <c r="K5" t="n">
        <v>-1</v>
      </c>
      <c r="L5" t="n">
        <v>-1</v>
      </c>
      <c r="M5">
        <f>IF(Q[[#This Row],[1]]-ROUND('وارد کردن اطلاعات'!$D$5,0)&lt;0,1000,Q[[#This Row],[1]]-ROUND('وارد کردن اطلاعات'!$D$5,0))</f>
        <v/>
      </c>
      <c r="N5">
        <f>IF(Q[[#This Row],[2]]-ROUND('وارد کردن اطلاعات'!$D$6,0)&lt;0,1000,Q[[#This Row],[2]]-ROUND('وارد کردن اطلاعات'!$D$6,0))</f>
        <v/>
      </c>
      <c r="O5">
        <f>IF(Q[[#This Row],[3]]-ROUND('وارد کردن اطلاعات'!$D$7,0)&lt;0,1000,Q[[#This Row],[3]]-ROUND('وارد کردن اطلاعات'!$D$7,0))</f>
        <v/>
      </c>
      <c r="P5">
        <f>IF(Q[[#This Row],[4]]-ROUND('وارد کردن اطلاعات'!$D$8,0)&lt;0,1000,Q[[#This Row],[4]]-ROUND('وارد کردن اطلاعات'!$D$8,0))</f>
        <v/>
      </c>
      <c r="Q5">
        <f>IF(Q[[#This Row],[5]]-ROUND('وارد کردن اطلاعات'!$D$9,0)&lt;0,1000,Q[[#This Row],[5]]-ROUND('وارد کردن اطلاعات'!$D$9,0))</f>
        <v/>
      </c>
      <c r="R5">
        <f>IF(Q[[#This Row],[6]]-ROUND('وارد کردن اطلاعات'!$D$10,0)&lt;0,1000,Q[[#This Row],[6]]-ROUND('وارد کردن اطلاعات'!$D$10,0))</f>
        <v/>
      </c>
      <c r="S5">
        <f>IF(Q[[#This Row],[7]]-ROUND('وارد کردن اطلاعات'!$D$11,0)&lt;0,1000,Q[[#This Row],[7]]-ROUND('وارد کردن اطلاعات'!$D$11,0))</f>
        <v/>
      </c>
      <c r="T5">
        <f>IF(Q[[#This Row],[8]]-ROUND('وارد کردن اطلاعات'!$D$12,0)&lt;0,1000,Q[[#This Row],[8]]-ROUND('وارد کردن اطلاعات'!$D$12,0))</f>
        <v/>
      </c>
      <c r="U5">
        <f>IF(Q[[#This Row],[9]]-ROUND('وارد کردن اطلاعات'!$D$13,0)&lt;0,1000,Q[[#This Row],[9]]-ROUND('وارد کردن اطلاعات'!$D$13,0))</f>
        <v/>
      </c>
      <c r="V5">
        <f>IF(Q[[#This Row],[10]]-ROUND('وارد کردن اطلاعات'!$D$14,0)&lt;0,1000,Q[[#This Row],[10]]-ROUND('وارد کردن اطلاعات'!$D$14,0))</f>
        <v/>
      </c>
      <c r="W5">
        <f>IF(Q[[#This Row],[11]]-ROUND('وارد کردن اطلاعات'!$D$15,0)&lt;0,1000,Q[[#This Row],[11]]-ROUND('وارد کردن اطلاعات'!$D$15,0))</f>
        <v/>
      </c>
    </row>
    <row r="6">
      <c r="A6" t="n">
        <v>15</v>
      </c>
      <c r="B6" t="n">
        <v>13</v>
      </c>
      <c r="C6" t="n">
        <v>-1</v>
      </c>
      <c r="D6" t="n">
        <v>21</v>
      </c>
      <c r="E6" t="n">
        <v>-1</v>
      </c>
      <c r="F6" t="n">
        <v>-1</v>
      </c>
      <c r="G6" t="n">
        <v>-1</v>
      </c>
      <c r="H6" t="n">
        <v>10</v>
      </c>
      <c r="I6" t="n">
        <v>-1</v>
      </c>
      <c r="J6" t="n">
        <v>-1</v>
      </c>
      <c r="K6" t="n">
        <v>-1</v>
      </c>
      <c r="L6" t="n">
        <v>-1</v>
      </c>
      <c r="M6">
        <f>IF(Q[[#This Row],[1]]-ROUND('وارد کردن اطلاعات'!$D$5,0)&lt;0,1000,Q[[#This Row],[1]]-ROUND('وارد کردن اطلاعات'!$D$5,0))</f>
        <v/>
      </c>
      <c r="N6">
        <f>IF(Q[[#This Row],[2]]-ROUND('وارد کردن اطلاعات'!$D$6,0)&lt;0,1000,Q[[#This Row],[2]]-ROUND('وارد کردن اطلاعات'!$D$6,0))</f>
        <v/>
      </c>
      <c r="O6">
        <f>IF(Q[[#This Row],[3]]-ROUND('وارد کردن اطلاعات'!$D$7,0)&lt;0,1000,Q[[#This Row],[3]]-ROUND('وارد کردن اطلاعات'!$D$7,0))</f>
        <v/>
      </c>
      <c r="P6">
        <f>IF(Q[[#This Row],[4]]-ROUND('وارد کردن اطلاعات'!$D$8,0)&lt;0,1000,Q[[#This Row],[4]]-ROUND('وارد کردن اطلاعات'!$D$8,0))</f>
        <v/>
      </c>
      <c r="Q6">
        <f>IF(Q[[#This Row],[5]]-ROUND('وارد کردن اطلاعات'!$D$9,0)&lt;0,1000,Q[[#This Row],[5]]-ROUND('وارد کردن اطلاعات'!$D$9,0))</f>
        <v/>
      </c>
      <c r="R6">
        <f>IF(Q[[#This Row],[6]]-ROUND('وارد کردن اطلاعات'!$D$10,0)&lt;0,1000,Q[[#This Row],[6]]-ROUND('وارد کردن اطلاعات'!$D$10,0))</f>
        <v/>
      </c>
      <c r="S6">
        <f>IF(Q[[#This Row],[7]]-ROUND('وارد کردن اطلاعات'!$D$11,0)&lt;0,1000,Q[[#This Row],[7]]-ROUND('وارد کردن اطلاعات'!$D$11,0))</f>
        <v/>
      </c>
      <c r="T6">
        <f>IF(Q[[#This Row],[8]]-ROUND('وارد کردن اطلاعات'!$D$12,0)&lt;0,1000,Q[[#This Row],[8]]-ROUND('وارد کردن اطلاعات'!$D$12,0))</f>
        <v/>
      </c>
      <c r="U6">
        <f>IF(Q[[#This Row],[9]]-ROUND('وارد کردن اطلاعات'!$D$13,0)&lt;0,1000,Q[[#This Row],[9]]-ROUND('وارد کردن اطلاعات'!$D$13,0))</f>
        <v/>
      </c>
      <c r="V6">
        <f>IF(Q[[#This Row],[10]]-ROUND('وارد کردن اطلاعات'!$D$14,0)&lt;0,1000,Q[[#This Row],[10]]-ROUND('وارد کردن اطلاعات'!$D$14,0))</f>
        <v/>
      </c>
      <c r="W6">
        <f>IF(Q[[#This Row],[11]]-ROUND('وارد کردن اطلاعات'!$D$15,0)&lt;0,1000,Q[[#This Row],[11]]-ROUND('وارد کردن اطلاعات'!$D$15,0))</f>
        <v/>
      </c>
    </row>
    <row r="7">
      <c r="A7" t="n">
        <v>14</v>
      </c>
      <c r="B7" t="n">
        <v>-1</v>
      </c>
      <c r="C7" t="n">
        <v>15</v>
      </c>
      <c r="D7" t="n">
        <v>23</v>
      </c>
      <c r="E7" t="n">
        <v>-1</v>
      </c>
      <c r="F7" t="n">
        <v>-1</v>
      </c>
      <c r="G7" t="n">
        <v>-1</v>
      </c>
      <c r="H7" t="n">
        <v>9</v>
      </c>
      <c r="I7" t="n">
        <v>-1</v>
      </c>
      <c r="J7" t="n">
        <v>-1</v>
      </c>
      <c r="K7" t="n">
        <v>-1</v>
      </c>
      <c r="L7" t="n">
        <v>-1</v>
      </c>
      <c r="M7">
        <f>IF(Q[[#This Row],[1]]-ROUND('وارد کردن اطلاعات'!$D$5,0)&lt;0,1000,Q[[#This Row],[1]]-ROUND('وارد کردن اطلاعات'!$D$5,0))</f>
        <v/>
      </c>
      <c r="N7">
        <f>IF(Q[[#This Row],[2]]-ROUND('وارد کردن اطلاعات'!$D$6,0)&lt;0,1000,Q[[#This Row],[2]]-ROUND('وارد کردن اطلاعات'!$D$6,0))</f>
        <v/>
      </c>
      <c r="O7">
        <f>IF(Q[[#This Row],[3]]-ROUND('وارد کردن اطلاعات'!$D$7,0)&lt;0,1000,Q[[#This Row],[3]]-ROUND('وارد کردن اطلاعات'!$D$7,0))</f>
        <v/>
      </c>
      <c r="P7">
        <f>IF(Q[[#This Row],[4]]-ROUND('وارد کردن اطلاعات'!$D$8,0)&lt;0,1000,Q[[#This Row],[4]]-ROUND('وارد کردن اطلاعات'!$D$8,0))</f>
        <v/>
      </c>
      <c r="Q7">
        <f>IF(Q[[#This Row],[5]]-ROUND('وارد کردن اطلاعات'!$D$9,0)&lt;0,1000,Q[[#This Row],[5]]-ROUND('وارد کردن اطلاعات'!$D$9,0))</f>
        <v/>
      </c>
      <c r="R7">
        <f>IF(Q[[#This Row],[6]]-ROUND('وارد کردن اطلاعات'!$D$10,0)&lt;0,1000,Q[[#This Row],[6]]-ROUND('وارد کردن اطلاعات'!$D$10,0))</f>
        <v/>
      </c>
      <c r="S7">
        <f>IF(Q[[#This Row],[7]]-ROUND('وارد کردن اطلاعات'!$D$11,0)&lt;0,1000,Q[[#This Row],[7]]-ROUND('وارد کردن اطلاعات'!$D$11,0))</f>
        <v/>
      </c>
      <c r="T7">
        <f>IF(Q[[#This Row],[8]]-ROUND('وارد کردن اطلاعات'!$D$12,0)&lt;0,1000,Q[[#This Row],[8]]-ROUND('وارد کردن اطلاعات'!$D$12,0))</f>
        <v/>
      </c>
      <c r="U7">
        <f>IF(Q[[#This Row],[9]]-ROUND('وارد کردن اطلاعات'!$D$13,0)&lt;0,1000,Q[[#This Row],[9]]-ROUND('وارد کردن اطلاعات'!$D$13,0))</f>
        <v/>
      </c>
      <c r="V7">
        <f>IF(Q[[#This Row],[10]]-ROUND('وارد کردن اطلاعات'!$D$14,0)&lt;0,1000,Q[[#This Row],[10]]-ROUND('وارد کردن اطلاعات'!$D$14,0))</f>
        <v/>
      </c>
      <c r="W7">
        <f>IF(Q[[#This Row],[11]]-ROUND('وارد کردن اطلاعات'!$D$15,0)&lt;0,1000,Q[[#This Row],[11]]-ROUND('وارد کردن اطلاعات'!$D$15,0))</f>
        <v/>
      </c>
    </row>
    <row r="8">
      <c r="A8" t="n">
        <v>13</v>
      </c>
      <c r="B8" t="n">
        <v>15</v>
      </c>
      <c r="C8" t="n">
        <v>16</v>
      </c>
      <c r="D8" t="n">
        <v>24</v>
      </c>
      <c r="E8" t="n">
        <v>-1</v>
      </c>
      <c r="F8" t="n">
        <v>10</v>
      </c>
      <c r="G8" t="n">
        <v>10</v>
      </c>
      <c r="H8" t="n">
        <v>-1</v>
      </c>
      <c r="I8" t="n">
        <v>30</v>
      </c>
      <c r="J8" t="n">
        <v>-1</v>
      </c>
      <c r="K8" t="n">
        <v>-1</v>
      </c>
      <c r="L8" t="n">
        <v>-1</v>
      </c>
      <c r="M8">
        <f>IF(Q[[#This Row],[1]]-ROUND('وارد کردن اطلاعات'!$D$5,0)&lt;0,1000,Q[[#This Row],[1]]-ROUND('وارد کردن اطلاعات'!$D$5,0))</f>
        <v/>
      </c>
      <c r="N8">
        <f>IF(Q[[#This Row],[2]]-ROUND('وارد کردن اطلاعات'!$D$6,0)&lt;0,1000,Q[[#This Row],[2]]-ROUND('وارد کردن اطلاعات'!$D$6,0))</f>
        <v/>
      </c>
      <c r="O8">
        <f>IF(Q[[#This Row],[3]]-ROUND('وارد کردن اطلاعات'!$D$7,0)&lt;0,1000,Q[[#This Row],[3]]-ROUND('وارد کردن اطلاعات'!$D$7,0))</f>
        <v/>
      </c>
      <c r="P8">
        <f>IF(Q[[#This Row],[4]]-ROUND('وارد کردن اطلاعات'!$D$8,0)&lt;0,1000,Q[[#This Row],[4]]-ROUND('وارد کردن اطلاعات'!$D$8,0))</f>
        <v/>
      </c>
      <c r="Q8">
        <f>IF(Q[[#This Row],[5]]-ROUND('وارد کردن اطلاعات'!$D$9,0)&lt;0,1000,Q[[#This Row],[5]]-ROUND('وارد کردن اطلاعات'!$D$9,0))</f>
        <v/>
      </c>
      <c r="R8">
        <f>IF(Q[[#This Row],[6]]-ROUND('وارد کردن اطلاعات'!$D$10,0)&lt;0,1000,Q[[#This Row],[6]]-ROUND('وارد کردن اطلاعات'!$D$10,0))</f>
        <v/>
      </c>
      <c r="S8">
        <f>IF(Q[[#This Row],[7]]-ROUND('وارد کردن اطلاعات'!$D$11,0)&lt;0,1000,Q[[#This Row],[7]]-ROUND('وارد کردن اطلاعات'!$D$11,0))</f>
        <v/>
      </c>
      <c r="T8">
        <f>IF(Q[[#This Row],[8]]-ROUND('وارد کردن اطلاعات'!$D$12,0)&lt;0,1000,Q[[#This Row],[8]]-ROUND('وارد کردن اطلاعات'!$D$12,0))</f>
        <v/>
      </c>
      <c r="U8">
        <f>IF(Q[[#This Row],[9]]-ROUND('وارد کردن اطلاعات'!$D$13,0)&lt;0,1000,Q[[#This Row],[9]]-ROUND('وارد کردن اطلاعات'!$D$13,0))</f>
        <v/>
      </c>
      <c r="V8">
        <f>IF(Q[[#This Row],[10]]-ROUND('وارد کردن اطلاعات'!$D$14,0)&lt;0,1000,Q[[#This Row],[10]]-ROUND('وارد کردن اطلاعات'!$D$14,0))</f>
        <v/>
      </c>
      <c r="W8">
        <f>IF(Q[[#This Row],[11]]-ROUND('وارد کردن اطلاعات'!$D$15,0)&lt;0,1000,Q[[#This Row],[11]]-ROUND('وارد کردن اطلاعات'!$D$15,0))</f>
        <v/>
      </c>
    </row>
    <row r="9">
      <c r="A9" t="n">
        <v>12</v>
      </c>
      <c r="B9" t="n">
        <v>16</v>
      </c>
      <c r="C9" t="n">
        <v>17</v>
      </c>
      <c r="D9" t="n">
        <v>26</v>
      </c>
      <c r="E9" t="n">
        <v>0</v>
      </c>
      <c r="F9" t="n">
        <v>-1</v>
      </c>
      <c r="G9" t="n">
        <v>9</v>
      </c>
      <c r="H9" t="n">
        <v>8</v>
      </c>
      <c r="I9" t="n">
        <v>-1</v>
      </c>
      <c r="J9" t="n">
        <v>15</v>
      </c>
      <c r="K9" t="n">
        <v>-1</v>
      </c>
      <c r="L9" t="n">
        <v>-1</v>
      </c>
      <c r="M9">
        <f>IF(Q[[#This Row],[1]]-ROUND('وارد کردن اطلاعات'!$D$5,0)&lt;0,1000,Q[[#This Row],[1]]-ROUND('وارد کردن اطلاعات'!$D$5,0))</f>
        <v/>
      </c>
      <c r="N9">
        <f>IF(Q[[#This Row],[2]]-ROUND('وارد کردن اطلاعات'!$D$6,0)&lt;0,1000,Q[[#This Row],[2]]-ROUND('وارد کردن اطلاعات'!$D$6,0))</f>
        <v/>
      </c>
      <c r="O9">
        <f>IF(Q[[#This Row],[3]]-ROUND('وارد کردن اطلاعات'!$D$7,0)&lt;0,1000,Q[[#This Row],[3]]-ROUND('وارد کردن اطلاعات'!$D$7,0))</f>
        <v/>
      </c>
      <c r="P9">
        <f>IF(Q[[#This Row],[4]]-ROUND('وارد کردن اطلاعات'!$D$8,0)&lt;0,1000,Q[[#This Row],[4]]-ROUND('وارد کردن اطلاعات'!$D$8,0))</f>
        <v/>
      </c>
      <c r="Q9">
        <f>IF(Q[[#This Row],[5]]-ROUND('وارد کردن اطلاعات'!$D$9,0)&lt;0,1000,Q[[#This Row],[5]]-ROUND('وارد کردن اطلاعات'!$D$9,0))</f>
        <v/>
      </c>
      <c r="R9">
        <f>IF(Q[[#This Row],[6]]-ROUND('وارد کردن اطلاعات'!$D$10,0)&lt;0,1000,Q[[#This Row],[6]]-ROUND('وارد کردن اطلاعات'!$D$10,0))</f>
        <v/>
      </c>
      <c r="S9">
        <f>IF(Q[[#This Row],[7]]-ROUND('وارد کردن اطلاعات'!$D$11,0)&lt;0,1000,Q[[#This Row],[7]]-ROUND('وارد کردن اطلاعات'!$D$11,0))</f>
        <v/>
      </c>
      <c r="T9">
        <f>IF(Q[[#This Row],[8]]-ROUND('وارد کردن اطلاعات'!$D$12,0)&lt;0,1000,Q[[#This Row],[8]]-ROUND('وارد کردن اطلاعات'!$D$12,0))</f>
        <v/>
      </c>
      <c r="U9">
        <f>IF(Q[[#This Row],[9]]-ROUND('وارد کردن اطلاعات'!$D$13,0)&lt;0,1000,Q[[#This Row],[9]]-ROUND('وارد کردن اطلاعات'!$D$13,0))</f>
        <v/>
      </c>
      <c r="V9">
        <f>IF(Q[[#This Row],[10]]-ROUND('وارد کردن اطلاعات'!$D$14,0)&lt;0,1000,Q[[#This Row],[10]]-ROUND('وارد کردن اطلاعات'!$D$14,0))</f>
        <v/>
      </c>
      <c r="W9">
        <f>IF(Q[[#This Row],[11]]-ROUND('وارد کردن اطلاعات'!$D$15,0)&lt;0,1000,Q[[#This Row],[11]]-ROUND('وارد کردن اطلاعات'!$D$15,0))</f>
        <v/>
      </c>
    </row>
    <row r="10">
      <c r="A10" t="n">
        <v>11</v>
      </c>
      <c r="B10" t="n">
        <v>-1</v>
      </c>
      <c r="C10" t="n">
        <v>18</v>
      </c>
      <c r="D10" t="n">
        <v>28</v>
      </c>
      <c r="E10" t="n">
        <v>-1</v>
      </c>
      <c r="F10" t="n">
        <v>-1</v>
      </c>
      <c r="G10" t="n">
        <v>-1</v>
      </c>
      <c r="H10" t="n">
        <v>-1</v>
      </c>
      <c r="I10" t="n">
        <v>28</v>
      </c>
      <c r="J10" t="n">
        <v>-1</v>
      </c>
      <c r="K10" t="n">
        <v>5</v>
      </c>
      <c r="L10" t="n">
        <v>5</v>
      </c>
      <c r="M10">
        <f>IF(Q[[#This Row],[1]]-ROUND('وارد کردن اطلاعات'!$D$5,0)&lt;0,1000,Q[[#This Row],[1]]-ROUND('وارد کردن اطلاعات'!$D$5,0))</f>
        <v/>
      </c>
      <c r="N10">
        <f>IF(Q[[#This Row],[2]]-ROUND('وارد کردن اطلاعات'!$D$6,0)&lt;0,1000,Q[[#This Row],[2]]-ROUND('وارد کردن اطلاعات'!$D$6,0))</f>
        <v/>
      </c>
      <c r="O10">
        <f>IF(Q[[#This Row],[3]]-ROUND('وارد کردن اطلاعات'!$D$7,0)&lt;0,1000,Q[[#This Row],[3]]-ROUND('وارد کردن اطلاعات'!$D$7,0))</f>
        <v/>
      </c>
      <c r="P10">
        <f>IF(Q[[#This Row],[4]]-ROUND('وارد کردن اطلاعات'!$D$8,0)&lt;0,1000,Q[[#This Row],[4]]-ROUND('وارد کردن اطلاعات'!$D$8,0))</f>
        <v/>
      </c>
      <c r="Q10">
        <f>IF(Q[[#This Row],[5]]-ROUND('وارد کردن اطلاعات'!$D$9,0)&lt;0,1000,Q[[#This Row],[5]]-ROUND('وارد کردن اطلاعات'!$D$9,0))</f>
        <v/>
      </c>
      <c r="R10">
        <f>IF(Q[[#This Row],[6]]-ROUND('وارد کردن اطلاعات'!$D$10,0)&lt;0,1000,Q[[#This Row],[6]]-ROUND('وارد کردن اطلاعات'!$D$10,0))</f>
        <v/>
      </c>
      <c r="S10">
        <f>IF(Q[[#This Row],[7]]-ROUND('وارد کردن اطلاعات'!$D$11,0)&lt;0,1000,Q[[#This Row],[7]]-ROUND('وارد کردن اطلاعات'!$D$11,0))</f>
        <v/>
      </c>
      <c r="T10">
        <f>IF(Q[[#This Row],[8]]-ROUND('وارد کردن اطلاعات'!$D$12,0)&lt;0,1000,Q[[#This Row],[8]]-ROUND('وارد کردن اطلاعات'!$D$12,0))</f>
        <v/>
      </c>
      <c r="U10">
        <f>IF(Q[[#This Row],[9]]-ROUND('وارد کردن اطلاعات'!$D$13,0)&lt;0,1000,Q[[#This Row],[9]]-ROUND('وارد کردن اطلاعات'!$D$13,0))</f>
        <v/>
      </c>
      <c r="V10">
        <f>IF(Q[[#This Row],[10]]-ROUND('وارد کردن اطلاعات'!$D$14,0)&lt;0,1000,Q[[#This Row],[10]]-ROUND('وارد کردن اطلاعات'!$D$14,0))</f>
        <v/>
      </c>
      <c r="W10">
        <f>IF(Q[[#This Row],[11]]-ROUND('وارد کردن اطلاعات'!$D$15,0)&lt;0,1000,Q[[#This Row],[11]]-ROUND('وارد کردن اطلاعات'!$D$15,0))</f>
        <v/>
      </c>
    </row>
    <row r="11">
      <c r="A11" t="n">
        <v>10</v>
      </c>
      <c r="B11" t="n">
        <v>17</v>
      </c>
      <c r="C11" t="n">
        <v>19</v>
      </c>
      <c r="D11" t="n">
        <v>31</v>
      </c>
      <c r="E11" t="n">
        <v>-1</v>
      </c>
      <c r="F11" t="n">
        <v>-1</v>
      </c>
      <c r="G11" t="n">
        <v>8</v>
      </c>
      <c r="H11" t="n">
        <v>7</v>
      </c>
      <c r="I11" t="n">
        <v>27</v>
      </c>
      <c r="J11" t="n">
        <v>-1</v>
      </c>
      <c r="K11" t="n">
        <v>-1</v>
      </c>
      <c r="L11" t="n">
        <v>-1</v>
      </c>
      <c r="M11">
        <f>IF(Q[[#This Row],[1]]-ROUND('وارد کردن اطلاعات'!$D$5,0)&lt;0,1000,Q[[#This Row],[1]]-ROUND('وارد کردن اطلاعات'!$D$5,0))</f>
        <v/>
      </c>
      <c r="N11">
        <f>IF(Q[[#This Row],[2]]-ROUND('وارد کردن اطلاعات'!$D$6,0)&lt;0,1000,Q[[#This Row],[2]]-ROUND('وارد کردن اطلاعات'!$D$6,0))</f>
        <v/>
      </c>
      <c r="O11">
        <f>IF(Q[[#This Row],[3]]-ROUND('وارد کردن اطلاعات'!$D$7,0)&lt;0,1000,Q[[#This Row],[3]]-ROUND('وارد کردن اطلاعات'!$D$7,0))</f>
        <v/>
      </c>
      <c r="P11">
        <f>IF(Q[[#This Row],[4]]-ROUND('وارد کردن اطلاعات'!$D$8,0)&lt;0,1000,Q[[#This Row],[4]]-ROUND('وارد کردن اطلاعات'!$D$8,0))</f>
        <v/>
      </c>
      <c r="Q11">
        <f>IF(Q[[#This Row],[5]]-ROUND('وارد کردن اطلاعات'!$D$9,0)&lt;0,1000,Q[[#This Row],[5]]-ROUND('وارد کردن اطلاعات'!$D$9,0))</f>
        <v/>
      </c>
      <c r="R11">
        <f>IF(Q[[#This Row],[6]]-ROUND('وارد کردن اطلاعات'!$D$10,0)&lt;0,1000,Q[[#This Row],[6]]-ROUND('وارد کردن اطلاعات'!$D$10,0))</f>
        <v/>
      </c>
      <c r="S11">
        <f>IF(Q[[#This Row],[7]]-ROUND('وارد کردن اطلاعات'!$D$11,0)&lt;0,1000,Q[[#This Row],[7]]-ROUND('وارد کردن اطلاعات'!$D$11,0))</f>
        <v/>
      </c>
      <c r="T11">
        <f>IF(Q[[#This Row],[8]]-ROUND('وارد کردن اطلاعات'!$D$12,0)&lt;0,1000,Q[[#This Row],[8]]-ROUND('وارد کردن اطلاعات'!$D$12,0))</f>
        <v/>
      </c>
      <c r="U11">
        <f>IF(Q[[#This Row],[9]]-ROUND('وارد کردن اطلاعات'!$D$13,0)&lt;0,1000,Q[[#This Row],[9]]-ROUND('وارد کردن اطلاعات'!$D$13,0))</f>
        <v/>
      </c>
      <c r="V11">
        <f>IF(Q[[#This Row],[10]]-ROUND('وارد کردن اطلاعات'!$D$14,0)&lt;0,1000,Q[[#This Row],[10]]-ROUND('وارد کردن اطلاعات'!$D$14,0))</f>
        <v/>
      </c>
      <c r="W11">
        <f>IF(Q[[#This Row],[11]]-ROUND('وارد کردن اطلاعات'!$D$15,0)&lt;0,1000,Q[[#This Row],[11]]-ROUND('وارد کردن اطلاعات'!$D$15,0))</f>
        <v/>
      </c>
    </row>
    <row r="12">
      <c r="A12" t="n">
        <v>9</v>
      </c>
      <c r="B12" t="n">
        <v>18</v>
      </c>
      <c r="C12" t="n">
        <v>21</v>
      </c>
      <c r="D12" t="n">
        <v>34</v>
      </c>
      <c r="E12" t="n">
        <v>-1</v>
      </c>
      <c r="F12" t="n">
        <v>9</v>
      </c>
      <c r="G12" t="n">
        <v>7</v>
      </c>
      <c r="H12" t="n">
        <v>6</v>
      </c>
      <c r="I12" t="n">
        <v>22</v>
      </c>
      <c r="J12" t="n">
        <v>-1</v>
      </c>
      <c r="K12" t="n">
        <v>-1</v>
      </c>
      <c r="L12" t="n">
        <v>-1</v>
      </c>
      <c r="M12">
        <f>IF(Q[[#This Row],[1]]-ROUND('وارد کردن اطلاعات'!$D$5,0)&lt;0,1000,Q[[#This Row],[1]]-ROUND('وارد کردن اطلاعات'!$D$5,0))</f>
        <v/>
      </c>
      <c r="N12">
        <f>IF(Q[[#This Row],[2]]-ROUND('وارد کردن اطلاعات'!$D$6,0)&lt;0,1000,Q[[#This Row],[2]]-ROUND('وارد کردن اطلاعات'!$D$6,0))</f>
        <v/>
      </c>
      <c r="O12">
        <f>IF(Q[[#This Row],[3]]-ROUND('وارد کردن اطلاعات'!$D$7,0)&lt;0,1000,Q[[#This Row],[3]]-ROUND('وارد کردن اطلاعات'!$D$7,0))</f>
        <v/>
      </c>
      <c r="P12">
        <f>IF(Q[[#This Row],[4]]-ROUND('وارد کردن اطلاعات'!$D$8,0)&lt;0,1000,Q[[#This Row],[4]]-ROUND('وارد کردن اطلاعات'!$D$8,0))</f>
        <v/>
      </c>
      <c r="Q12">
        <f>IF(Q[[#This Row],[5]]-ROUND('وارد کردن اطلاعات'!$D$9,0)&lt;0,1000,Q[[#This Row],[5]]-ROUND('وارد کردن اطلاعات'!$D$9,0))</f>
        <v/>
      </c>
      <c r="R12">
        <f>IF(Q[[#This Row],[6]]-ROUND('وارد کردن اطلاعات'!$D$10,0)&lt;0,1000,Q[[#This Row],[6]]-ROUND('وارد کردن اطلاعات'!$D$10,0))</f>
        <v/>
      </c>
      <c r="S12">
        <f>IF(Q[[#This Row],[7]]-ROUND('وارد کردن اطلاعات'!$D$11,0)&lt;0,1000,Q[[#This Row],[7]]-ROUND('وارد کردن اطلاعات'!$D$11,0))</f>
        <v/>
      </c>
      <c r="T12">
        <f>IF(Q[[#This Row],[8]]-ROUND('وارد کردن اطلاعات'!$D$12,0)&lt;0,1000,Q[[#This Row],[8]]-ROUND('وارد کردن اطلاعات'!$D$12,0))</f>
        <v/>
      </c>
      <c r="U12">
        <f>IF(Q[[#This Row],[9]]-ROUND('وارد کردن اطلاعات'!$D$13,0)&lt;0,1000,Q[[#This Row],[9]]-ROUND('وارد کردن اطلاعات'!$D$13,0))</f>
        <v/>
      </c>
      <c r="V12">
        <f>IF(Q[[#This Row],[10]]-ROUND('وارد کردن اطلاعات'!$D$14,0)&lt;0,1000,Q[[#This Row],[10]]-ROUND('وارد کردن اطلاعات'!$D$14,0))</f>
        <v/>
      </c>
      <c r="W12">
        <f>IF(Q[[#This Row],[11]]-ROUND('وارد کردن اطلاعات'!$D$15,0)&lt;0,1000,Q[[#This Row],[11]]-ROUND('وارد کردن اطلاعات'!$D$15,0))</f>
        <v/>
      </c>
    </row>
    <row r="13">
      <c r="A13" t="n">
        <v>8</v>
      </c>
      <c r="B13" t="n">
        <v>19</v>
      </c>
      <c r="C13" t="n">
        <v>22</v>
      </c>
      <c r="D13" t="n">
        <v>36</v>
      </c>
      <c r="E13" t="n">
        <v>-1</v>
      </c>
      <c r="F13" t="n">
        <v>8</v>
      </c>
      <c r="G13" t="n">
        <v>-1</v>
      </c>
      <c r="H13" t="n">
        <v>-1</v>
      </c>
      <c r="I13" t="n">
        <v>17</v>
      </c>
      <c r="J13" t="n">
        <v>14</v>
      </c>
      <c r="K13" t="n">
        <v>-1</v>
      </c>
      <c r="L13" t="n">
        <v>-1</v>
      </c>
      <c r="M13">
        <f>IF(Q[[#This Row],[1]]-ROUND('وارد کردن اطلاعات'!$D$5,0)&lt;0,1000,Q[[#This Row],[1]]-ROUND('وارد کردن اطلاعات'!$D$5,0))</f>
        <v/>
      </c>
      <c r="N13">
        <f>IF(Q[[#This Row],[2]]-ROUND('وارد کردن اطلاعات'!$D$6,0)&lt;0,1000,Q[[#This Row],[2]]-ROUND('وارد کردن اطلاعات'!$D$6,0))</f>
        <v/>
      </c>
      <c r="O13">
        <f>IF(Q[[#This Row],[3]]-ROUND('وارد کردن اطلاعات'!$D$7,0)&lt;0,1000,Q[[#This Row],[3]]-ROUND('وارد کردن اطلاعات'!$D$7,0))</f>
        <v/>
      </c>
      <c r="P13">
        <f>IF(Q[[#This Row],[4]]-ROUND('وارد کردن اطلاعات'!$D$8,0)&lt;0,1000,Q[[#This Row],[4]]-ROUND('وارد کردن اطلاعات'!$D$8,0))</f>
        <v/>
      </c>
      <c r="Q13">
        <f>IF(Q[[#This Row],[5]]-ROUND('وارد کردن اطلاعات'!$D$9,0)&lt;0,1000,Q[[#This Row],[5]]-ROUND('وارد کردن اطلاعات'!$D$9,0))</f>
        <v/>
      </c>
      <c r="R13">
        <f>IF(Q[[#This Row],[6]]-ROUND('وارد کردن اطلاعات'!$D$10,0)&lt;0,1000,Q[[#This Row],[6]]-ROUND('وارد کردن اطلاعات'!$D$10,0))</f>
        <v/>
      </c>
      <c r="S13">
        <f>IF(Q[[#This Row],[7]]-ROUND('وارد کردن اطلاعات'!$D$11,0)&lt;0,1000,Q[[#This Row],[7]]-ROUND('وارد کردن اطلاعات'!$D$11,0))</f>
        <v/>
      </c>
      <c r="T13">
        <f>IF(Q[[#This Row],[8]]-ROUND('وارد کردن اطلاعات'!$D$12,0)&lt;0,1000,Q[[#This Row],[8]]-ROUND('وارد کردن اطلاعات'!$D$12,0))</f>
        <v/>
      </c>
      <c r="U13">
        <f>IF(Q[[#This Row],[9]]-ROUND('وارد کردن اطلاعات'!$D$13,0)&lt;0,1000,Q[[#This Row],[9]]-ROUND('وارد کردن اطلاعات'!$D$13,0))</f>
        <v/>
      </c>
      <c r="V13">
        <f>IF(Q[[#This Row],[10]]-ROUND('وارد کردن اطلاعات'!$D$14,0)&lt;0,1000,Q[[#This Row],[10]]-ROUND('وارد کردن اطلاعات'!$D$14,0))</f>
        <v/>
      </c>
      <c r="W13">
        <f>IF(Q[[#This Row],[11]]-ROUND('وارد کردن اطلاعات'!$D$15,0)&lt;0,1000,Q[[#This Row],[11]]-ROUND('وارد کردن اطلاعات'!$D$15,0))</f>
        <v/>
      </c>
    </row>
    <row r="14">
      <c r="A14" t="n">
        <v>7</v>
      </c>
      <c r="B14" t="n">
        <v>20</v>
      </c>
      <c r="C14" t="n">
        <v>24</v>
      </c>
      <c r="D14" t="n">
        <v>38</v>
      </c>
      <c r="E14" t="n">
        <v>-1</v>
      </c>
      <c r="F14" t="n">
        <v>7</v>
      </c>
      <c r="G14" t="n">
        <v>-1</v>
      </c>
      <c r="H14" t="n">
        <v>5</v>
      </c>
      <c r="I14" t="n">
        <v>10</v>
      </c>
      <c r="J14" t="n">
        <v>12</v>
      </c>
      <c r="K14" t="n">
        <v>-1</v>
      </c>
      <c r="L14" t="n">
        <v>-1</v>
      </c>
      <c r="M14">
        <f>IF(Q[[#This Row],[1]]-ROUND('وارد کردن اطلاعات'!$D$5,0)&lt;0,1000,Q[[#This Row],[1]]-ROUND('وارد کردن اطلاعات'!$D$5,0))</f>
        <v/>
      </c>
      <c r="N14">
        <f>IF(Q[[#This Row],[2]]-ROUND('وارد کردن اطلاعات'!$D$6,0)&lt;0,1000,Q[[#This Row],[2]]-ROUND('وارد کردن اطلاعات'!$D$6,0))</f>
        <v/>
      </c>
      <c r="O14">
        <f>IF(Q[[#This Row],[3]]-ROUND('وارد کردن اطلاعات'!$D$7,0)&lt;0,1000,Q[[#This Row],[3]]-ROUND('وارد کردن اطلاعات'!$D$7,0))</f>
        <v/>
      </c>
      <c r="P14">
        <f>IF(Q[[#This Row],[4]]-ROUND('وارد کردن اطلاعات'!$D$8,0)&lt;0,1000,Q[[#This Row],[4]]-ROUND('وارد کردن اطلاعات'!$D$8,0))</f>
        <v/>
      </c>
      <c r="Q14">
        <f>IF(Q[[#This Row],[5]]-ROUND('وارد کردن اطلاعات'!$D$9,0)&lt;0,1000,Q[[#This Row],[5]]-ROUND('وارد کردن اطلاعات'!$D$9,0))</f>
        <v/>
      </c>
      <c r="R14">
        <f>IF(Q[[#This Row],[6]]-ROUND('وارد کردن اطلاعات'!$D$10,0)&lt;0,1000,Q[[#This Row],[6]]-ROUND('وارد کردن اطلاعات'!$D$10,0))</f>
        <v/>
      </c>
      <c r="S14">
        <f>IF(Q[[#This Row],[7]]-ROUND('وارد کردن اطلاعات'!$D$11,0)&lt;0,1000,Q[[#This Row],[7]]-ROUND('وارد کردن اطلاعات'!$D$11,0))</f>
        <v/>
      </c>
      <c r="T14">
        <f>IF(Q[[#This Row],[8]]-ROUND('وارد کردن اطلاعات'!$D$12,0)&lt;0,1000,Q[[#This Row],[8]]-ROUND('وارد کردن اطلاعات'!$D$12,0))</f>
        <v/>
      </c>
      <c r="U14">
        <f>IF(Q[[#This Row],[9]]-ROUND('وارد کردن اطلاعات'!$D$13,0)&lt;0,1000,Q[[#This Row],[9]]-ROUND('وارد کردن اطلاعات'!$D$13,0))</f>
        <v/>
      </c>
      <c r="V14">
        <f>IF(Q[[#This Row],[10]]-ROUND('وارد کردن اطلاعات'!$D$14,0)&lt;0,1000,Q[[#This Row],[10]]-ROUND('وارد کردن اطلاعات'!$D$14,0))</f>
        <v/>
      </c>
      <c r="W14">
        <f>IF(Q[[#This Row],[11]]-ROUND('وارد کردن اطلاعات'!$D$15,0)&lt;0,1000,Q[[#This Row],[11]]-ROUND('وارد کردن اطلاعات'!$D$15,0))</f>
        <v/>
      </c>
    </row>
    <row r="15">
      <c r="A15" t="n">
        <v>6</v>
      </c>
      <c r="B15" t="n">
        <v>23</v>
      </c>
      <c r="C15" t="n">
        <v>-1</v>
      </c>
      <c r="D15" t="n">
        <v>43</v>
      </c>
      <c r="E15" t="n">
        <v>2</v>
      </c>
      <c r="F15" t="n">
        <v>-1</v>
      </c>
      <c r="G15" t="n">
        <v>5</v>
      </c>
      <c r="H15" t="n">
        <v>-1</v>
      </c>
      <c r="I15" t="n">
        <v>7</v>
      </c>
      <c r="J15" t="n">
        <v>10</v>
      </c>
      <c r="K15" t="n">
        <v>-1</v>
      </c>
      <c r="L15" t="n">
        <v>-1</v>
      </c>
      <c r="M15">
        <f>IF(Q[[#This Row],[1]]-ROUND('وارد کردن اطلاعات'!$D$5,0)&lt;0,1000,Q[[#This Row],[1]]-ROUND('وارد کردن اطلاعات'!$D$5,0))</f>
        <v/>
      </c>
      <c r="N15">
        <f>IF(Q[[#This Row],[2]]-ROUND('وارد کردن اطلاعات'!$D$6,0)&lt;0,1000,Q[[#This Row],[2]]-ROUND('وارد کردن اطلاعات'!$D$6,0))</f>
        <v/>
      </c>
      <c r="O15">
        <f>IF(Q[[#This Row],[3]]-ROUND('وارد کردن اطلاعات'!$D$7,0)&lt;0,1000,Q[[#This Row],[3]]-ROUND('وارد کردن اطلاعات'!$D$7,0))</f>
        <v/>
      </c>
      <c r="P15">
        <f>IF(Q[[#This Row],[4]]-ROUND('وارد کردن اطلاعات'!$D$8,0)&lt;0,1000,Q[[#This Row],[4]]-ROUND('وارد کردن اطلاعات'!$D$8,0))</f>
        <v/>
      </c>
      <c r="Q15">
        <f>IF(Q[[#This Row],[5]]-ROUND('وارد کردن اطلاعات'!$D$9,0)&lt;0,1000,Q[[#This Row],[5]]-ROUND('وارد کردن اطلاعات'!$D$9,0))</f>
        <v/>
      </c>
      <c r="R15">
        <f>IF(Q[[#This Row],[6]]-ROUND('وارد کردن اطلاعات'!$D$10,0)&lt;0,1000,Q[[#This Row],[6]]-ROUND('وارد کردن اطلاعات'!$D$10,0))</f>
        <v/>
      </c>
      <c r="S15">
        <f>IF(Q[[#This Row],[7]]-ROUND('وارد کردن اطلاعات'!$D$11,0)&lt;0,1000,Q[[#This Row],[7]]-ROUND('وارد کردن اطلاعات'!$D$11,0))</f>
        <v/>
      </c>
      <c r="T15">
        <f>IF(Q[[#This Row],[8]]-ROUND('وارد کردن اطلاعات'!$D$12,0)&lt;0,1000,Q[[#This Row],[8]]-ROUND('وارد کردن اطلاعات'!$D$12,0))</f>
        <v/>
      </c>
      <c r="U15">
        <f>IF(Q[[#This Row],[9]]-ROUND('وارد کردن اطلاعات'!$D$13,0)&lt;0,1000,Q[[#This Row],[9]]-ROUND('وارد کردن اطلاعات'!$D$13,0))</f>
        <v/>
      </c>
      <c r="V15">
        <f>IF(Q[[#This Row],[10]]-ROUND('وارد کردن اطلاعات'!$D$14,0)&lt;0,1000,Q[[#This Row],[10]]-ROUND('وارد کردن اطلاعات'!$D$14,0))</f>
        <v/>
      </c>
      <c r="W15">
        <f>IF(Q[[#This Row],[11]]-ROUND('وارد کردن اطلاعات'!$D$15,0)&lt;0,1000,Q[[#This Row],[11]]-ROUND('وارد کردن اطلاعات'!$D$15,0))</f>
        <v/>
      </c>
    </row>
    <row r="16">
      <c r="A16" t="n">
        <v>5</v>
      </c>
      <c r="B16" t="n">
        <v>24</v>
      </c>
      <c r="C16" t="n">
        <v>26</v>
      </c>
      <c r="D16" t="n">
        <v>48</v>
      </c>
      <c r="E16" t="n">
        <v>-1</v>
      </c>
      <c r="F16" t="n">
        <v>6</v>
      </c>
      <c r="G16" t="n">
        <v>-1</v>
      </c>
      <c r="H16" t="n">
        <v>4</v>
      </c>
      <c r="I16" t="n">
        <v>6</v>
      </c>
      <c r="J16" t="n">
        <v>7</v>
      </c>
      <c r="K16" t="n">
        <v>-1</v>
      </c>
      <c r="L16" t="n">
        <v>-1</v>
      </c>
      <c r="M16">
        <f>IF(Q[[#This Row],[1]]-ROUND('وارد کردن اطلاعات'!$D$5,0)&lt;0,1000,Q[[#This Row],[1]]-ROUND('وارد کردن اطلاعات'!$D$5,0))</f>
        <v/>
      </c>
      <c r="N16">
        <f>IF(Q[[#This Row],[2]]-ROUND('وارد کردن اطلاعات'!$D$6,0)&lt;0,1000,Q[[#This Row],[2]]-ROUND('وارد کردن اطلاعات'!$D$6,0))</f>
        <v/>
      </c>
      <c r="O16">
        <f>IF(Q[[#This Row],[3]]-ROUND('وارد کردن اطلاعات'!$D$7,0)&lt;0,1000,Q[[#This Row],[3]]-ROUND('وارد کردن اطلاعات'!$D$7,0))</f>
        <v/>
      </c>
      <c r="P16">
        <f>IF(Q[[#This Row],[4]]-ROUND('وارد کردن اطلاعات'!$D$8,0)&lt;0,1000,Q[[#This Row],[4]]-ROUND('وارد کردن اطلاعات'!$D$8,0))</f>
        <v/>
      </c>
      <c r="Q16">
        <f>IF(Q[[#This Row],[5]]-ROUND('وارد کردن اطلاعات'!$D$9,0)&lt;0,1000,Q[[#This Row],[5]]-ROUND('وارد کردن اطلاعات'!$D$9,0))</f>
        <v/>
      </c>
      <c r="R16">
        <f>IF(Q[[#This Row],[6]]-ROUND('وارد کردن اطلاعات'!$D$10,0)&lt;0,1000,Q[[#This Row],[6]]-ROUND('وارد کردن اطلاعات'!$D$10,0))</f>
        <v/>
      </c>
      <c r="S16">
        <f>IF(Q[[#This Row],[7]]-ROUND('وارد کردن اطلاعات'!$D$11,0)&lt;0,1000,Q[[#This Row],[7]]-ROUND('وارد کردن اطلاعات'!$D$11,0))</f>
        <v/>
      </c>
      <c r="T16">
        <f>IF(Q[[#This Row],[8]]-ROUND('وارد کردن اطلاعات'!$D$12,0)&lt;0,1000,Q[[#This Row],[8]]-ROUND('وارد کردن اطلاعات'!$D$12,0))</f>
        <v/>
      </c>
      <c r="U16">
        <f>IF(Q[[#This Row],[9]]-ROUND('وارد کردن اطلاعات'!$D$13,0)&lt;0,1000,Q[[#This Row],[9]]-ROUND('وارد کردن اطلاعات'!$D$13,0))</f>
        <v/>
      </c>
      <c r="V16">
        <f>IF(Q[[#This Row],[10]]-ROUND('وارد کردن اطلاعات'!$D$14,0)&lt;0,1000,Q[[#This Row],[10]]-ROUND('وارد کردن اطلاعات'!$D$14,0))</f>
        <v/>
      </c>
      <c r="W16">
        <f>IF(Q[[#This Row],[11]]-ROUND('وارد کردن اطلاعات'!$D$15,0)&lt;0,1000,Q[[#This Row],[11]]-ROUND('وارد کردن اطلاعات'!$D$15,0))</f>
        <v/>
      </c>
    </row>
    <row r="17">
      <c r="A17" t="n">
        <v>4</v>
      </c>
      <c r="B17" t="n">
        <v>25</v>
      </c>
      <c r="C17" t="n">
        <v>27</v>
      </c>
      <c r="D17" t="n">
        <v>51</v>
      </c>
      <c r="E17" t="n">
        <v>-1</v>
      </c>
      <c r="F17" t="n">
        <v>5</v>
      </c>
      <c r="G17" t="n">
        <v>4</v>
      </c>
      <c r="H17" t="n">
        <v>-1</v>
      </c>
      <c r="I17" t="n">
        <v>5</v>
      </c>
      <c r="J17" t="n">
        <v>5</v>
      </c>
      <c r="K17" t="n">
        <v>-1</v>
      </c>
      <c r="L17" t="n">
        <v>4</v>
      </c>
      <c r="M17">
        <f>IF(Q[[#This Row],[1]]-ROUND('وارد کردن اطلاعات'!$D$5,0)&lt;0,1000,Q[[#This Row],[1]]-ROUND('وارد کردن اطلاعات'!$D$5,0))</f>
        <v/>
      </c>
      <c r="N17">
        <f>IF(Q[[#This Row],[2]]-ROUND('وارد کردن اطلاعات'!$D$6,0)&lt;0,1000,Q[[#This Row],[2]]-ROUND('وارد کردن اطلاعات'!$D$6,0))</f>
        <v/>
      </c>
      <c r="O17">
        <f>IF(Q[[#This Row],[3]]-ROUND('وارد کردن اطلاعات'!$D$7,0)&lt;0,1000,Q[[#This Row],[3]]-ROUND('وارد کردن اطلاعات'!$D$7,0))</f>
        <v/>
      </c>
      <c r="P17">
        <f>IF(Q[[#This Row],[4]]-ROUND('وارد کردن اطلاعات'!$D$8,0)&lt;0,1000,Q[[#This Row],[4]]-ROUND('وارد کردن اطلاعات'!$D$8,0))</f>
        <v/>
      </c>
      <c r="Q17">
        <f>IF(Q[[#This Row],[5]]-ROUND('وارد کردن اطلاعات'!$D$9,0)&lt;0,1000,Q[[#This Row],[5]]-ROUND('وارد کردن اطلاعات'!$D$9,0))</f>
        <v/>
      </c>
      <c r="R17">
        <f>IF(Q[[#This Row],[6]]-ROUND('وارد کردن اطلاعات'!$D$10,0)&lt;0,1000,Q[[#This Row],[6]]-ROUND('وارد کردن اطلاعات'!$D$10,0))</f>
        <v/>
      </c>
      <c r="S17">
        <f>IF(Q[[#This Row],[7]]-ROUND('وارد کردن اطلاعات'!$D$11,0)&lt;0,1000,Q[[#This Row],[7]]-ROUND('وارد کردن اطلاعات'!$D$11,0))</f>
        <v/>
      </c>
      <c r="T17">
        <f>IF(Q[[#This Row],[8]]-ROUND('وارد کردن اطلاعات'!$D$12,0)&lt;0,1000,Q[[#This Row],[8]]-ROUND('وارد کردن اطلاعات'!$D$12,0))</f>
        <v/>
      </c>
      <c r="U17">
        <f>IF(Q[[#This Row],[9]]-ROUND('وارد کردن اطلاعات'!$D$13,0)&lt;0,1000,Q[[#This Row],[9]]-ROUND('وارد کردن اطلاعات'!$D$13,0))</f>
        <v/>
      </c>
      <c r="V17">
        <f>IF(Q[[#This Row],[10]]-ROUND('وارد کردن اطلاعات'!$D$14,0)&lt;0,1000,Q[[#This Row],[10]]-ROUND('وارد کردن اطلاعات'!$D$14,0))</f>
        <v/>
      </c>
      <c r="W17">
        <f>IF(Q[[#This Row],[11]]-ROUND('وارد کردن اطلاعات'!$D$15,0)&lt;0,1000,Q[[#This Row],[11]]-ROUND('وارد کردن اطلاعات'!$D$15,0))</f>
        <v/>
      </c>
    </row>
    <row r="18">
      <c r="A18" t="n">
        <v>3</v>
      </c>
      <c r="B18" t="n">
        <v>-1</v>
      </c>
      <c r="C18" t="n">
        <v>28</v>
      </c>
      <c r="D18" t="n">
        <v>56</v>
      </c>
      <c r="E18" t="n">
        <v>-1</v>
      </c>
      <c r="F18" t="n">
        <v>4</v>
      </c>
      <c r="G18" t="n">
        <v>2</v>
      </c>
      <c r="H18" t="n">
        <v>3</v>
      </c>
      <c r="I18" t="n">
        <v>3</v>
      </c>
      <c r="J18" t="n">
        <v>4</v>
      </c>
      <c r="K18" t="n">
        <v>-1</v>
      </c>
      <c r="L18" t="n">
        <v>-1</v>
      </c>
      <c r="M18">
        <f>IF(Q[[#This Row],[1]]-ROUND('وارد کردن اطلاعات'!$D$5,0)&lt;0,1000,Q[[#This Row],[1]]-ROUND('وارد کردن اطلاعات'!$D$5,0))</f>
        <v/>
      </c>
      <c r="N18">
        <f>IF(Q[[#This Row],[2]]-ROUND('وارد کردن اطلاعات'!$D$6,0)&lt;0,1000,Q[[#This Row],[2]]-ROUND('وارد کردن اطلاعات'!$D$6,0))</f>
        <v/>
      </c>
      <c r="O18">
        <f>IF(Q[[#This Row],[3]]-ROUND('وارد کردن اطلاعات'!$D$7,0)&lt;0,1000,Q[[#This Row],[3]]-ROUND('وارد کردن اطلاعات'!$D$7,0))</f>
        <v/>
      </c>
      <c r="P18">
        <f>IF(Q[[#This Row],[4]]-ROUND('وارد کردن اطلاعات'!$D$8,0)&lt;0,1000,Q[[#This Row],[4]]-ROUND('وارد کردن اطلاعات'!$D$8,0))</f>
        <v/>
      </c>
      <c r="Q18">
        <f>IF(Q[[#This Row],[5]]-ROUND('وارد کردن اطلاعات'!$D$9,0)&lt;0,1000,Q[[#This Row],[5]]-ROUND('وارد کردن اطلاعات'!$D$9,0))</f>
        <v/>
      </c>
      <c r="R18">
        <f>IF(Q[[#This Row],[6]]-ROUND('وارد کردن اطلاعات'!$D$10,0)&lt;0,1000,Q[[#This Row],[6]]-ROUND('وارد کردن اطلاعات'!$D$10,0))</f>
        <v/>
      </c>
      <c r="S18">
        <f>IF(Q[[#This Row],[7]]-ROUND('وارد کردن اطلاعات'!$D$11,0)&lt;0,1000,Q[[#This Row],[7]]-ROUND('وارد کردن اطلاعات'!$D$11,0))</f>
        <v/>
      </c>
      <c r="T18">
        <f>IF(Q[[#This Row],[8]]-ROUND('وارد کردن اطلاعات'!$D$12,0)&lt;0,1000,Q[[#This Row],[8]]-ROUND('وارد کردن اطلاعات'!$D$12,0))</f>
        <v/>
      </c>
      <c r="U18">
        <f>IF(Q[[#This Row],[9]]-ROUND('وارد کردن اطلاعات'!$D$13,0)&lt;0,1000,Q[[#This Row],[9]]-ROUND('وارد کردن اطلاعات'!$D$13,0))</f>
        <v/>
      </c>
      <c r="V18">
        <f>IF(Q[[#This Row],[10]]-ROUND('وارد کردن اطلاعات'!$D$14,0)&lt;0,1000,Q[[#This Row],[10]]-ROUND('وارد کردن اطلاعات'!$D$14,0))</f>
        <v/>
      </c>
      <c r="W18">
        <f>IF(Q[[#This Row],[11]]-ROUND('وارد کردن اطلاعات'!$D$15,0)&lt;0,1000,Q[[#This Row],[11]]-ROUND('وارد کردن اطلاعات'!$D$15,0))</f>
        <v/>
      </c>
    </row>
    <row r="19">
      <c r="A19" t="n">
        <v>2</v>
      </c>
      <c r="B19" t="n">
        <v>-1</v>
      </c>
      <c r="C19" t="n">
        <v>-1</v>
      </c>
      <c r="D19" t="n">
        <v>-1</v>
      </c>
      <c r="E19" t="n">
        <v>-1</v>
      </c>
      <c r="F19" t="n">
        <v>1</v>
      </c>
      <c r="G19" t="n">
        <v>-1</v>
      </c>
      <c r="H19" t="n">
        <v>-1</v>
      </c>
      <c r="I19" t="n">
        <v>0</v>
      </c>
      <c r="J19" t="n">
        <v>1</v>
      </c>
      <c r="K19" t="n">
        <v>-1</v>
      </c>
      <c r="L19" t="n">
        <v>3</v>
      </c>
      <c r="M19">
        <f>IF(Q[[#This Row],[1]]-ROUND('وارد کردن اطلاعات'!$D$5,0)&lt;0,1000,Q[[#This Row],[1]]-ROUND('وارد کردن اطلاعات'!$D$5,0))</f>
        <v/>
      </c>
      <c r="N19">
        <f>IF(Q[[#This Row],[2]]-ROUND('وارد کردن اطلاعات'!$D$6,0)&lt;0,1000,Q[[#This Row],[2]]-ROUND('وارد کردن اطلاعات'!$D$6,0))</f>
        <v/>
      </c>
      <c r="O19">
        <f>IF(Q[[#This Row],[3]]-ROUND('وارد کردن اطلاعات'!$D$7,0)&lt;0,1000,Q[[#This Row],[3]]-ROUND('وارد کردن اطلاعات'!$D$7,0))</f>
        <v/>
      </c>
      <c r="P19">
        <f>IF(Q[[#This Row],[4]]-ROUND('وارد کردن اطلاعات'!$D$8,0)&lt;0,1000,Q[[#This Row],[4]]-ROUND('وارد کردن اطلاعات'!$D$8,0))</f>
        <v/>
      </c>
      <c r="Q19">
        <f>IF(Q[[#This Row],[5]]-ROUND('وارد کردن اطلاعات'!$D$9,0)&lt;0,1000,Q[[#This Row],[5]]-ROUND('وارد کردن اطلاعات'!$D$9,0))</f>
        <v/>
      </c>
      <c r="R19">
        <f>IF(Q[[#This Row],[6]]-ROUND('وارد کردن اطلاعات'!$D$10,0)&lt;0,1000,Q[[#This Row],[6]]-ROUND('وارد کردن اطلاعات'!$D$10,0))</f>
        <v/>
      </c>
      <c r="S19">
        <f>IF(Q[[#This Row],[7]]-ROUND('وارد کردن اطلاعات'!$D$11,0)&lt;0,1000,Q[[#This Row],[7]]-ROUND('وارد کردن اطلاعات'!$D$11,0))</f>
        <v/>
      </c>
      <c r="T19">
        <f>IF(Q[[#This Row],[8]]-ROUND('وارد کردن اطلاعات'!$D$12,0)&lt;0,1000,Q[[#This Row],[8]]-ROUND('وارد کردن اطلاعات'!$D$12,0))</f>
        <v/>
      </c>
      <c r="U19">
        <f>IF(Q[[#This Row],[9]]-ROUND('وارد کردن اطلاعات'!$D$13,0)&lt;0,1000,Q[[#This Row],[9]]-ROUND('وارد کردن اطلاعات'!$D$13,0))</f>
        <v/>
      </c>
      <c r="V19">
        <f>IF(Q[[#This Row],[10]]-ROUND('وارد کردن اطلاعات'!$D$14,0)&lt;0,1000,Q[[#This Row],[10]]-ROUND('وارد کردن اطلاعات'!$D$14,0))</f>
        <v/>
      </c>
      <c r="W19">
        <f>IF(Q[[#This Row],[11]]-ROUND('وارد کردن اطلاعات'!$D$15,0)&lt;0,1000,Q[[#This Row],[11]]-ROUND('وارد کردن اطلاعات'!$D$15,0))</f>
        <v/>
      </c>
    </row>
    <row r="20">
      <c r="A20" t="n">
        <v>1</v>
      </c>
      <c r="B20" t="n">
        <v>26</v>
      </c>
      <c r="C20" t="n">
        <v>29</v>
      </c>
      <c r="D20" t="n">
        <v>57</v>
      </c>
      <c r="E20" t="n">
        <v>3</v>
      </c>
      <c r="F20" t="n">
        <v>-1</v>
      </c>
      <c r="G20" t="n">
        <v>-1</v>
      </c>
      <c r="H20" t="n">
        <v>-1</v>
      </c>
      <c r="I20" t="n">
        <v>-1</v>
      </c>
      <c r="J20" t="n">
        <v>-1</v>
      </c>
      <c r="K20" t="n">
        <v>4</v>
      </c>
      <c r="L20" t="n">
        <v>1</v>
      </c>
      <c r="M20">
        <f>IF(Q[[#This Row],[1]]-ROUND('وارد کردن اطلاعات'!$D$5,0)&lt;0,1000,Q[[#This Row],[1]]-ROUND('وارد کردن اطلاعات'!$D$5,0))</f>
        <v/>
      </c>
      <c r="N20">
        <f>IF(Q[[#This Row],[2]]-ROUND('وارد کردن اطلاعات'!$D$6,0)&lt;0,1000,Q[[#This Row],[2]]-ROUND('وارد کردن اطلاعات'!$D$6,0))</f>
        <v/>
      </c>
      <c r="O20">
        <f>IF(Q[[#This Row],[3]]-ROUND('وارد کردن اطلاعات'!$D$7,0)&lt;0,1000,Q[[#This Row],[3]]-ROUND('وارد کردن اطلاعات'!$D$7,0))</f>
        <v/>
      </c>
      <c r="P20">
        <f>IF(Q[[#This Row],[4]]-ROUND('وارد کردن اطلاعات'!$D$8,0)&lt;0,1000,Q[[#This Row],[4]]-ROUND('وارد کردن اطلاعات'!$D$8,0))</f>
        <v/>
      </c>
      <c r="Q20">
        <f>IF(Q[[#This Row],[5]]-ROUND('وارد کردن اطلاعات'!$D$9,0)&lt;0,1000,Q[[#This Row],[5]]-ROUND('وارد کردن اطلاعات'!$D$9,0))</f>
        <v/>
      </c>
      <c r="R20">
        <f>IF(Q[[#This Row],[6]]-ROUND('وارد کردن اطلاعات'!$D$10,0)&lt;0,1000,Q[[#This Row],[6]]-ROUND('وارد کردن اطلاعات'!$D$10,0))</f>
        <v/>
      </c>
      <c r="S20">
        <f>IF(Q[[#This Row],[7]]-ROUND('وارد کردن اطلاعات'!$D$11,0)&lt;0,1000,Q[[#This Row],[7]]-ROUND('وارد کردن اطلاعات'!$D$11,0))</f>
        <v/>
      </c>
      <c r="T20">
        <f>IF(Q[[#This Row],[8]]-ROUND('وارد کردن اطلاعات'!$D$12,0)&lt;0,1000,Q[[#This Row],[8]]-ROUND('وارد کردن اطلاعات'!$D$12,0))</f>
        <v/>
      </c>
      <c r="U20">
        <f>IF(Q[[#This Row],[9]]-ROUND('وارد کردن اطلاعات'!$D$13,0)&lt;0,1000,Q[[#This Row],[9]]-ROUND('وارد کردن اطلاعات'!$D$13,0))</f>
        <v/>
      </c>
      <c r="V20">
        <f>IF(Q[[#This Row],[10]]-ROUND('وارد کردن اطلاعات'!$D$14,0)&lt;0,1000,Q[[#This Row],[10]]-ROUND('وارد کردن اطلاعات'!$D$14,0))</f>
        <v/>
      </c>
      <c r="W20">
        <f>IF(Q[[#This Row],[11]]-ROUND('وارد کردن اطلاعات'!$D$15,0)&lt;0,1000,Q[[#This Row],[11]]-ROUND('وارد کردن اطلاعات'!$D$15,0))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0"/>
  <sheetViews>
    <sheetView workbookViewId="0">
      <selection activeCell="G17" sqref="G17"/>
    </sheetView>
  </sheetViews>
  <sheetFormatPr baseColWidth="8" defaultRowHeight="14.4"/>
  <cols>
    <col width="16.5546875" bestFit="1" customWidth="1" style="10" min="1" max="1"/>
    <col width="4.33203125" bestFit="1" customWidth="1" style="10" min="2" max="4"/>
    <col width="5.33203125" bestFit="1" customWidth="1" style="10" min="5" max="7"/>
    <col width="12.44140625" bestFit="1" customWidth="1" style="10" min="8" max="8"/>
  </cols>
  <sheetData>
    <row r="1">
      <c r="A1" t="inlineStr">
        <is>
          <t>Standard Score</t>
        </is>
      </c>
      <c r="B1" t="inlineStr">
        <is>
          <t>1</t>
        </is>
      </c>
      <c r="C1" t="inlineStr">
        <is>
          <t>2</t>
        </is>
      </c>
      <c r="D1" t="inlineStr">
        <is>
          <t>3</t>
        </is>
      </c>
      <c r="E1" t="inlineStr">
        <is>
          <t>1*</t>
        </is>
      </c>
      <c r="F1" t="inlineStr">
        <is>
          <t>2*</t>
        </is>
      </c>
      <c r="G1" t="inlineStr">
        <is>
          <t>3*</t>
        </is>
      </c>
      <c r="H1" t="inlineStr">
        <is>
          <t>Percentile</t>
        </is>
      </c>
    </row>
    <row r="2">
      <c r="A2" t="n">
        <v>19</v>
      </c>
      <c r="B2" t="n">
        <v>43</v>
      </c>
      <c r="C2" t="n">
        <v>33</v>
      </c>
      <c r="D2" t="n">
        <v>44</v>
      </c>
      <c r="E2">
        <f>IF(Q_18[[#This Row],[1]]-ROUND('وارد کردن اطلاعات'!$J$5,0)&lt;0,1000,Q_18[[#This Row],[1]]-ROUND('وارد کردن اطلاعات'!$J$5,0))</f>
        <v/>
      </c>
      <c r="F2">
        <f>IF(Q_18[[#This Row],[2]]-ROUND('وارد کردن اطلاعات'!$J$9,0)&lt;0,1000,Q_18[[#This Row],[2]]-ROUND('وارد کردن اطلاعات'!$J$9,0))</f>
        <v/>
      </c>
      <c r="G2">
        <f>IF(Q_18[[#This Row],[3]]-ROUND('وارد کردن اطلاعات'!$J$12,0)&lt;0,1000,Q_18[[#This Row],[3]]-ROUND('وارد کردن اطلاعات'!$J$12,0))</f>
        <v/>
      </c>
      <c r="H2" t="n">
        <v>99.90000000000001</v>
      </c>
    </row>
    <row r="3">
      <c r="A3" t="n">
        <v>18</v>
      </c>
      <c r="B3" t="n">
        <v>42</v>
      </c>
      <c r="C3" t="n">
        <v>32</v>
      </c>
      <c r="D3" t="n">
        <v>43</v>
      </c>
      <c r="E3">
        <f>IF(Q_18[[#This Row],[1]]-ROUND('وارد کردن اطلاعات'!$J$5,0)&lt;0,1000,Q_18[[#This Row],[1]]-ROUND('وارد کردن اطلاعات'!$J$5,0))</f>
        <v/>
      </c>
      <c r="F3">
        <f>IF(Q_18[[#This Row],[2]]-ROUND('وارد کردن اطلاعات'!$J$9,0)&lt;0,1000,Q_18[[#This Row],[2]]-ROUND('وارد کردن اطلاعات'!$J$9,0))</f>
        <v/>
      </c>
      <c r="G3">
        <f>IF(Q_18[[#This Row],[3]]-ROUND('وارد کردن اطلاعات'!$J$12,0)&lt;0,1000,Q_18[[#This Row],[3]]-ROUND('وارد کردن اطلاعات'!$J$12,0))</f>
        <v/>
      </c>
      <c r="H3" t="n">
        <v>99.5</v>
      </c>
    </row>
    <row r="4">
      <c r="A4" t="n">
        <v>17</v>
      </c>
      <c r="B4" t="n">
        <v>41</v>
      </c>
      <c r="C4" t="n">
        <v>30</v>
      </c>
      <c r="D4" t="n">
        <v>41</v>
      </c>
      <c r="E4">
        <f>IF(Q_18[[#This Row],[1]]-ROUND('وارد کردن اطلاعات'!$J$5,0)&lt;0,1000,Q_18[[#This Row],[1]]-ROUND('وارد کردن اطلاعات'!$J$5,0))</f>
        <v/>
      </c>
      <c r="F4">
        <f>IF(Q_18[[#This Row],[2]]-ROUND('وارد کردن اطلاعات'!$J$9,0)&lt;0,1000,Q_18[[#This Row],[2]]-ROUND('وارد کردن اطلاعات'!$J$9,0))</f>
        <v/>
      </c>
      <c r="G4">
        <f>IF(Q_18[[#This Row],[3]]-ROUND('وارد کردن اطلاعات'!$J$12,0)&lt;0,1000,Q_18[[#This Row],[3]]-ROUND('وارد کردن اطلاعات'!$J$12,0))</f>
        <v/>
      </c>
      <c r="H4" t="n">
        <v>99</v>
      </c>
    </row>
    <row r="5">
      <c r="A5" t="n">
        <v>16</v>
      </c>
      <c r="B5" t="n">
        <v>40</v>
      </c>
      <c r="C5" t="n">
        <v>29</v>
      </c>
      <c r="D5" t="n">
        <v>39</v>
      </c>
      <c r="E5">
        <f>IF(Q_18[[#This Row],[1]]-ROUND('وارد کردن اطلاعات'!$J$5,0)&lt;0,1000,Q_18[[#This Row],[1]]-ROUND('وارد کردن اطلاعات'!$J$5,0))</f>
        <v/>
      </c>
      <c r="F5">
        <f>IF(Q_18[[#This Row],[2]]-ROUND('وارد کردن اطلاعات'!$J$9,0)&lt;0,1000,Q_18[[#This Row],[2]]-ROUND('وارد کردن اطلاعات'!$J$9,0))</f>
        <v/>
      </c>
      <c r="G5">
        <f>IF(Q_18[[#This Row],[3]]-ROUND('وارد کردن اطلاعات'!$J$12,0)&lt;0,1000,Q_18[[#This Row],[3]]-ROUND('وارد کردن اطلاعات'!$J$12,0))</f>
        <v/>
      </c>
      <c r="H5" t="n">
        <v>98</v>
      </c>
    </row>
    <row r="6">
      <c r="A6" t="n">
        <v>15</v>
      </c>
      <c r="B6" t="n">
        <v>39</v>
      </c>
      <c r="C6" t="n">
        <v>28</v>
      </c>
      <c r="D6" t="n">
        <v>37</v>
      </c>
      <c r="E6">
        <f>IF(Q_18[[#This Row],[1]]-ROUND('وارد کردن اطلاعات'!$J$5,0)&lt;0,1000,Q_18[[#This Row],[1]]-ROUND('وارد کردن اطلاعات'!$J$5,0))</f>
        <v/>
      </c>
      <c r="F6">
        <f>IF(Q_18[[#This Row],[2]]-ROUND('وارد کردن اطلاعات'!$J$9,0)&lt;0,1000,Q_18[[#This Row],[2]]-ROUND('وارد کردن اطلاعات'!$J$9,0))</f>
        <v/>
      </c>
      <c r="G6">
        <f>IF(Q_18[[#This Row],[3]]-ROUND('وارد کردن اطلاعات'!$J$12,0)&lt;0,1000,Q_18[[#This Row],[3]]-ROUND('وارد کردن اطلاعات'!$J$12,0))</f>
        <v/>
      </c>
      <c r="H6" t="n">
        <v>95</v>
      </c>
    </row>
    <row r="7">
      <c r="A7" t="n">
        <v>14</v>
      </c>
      <c r="B7" t="n">
        <v>37</v>
      </c>
      <c r="C7" t="n">
        <v>26</v>
      </c>
      <c r="D7" t="n">
        <v>36</v>
      </c>
      <c r="E7">
        <f>IF(Q_18[[#This Row],[1]]-ROUND('وارد کردن اطلاعات'!$J$5,0)&lt;0,1000,Q_18[[#This Row],[1]]-ROUND('وارد کردن اطلاعات'!$J$5,0))</f>
        <v/>
      </c>
      <c r="F7">
        <f>IF(Q_18[[#This Row],[2]]-ROUND('وارد کردن اطلاعات'!$J$9,0)&lt;0,1000,Q_18[[#This Row],[2]]-ROUND('وارد کردن اطلاعات'!$J$9,0))</f>
        <v/>
      </c>
      <c r="G7">
        <f>IF(Q_18[[#This Row],[3]]-ROUND('وارد کردن اطلاعات'!$J$12,0)&lt;0,1000,Q_18[[#This Row],[3]]-ROUND('وارد کردن اطلاعات'!$J$12,0))</f>
        <v/>
      </c>
      <c r="H7" t="n">
        <v>91</v>
      </c>
    </row>
    <row r="8">
      <c r="A8" t="n">
        <v>13</v>
      </c>
      <c r="B8" t="n">
        <v>36</v>
      </c>
      <c r="C8" t="n">
        <v>25</v>
      </c>
      <c r="E8">
        <f>IF(Q_18[[#This Row],[1]]-ROUND('وارد کردن اطلاعات'!$J$5,0)&lt;0,1000,Q_18[[#This Row],[1]]-ROUND('وارد کردن اطلاعات'!$J$5,0))</f>
        <v/>
      </c>
      <c r="F8">
        <f>IF(Q_18[[#This Row],[2]]-ROUND('وارد کردن اطلاعات'!$J$9,0)&lt;0,1000,Q_18[[#This Row],[2]]-ROUND('وارد کردن اطلاعات'!$J$9,0))</f>
        <v/>
      </c>
      <c r="G8">
        <f>IF(Q_18[[#This Row],[3]]-ROUND('وارد کردن اطلاعات'!$J$12,0)&lt;0,1000,Q_18[[#This Row],[3]]-ROUND('وارد کردن اطلاعات'!$J$12,0))</f>
        <v/>
      </c>
      <c r="H8" t="n">
        <v>84</v>
      </c>
    </row>
    <row r="9">
      <c r="A9" t="n">
        <v>12</v>
      </c>
      <c r="B9" t="n">
        <v>34</v>
      </c>
      <c r="C9" t="n">
        <v>23</v>
      </c>
      <c r="D9" t="n">
        <v>35</v>
      </c>
      <c r="E9">
        <f>IF(Q_18[[#This Row],[1]]-ROUND('وارد کردن اطلاعات'!$J$5,0)&lt;0,1000,Q_18[[#This Row],[1]]-ROUND('وارد کردن اطلاعات'!$J$5,0))</f>
        <v/>
      </c>
      <c r="F9">
        <f>IF(Q_18[[#This Row],[2]]-ROUND('وارد کردن اطلاعات'!$J$9,0)&lt;0,1000,Q_18[[#This Row],[2]]-ROUND('وارد کردن اطلاعات'!$J$9,0))</f>
        <v/>
      </c>
      <c r="G9">
        <f>IF(Q_18[[#This Row],[3]]-ROUND('وارد کردن اطلاعات'!$J$12,0)&lt;0,1000,Q_18[[#This Row],[3]]-ROUND('وارد کردن اطلاعات'!$J$12,0))</f>
        <v/>
      </c>
      <c r="H9" t="n">
        <v>75</v>
      </c>
    </row>
    <row r="10">
      <c r="A10" t="n">
        <v>11</v>
      </c>
      <c r="B10" t="n">
        <v>32</v>
      </c>
      <c r="C10" t="n">
        <v>21</v>
      </c>
      <c r="D10" t="n">
        <v>34</v>
      </c>
      <c r="E10">
        <f>IF(Q_18[[#This Row],[1]]-ROUND('وارد کردن اطلاعات'!$J$5,0)&lt;0,1000,Q_18[[#This Row],[1]]-ROUND('وارد کردن اطلاعات'!$J$5,0))</f>
        <v/>
      </c>
      <c r="F10">
        <f>IF(Q_18[[#This Row],[2]]-ROUND('وارد کردن اطلاعات'!$J$9,0)&lt;0,1000,Q_18[[#This Row],[2]]-ROUND('وارد کردن اطلاعات'!$J$9,0))</f>
        <v/>
      </c>
      <c r="G10">
        <f>IF(Q_18[[#This Row],[3]]-ROUND('وارد کردن اطلاعات'!$J$12,0)&lt;0,1000,Q_18[[#This Row],[3]]-ROUND('وارد کردن اطلاعات'!$J$12,0))</f>
        <v/>
      </c>
      <c r="H10" t="n">
        <v>63</v>
      </c>
    </row>
    <row r="11">
      <c r="A11" t="n">
        <v>10</v>
      </c>
      <c r="B11" t="n">
        <v>30</v>
      </c>
      <c r="C11" t="n">
        <v>20</v>
      </c>
      <c r="D11" t="n">
        <v>32</v>
      </c>
      <c r="E11">
        <f>IF(Q_18[[#This Row],[1]]-ROUND('وارد کردن اطلاعات'!$J$5,0)&lt;0,1000,Q_18[[#This Row],[1]]-ROUND('وارد کردن اطلاعات'!$J$5,0))</f>
        <v/>
      </c>
      <c r="F11">
        <f>IF(Q_18[[#This Row],[2]]-ROUND('وارد کردن اطلاعات'!$J$9,0)&lt;0,1000,Q_18[[#This Row],[2]]-ROUND('وارد کردن اطلاعات'!$J$9,0))</f>
        <v/>
      </c>
      <c r="G11">
        <f>IF(Q_18[[#This Row],[3]]-ROUND('وارد کردن اطلاعات'!$J$12,0)&lt;0,1000,Q_18[[#This Row],[3]]-ROUND('وارد کردن اطلاعات'!$J$12,0))</f>
        <v/>
      </c>
      <c r="H11" t="n">
        <v>50</v>
      </c>
    </row>
    <row r="12">
      <c r="A12" t="n">
        <v>9</v>
      </c>
      <c r="B12" t="n">
        <v>28</v>
      </c>
      <c r="C12" t="n">
        <v>18</v>
      </c>
      <c r="D12" t="n">
        <v>30</v>
      </c>
      <c r="E12">
        <f>IF(Q_18[[#This Row],[1]]-ROUND('وارد کردن اطلاعات'!$J$5,0)&lt;0,1000,Q_18[[#This Row],[1]]-ROUND('وارد کردن اطلاعات'!$J$5,0))</f>
        <v/>
      </c>
      <c r="F12">
        <f>IF(Q_18[[#This Row],[2]]-ROUND('وارد کردن اطلاعات'!$J$9,0)&lt;0,1000,Q_18[[#This Row],[2]]-ROUND('وارد کردن اطلاعات'!$J$9,0))</f>
        <v/>
      </c>
      <c r="G12">
        <f>IF(Q_18[[#This Row],[3]]-ROUND('وارد کردن اطلاعات'!$J$12,0)&lt;0,1000,Q_18[[#This Row],[3]]-ROUND('وارد کردن اطلاعات'!$J$12,0))</f>
        <v/>
      </c>
      <c r="H12" t="n">
        <v>37</v>
      </c>
    </row>
    <row r="13">
      <c r="A13" t="n">
        <v>8</v>
      </c>
      <c r="B13" t="n">
        <v>25</v>
      </c>
      <c r="C13" t="n">
        <v>16</v>
      </c>
      <c r="D13" t="n">
        <v>27</v>
      </c>
      <c r="E13">
        <f>IF(Q_18[[#This Row],[1]]-ROUND('وارد کردن اطلاعات'!$J$5,0)&lt;0,1000,Q_18[[#This Row],[1]]-ROUND('وارد کردن اطلاعات'!$J$5,0))</f>
        <v/>
      </c>
      <c r="F13">
        <f>IF(Q_18[[#This Row],[2]]-ROUND('وارد کردن اطلاعات'!$J$9,0)&lt;0,1000,Q_18[[#This Row],[2]]-ROUND('وارد کردن اطلاعات'!$J$9,0))</f>
        <v/>
      </c>
      <c r="G13">
        <f>IF(Q_18[[#This Row],[3]]-ROUND('وارد کردن اطلاعات'!$J$12,0)&lt;0,1000,Q_18[[#This Row],[3]]-ROUND('وارد کردن اطلاعات'!$J$12,0))</f>
        <v/>
      </c>
      <c r="H13" t="n">
        <v>25</v>
      </c>
    </row>
    <row r="14">
      <c r="A14" t="n">
        <v>7</v>
      </c>
      <c r="B14" t="n">
        <v>23</v>
      </c>
      <c r="C14" t="n">
        <v>14</v>
      </c>
      <c r="D14" t="n">
        <v>24</v>
      </c>
      <c r="E14">
        <f>IF(Q_18[[#This Row],[1]]-ROUND('وارد کردن اطلاعات'!$J$5,0)&lt;0,1000,Q_18[[#This Row],[1]]-ROUND('وارد کردن اطلاعات'!$J$5,0))</f>
        <v/>
      </c>
      <c r="F14">
        <f>IF(Q_18[[#This Row],[2]]-ROUND('وارد کردن اطلاعات'!$J$9,0)&lt;0,1000,Q_18[[#This Row],[2]]-ROUND('وارد کردن اطلاعات'!$J$9,0))</f>
        <v/>
      </c>
      <c r="G14">
        <f>IF(Q_18[[#This Row],[3]]-ROUND('وارد کردن اطلاعات'!$J$12,0)&lt;0,1000,Q_18[[#This Row],[3]]-ROUND('وارد کردن اطلاعات'!$J$12,0))</f>
        <v/>
      </c>
      <c r="H14" t="n">
        <v>16</v>
      </c>
    </row>
    <row r="15">
      <c r="A15" t="n">
        <v>6</v>
      </c>
      <c r="B15" t="n">
        <v>21</v>
      </c>
      <c r="C15" t="n">
        <v>13</v>
      </c>
      <c r="D15" t="n">
        <v>22</v>
      </c>
      <c r="E15">
        <f>IF(Q_18[[#This Row],[1]]-ROUND('وارد کردن اطلاعات'!$J$5,0)&lt;0,1000,Q_18[[#This Row],[1]]-ROUND('وارد کردن اطلاعات'!$J$5,0))</f>
        <v/>
      </c>
      <c r="F15">
        <f>IF(Q_18[[#This Row],[2]]-ROUND('وارد کردن اطلاعات'!$J$9,0)&lt;0,1000,Q_18[[#This Row],[2]]-ROUND('وارد کردن اطلاعات'!$J$9,0))</f>
        <v/>
      </c>
      <c r="G15">
        <f>IF(Q_18[[#This Row],[3]]-ROUND('وارد کردن اطلاعات'!$J$12,0)&lt;0,1000,Q_18[[#This Row],[3]]-ROUND('وارد کردن اطلاعات'!$J$12,0))</f>
        <v/>
      </c>
      <c r="H15" t="n">
        <v>9</v>
      </c>
    </row>
    <row r="16">
      <c r="A16" t="n">
        <v>5</v>
      </c>
      <c r="B16" t="n">
        <v>18</v>
      </c>
      <c r="C16" t="n">
        <v>12</v>
      </c>
      <c r="D16" t="n">
        <v>18</v>
      </c>
      <c r="E16">
        <f>IF(Q_18[[#This Row],[1]]-ROUND('وارد کردن اطلاعات'!$J$5,0)&lt;0,1000,Q_18[[#This Row],[1]]-ROUND('وارد کردن اطلاعات'!$J$5,0))</f>
        <v/>
      </c>
      <c r="F16">
        <f>IF(Q_18[[#This Row],[2]]-ROUND('وارد کردن اطلاعات'!$J$9,0)&lt;0,1000,Q_18[[#This Row],[2]]-ROUND('وارد کردن اطلاعات'!$J$9,0))</f>
        <v/>
      </c>
      <c r="G16">
        <f>IF(Q_18[[#This Row],[3]]-ROUND('وارد کردن اطلاعات'!$J$12,0)&lt;0,1000,Q_18[[#This Row],[3]]-ROUND('وارد کردن اطلاعات'!$J$12,0))</f>
        <v/>
      </c>
      <c r="H16" t="n">
        <v>5</v>
      </c>
    </row>
    <row r="17">
      <c r="A17" t="n">
        <v>4</v>
      </c>
      <c r="B17" t="n">
        <v>15</v>
      </c>
      <c r="C17" t="n">
        <v>10</v>
      </c>
      <c r="D17" t="n">
        <v>14</v>
      </c>
      <c r="E17">
        <f>IF(Q_18[[#This Row],[1]]-ROUND('وارد کردن اطلاعات'!$J$5,0)&lt;0,1000,Q_18[[#This Row],[1]]-ROUND('وارد کردن اطلاعات'!$J$5,0))</f>
        <v/>
      </c>
      <c r="F17">
        <f>IF(Q_18[[#This Row],[2]]-ROUND('وارد کردن اطلاعات'!$J$9,0)&lt;0,1000,Q_18[[#This Row],[2]]-ROUND('وارد کردن اطلاعات'!$J$9,0))</f>
        <v/>
      </c>
      <c r="G17">
        <f>IF(Q_18[[#This Row],[3]]-ROUND('وارد کردن اطلاعات'!$J$12,0)&lt;0,1000,Q_18[[#This Row],[3]]-ROUND('وارد کردن اطلاعات'!$J$12,0))</f>
        <v/>
      </c>
      <c r="H17" t="n">
        <v>2</v>
      </c>
    </row>
    <row r="18">
      <c r="A18" t="n">
        <v>3</v>
      </c>
      <c r="B18" t="n">
        <v>12</v>
      </c>
      <c r="C18" t="n">
        <v>9</v>
      </c>
      <c r="D18" t="n">
        <v>12</v>
      </c>
      <c r="E18">
        <f>IF(Q_18[[#This Row],[1]]-ROUND('وارد کردن اطلاعات'!$J$5,0)&lt;0,1000,Q_18[[#This Row],[1]]-ROUND('وارد کردن اطلاعات'!$J$5,0))</f>
        <v/>
      </c>
      <c r="F18">
        <f>IF(Q_18[[#This Row],[2]]-ROUND('وارد کردن اطلاعات'!$J$9,0)&lt;0,1000,Q_18[[#This Row],[2]]-ROUND('وارد کردن اطلاعات'!$J$9,0))</f>
        <v/>
      </c>
      <c r="G18">
        <f>IF(Q_18[[#This Row],[3]]-ROUND('وارد کردن اطلاعات'!$J$12,0)&lt;0,1000,Q_18[[#This Row],[3]]-ROUND('وارد کردن اطلاعات'!$J$12,0))</f>
        <v/>
      </c>
      <c r="H18" t="n">
        <v>1</v>
      </c>
    </row>
    <row r="19">
      <c r="A19" t="n">
        <v>2</v>
      </c>
      <c r="B19" t="n">
        <v>8</v>
      </c>
      <c r="C19" t="n">
        <v>8</v>
      </c>
      <c r="D19" t="n">
        <v>10</v>
      </c>
      <c r="E19">
        <f>IF(Q_18[[#This Row],[1]]-ROUND('وارد کردن اطلاعات'!$J$5,0)&lt;0,1000,Q_18[[#This Row],[1]]-ROUND('وارد کردن اطلاعات'!$J$5,0))</f>
        <v/>
      </c>
      <c r="F19">
        <f>IF(Q_18[[#This Row],[2]]-ROUND('وارد کردن اطلاعات'!$J$9,0)&lt;0,1000,Q_18[[#This Row],[2]]-ROUND('وارد کردن اطلاعات'!$J$9,0))</f>
        <v/>
      </c>
      <c r="G19">
        <f>IF(Q_18[[#This Row],[3]]-ROUND('وارد کردن اطلاعات'!$J$12,0)&lt;0,1000,Q_18[[#This Row],[3]]-ROUND('وارد کردن اطلاعات'!$J$12,0))</f>
        <v/>
      </c>
      <c r="H19" t="n">
        <v>0.5</v>
      </c>
    </row>
    <row r="20">
      <c r="A20" t="n">
        <v>1</v>
      </c>
      <c r="B20" t="n">
        <v>3</v>
      </c>
      <c r="C20" t="n">
        <v>6</v>
      </c>
      <c r="D20" t="n">
        <v>8</v>
      </c>
      <c r="E20">
        <f>IF(Q_18[[#This Row],[1]]-ROUND('وارد کردن اطلاعات'!$J$5,0)&lt;0,1000,Q_18[[#This Row],[1]]-ROUND('وارد کردن اطلاعات'!$J$5,0))</f>
        <v/>
      </c>
      <c r="F20">
        <f>IF(Q_18[[#This Row],[2]]-ROUND('وارد کردن اطلاعات'!$J$9,0)&lt;0,1000,Q_18[[#This Row],[2]]-ROUND('وارد کردن اطلاعات'!$J$9,0))</f>
        <v/>
      </c>
      <c r="G20">
        <f>IF(Q_18[[#This Row],[3]]-ROUND('وارد کردن اطلاعات'!$J$12,0)&lt;0,1000,Q_18[[#This Row],[3]]-ROUND('وارد کردن اطلاعات'!$J$12,0))</f>
        <v/>
      </c>
      <c r="H20" t="n">
        <v>0.1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0"/>
  <sheetViews>
    <sheetView workbookViewId="0">
      <selection activeCell="C3" sqref="C3"/>
    </sheetView>
  </sheetViews>
  <sheetFormatPr baseColWidth="8" defaultRowHeight="14.4"/>
  <cols>
    <col width="16.5546875" bestFit="1" customWidth="1" style="10" min="1" max="1"/>
    <col width="4.33203125" bestFit="1" customWidth="1" style="10" min="2" max="2"/>
    <col width="5.88671875" bestFit="1" customWidth="1" style="10" min="3" max="3"/>
    <col width="12.44140625" bestFit="1" customWidth="1" style="10" min="4" max="4"/>
  </cols>
  <sheetData>
    <row r="1">
      <c r="A1" t="inlineStr">
        <is>
          <t>Standard Score</t>
        </is>
      </c>
      <c r="B1" t="inlineStr">
        <is>
          <t>1</t>
        </is>
      </c>
      <c r="C1" t="inlineStr">
        <is>
          <t>1*</t>
        </is>
      </c>
      <c r="D1" t="inlineStr">
        <is>
          <t>Percentile</t>
        </is>
      </c>
    </row>
    <row r="2">
      <c r="A2" t="n">
        <v>19</v>
      </c>
      <c r="B2" t="n">
        <v>108</v>
      </c>
      <c r="C2">
        <f>IF(Q_1819[[#This Row],[1]]-ROUND('وارد کردن اطلاعات'!$N$5,0)&lt;0,1000,Q_1819[[#This Row],[1]]-ROUND('وارد کردن اطلاعات'!$N$5,0))</f>
        <v/>
      </c>
      <c r="D2" t="n">
        <v>99.90000000000001</v>
      </c>
    </row>
    <row r="3">
      <c r="A3" t="n">
        <v>18</v>
      </c>
      <c r="B3" t="n">
        <v>107</v>
      </c>
      <c r="C3">
        <f>IF(Q_1819[[#This Row],[1]]-ROUND('وارد کردن اطلاعات'!$N$5,0)&lt;0,1000,Q_1819[[#This Row],[1]]-ROUND('وارد کردن اطلاعات'!$N$5,0))</f>
        <v/>
      </c>
      <c r="D3" t="n">
        <v>99.5</v>
      </c>
    </row>
    <row r="4">
      <c r="A4" t="n">
        <v>17</v>
      </c>
      <c r="B4" t="n">
        <v>104</v>
      </c>
      <c r="C4">
        <f>IF(Q_1819[[#This Row],[1]]-ROUND('وارد کردن اطلاعات'!$N$5,0)&lt;0,1000,Q_1819[[#This Row],[1]]-ROUND('وارد کردن اطلاعات'!$N$5,0))</f>
        <v/>
      </c>
      <c r="D4" t="n">
        <v>99</v>
      </c>
    </row>
    <row r="5">
      <c r="A5" t="n">
        <v>16</v>
      </c>
      <c r="B5" t="n">
        <v>101</v>
      </c>
      <c r="C5">
        <f>IF(Q_1819[[#This Row],[1]]-ROUND('وارد کردن اطلاعات'!$N$5,0)&lt;0,1000,Q_1819[[#This Row],[1]]-ROUND('وارد کردن اطلاعات'!$N$5,0))</f>
        <v/>
      </c>
      <c r="D5" t="n">
        <v>98</v>
      </c>
    </row>
    <row r="6">
      <c r="A6" t="n">
        <v>15</v>
      </c>
      <c r="B6" t="n">
        <v>98</v>
      </c>
      <c r="C6">
        <f>IF(Q_1819[[#This Row],[1]]-ROUND('وارد کردن اطلاعات'!$N$5,0)&lt;0,1000,Q_1819[[#This Row],[1]]-ROUND('وارد کردن اطلاعات'!$N$5,0))</f>
        <v/>
      </c>
      <c r="D6" t="n">
        <v>95</v>
      </c>
    </row>
    <row r="7">
      <c r="A7" t="n">
        <v>14</v>
      </c>
      <c r="B7" t="n">
        <v>95</v>
      </c>
      <c r="C7">
        <f>IF(Q_1819[[#This Row],[1]]-ROUND('وارد کردن اطلاعات'!$N$5,0)&lt;0,1000,Q_1819[[#This Row],[1]]-ROUND('وارد کردن اطلاعات'!$N$5,0))</f>
        <v/>
      </c>
      <c r="D7" t="n">
        <v>91</v>
      </c>
    </row>
    <row r="8">
      <c r="A8" t="n">
        <v>13</v>
      </c>
      <c r="B8" t="n">
        <v>92</v>
      </c>
      <c r="C8">
        <f>IF(Q_1819[[#This Row],[1]]-ROUND('وارد کردن اطلاعات'!$N$5,0)&lt;0,1000,Q_1819[[#This Row],[1]]-ROUND('وارد کردن اطلاعات'!$N$5,0))</f>
        <v/>
      </c>
      <c r="D8" t="n">
        <v>84</v>
      </c>
    </row>
    <row r="9">
      <c r="A9" t="n">
        <v>12</v>
      </c>
      <c r="B9" t="n">
        <v>89</v>
      </c>
      <c r="C9">
        <f>IF(Q_1819[[#This Row],[1]]-ROUND('وارد کردن اطلاعات'!$N$5,0)&lt;0,1000,Q_1819[[#This Row],[1]]-ROUND('وارد کردن اطلاعات'!$N$5,0))</f>
        <v/>
      </c>
      <c r="D9" t="n">
        <v>75</v>
      </c>
    </row>
    <row r="10">
      <c r="A10" t="n">
        <v>11</v>
      </c>
      <c r="B10" t="n">
        <v>85</v>
      </c>
      <c r="C10">
        <f>IF(Q_1819[[#This Row],[1]]-ROUND('وارد کردن اطلاعات'!$N$5,0)&lt;0,1000,Q_1819[[#This Row],[1]]-ROUND('وارد کردن اطلاعات'!$N$5,0))</f>
        <v/>
      </c>
      <c r="D10" t="n">
        <v>63</v>
      </c>
    </row>
    <row r="11">
      <c r="A11" t="n">
        <v>10</v>
      </c>
      <c r="B11" t="n">
        <v>81</v>
      </c>
      <c r="C11">
        <f>IF(Q_1819[[#This Row],[1]]-ROUND('وارد کردن اطلاعات'!$N$5,0)&lt;0,1000,Q_1819[[#This Row],[1]]-ROUND('وارد کردن اطلاعات'!$N$5,0))</f>
        <v/>
      </c>
      <c r="D11" t="n">
        <v>50</v>
      </c>
    </row>
    <row r="12">
      <c r="A12" t="n">
        <v>9</v>
      </c>
      <c r="B12" t="n">
        <v>77</v>
      </c>
      <c r="C12">
        <f>IF(Q_1819[[#This Row],[1]]-ROUND('وارد کردن اطلاعات'!$N$5,0)&lt;0,1000,Q_1819[[#This Row],[1]]-ROUND('وارد کردن اطلاعات'!$N$5,0))</f>
        <v/>
      </c>
      <c r="D12" t="n">
        <v>37</v>
      </c>
    </row>
    <row r="13">
      <c r="A13" t="n">
        <v>8</v>
      </c>
      <c r="B13" t="n">
        <v>72</v>
      </c>
      <c r="C13">
        <f>IF(Q_1819[[#This Row],[1]]-ROUND('وارد کردن اطلاعات'!$N$5,0)&lt;0,1000,Q_1819[[#This Row],[1]]-ROUND('وارد کردن اطلاعات'!$N$5,0))</f>
        <v/>
      </c>
      <c r="D13" t="n">
        <v>25</v>
      </c>
    </row>
    <row r="14">
      <c r="A14" t="n">
        <v>7</v>
      </c>
      <c r="B14" t="n">
        <v>67</v>
      </c>
      <c r="C14">
        <f>IF(Q_1819[[#This Row],[1]]-ROUND('وارد کردن اطلاعات'!$N$5,0)&lt;0,1000,Q_1819[[#This Row],[1]]-ROUND('وارد کردن اطلاعات'!$N$5,0))</f>
        <v/>
      </c>
      <c r="D14" t="n">
        <v>16</v>
      </c>
    </row>
    <row r="15">
      <c r="A15" t="n">
        <v>6</v>
      </c>
      <c r="B15" t="n">
        <v>62</v>
      </c>
      <c r="C15">
        <f>IF(Q_1819[[#This Row],[1]]-ROUND('وارد کردن اطلاعات'!$N$5,0)&lt;0,1000,Q_1819[[#This Row],[1]]-ROUND('وارد کردن اطلاعات'!$N$5,0))</f>
        <v/>
      </c>
      <c r="D15" t="n">
        <v>9</v>
      </c>
    </row>
    <row r="16">
      <c r="A16" t="n">
        <v>5</v>
      </c>
      <c r="B16" t="n">
        <v>56</v>
      </c>
      <c r="C16">
        <f>IF(Q_1819[[#This Row],[1]]-ROUND('وارد کردن اطلاعات'!$N$5,0)&lt;0,1000,Q_1819[[#This Row],[1]]-ROUND('وارد کردن اطلاعات'!$N$5,0))</f>
        <v/>
      </c>
      <c r="D16" t="n">
        <v>5</v>
      </c>
    </row>
    <row r="17">
      <c r="A17" t="n">
        <v>4</v>
      </c>
      <c r="B17" t="n">
        <v>49</v>
      </c>
      <c r="C17">
        <f>IF(Q_1819[[#This Row],[1]]-ROUND('وارد کردن اطلاعات'!$N$5,0)&lt;0,1000,Q_1819[[#This Row],[1]]-ROUND('وارد کردن اطلاعات'!$N$5,0))</f>
        <v/>
      </c>
      <c r="D17" t="n">
        <v>2</v>
      </c>
    </row>
    <row r="18">
      <c r="A18" t="n">
        <v>3</v>
      </c>
      <c r="B18" t="n">
        <v>43</v>
      </c>
      <c r="C18">
        <f>IF(Q_1819[[#This Row],[1]]-ROUND('وارد کردن اطلاعات'!$N$5,0)&lt;0,1000,Q_1819[[#This Row],[1]]-ROUND('وارد کردن اطلاعات'!$N$5,0))</f>
        <v/>
      </c>
      <c r="D18" t="n">
        <v>1</v>
      </c>
    </row>
    <row r="19">
      <c r="A19" t="n">
        <v>2</v>
      </c>
      <c r="B19" t="n">
        <v>37</v>
      </c>
      <c r="C19">
        <f>IF(Q_1819[[#This Row],[1]]-ROUND('وارد کردن اطلاعات'!$N$5,0)&lt;0,1000,Q_1819[[#This Row],[1]]-ROUND('وارد کردن اطلاعات'!$N$5,0))</f>
        <v/>
      </c>
      <c r="D19" t="n">
        <v>0.5</v>
      </c>
    </row>
    <row r="20">
      <c r="A20" t="n">
        <v>1</v>
      </c>
      <c r="B20" t="n">
        <v>29</v>
      </c>
      <c r="C20">
        <f>IF(Q_1819[[#This Row],[1]]-ROUND('وارد کردن اطلاعات'!$N$5,0)&lt;0,1000,Q_1819[[#This Row],[1]]-ROUND('وارد کردن اطلاعات'!$N$5,0))</f>
        <v/>
      </c>
      <c r="D20" t="n">
        <v>0.1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0"/>
  <sheetViews>
    <sheetView zoomScale="115" zoomScaleNormal="115" workbookViewId="0">
      <selection activeCell="P16" sqref="P16"/>
    </sheetView>
  </sheetViews>
  <sheetFormatPr baseColWidth="8" defaultRowHeight="14.4"/>
  <cols>
    <col width="16.5546875" bestFit="1" customWidth="1" style="10" min="1" max="1"/>
    <col width="4.33203125" bestFit="1" customWidth="1" style="10" min="2" max="10"/>
    <col width="5.44140625" bestFit="1" customWidth="1" style="10" min="11" max="11"/>
    <col width="5.5546875" bestFit="1" customWidth="1" style="10" min="12" max="20"/>
    <col width="6.33203125" bestFit="1" customWidth="1" style="10" min="21" max="21"/>
  </cols>
  <sheetData>
    <row r="1">
      <c r="A1" t="inlineStr">
        <is>
          <t>Standard Score</t>
        </is>
      </c>
      <c r="B1" t="inlineStr">
        <is>
          <t>1</t>
        </is>
      </c>
      <c r="C1" t="inlineStr">
        <is>
          <t>2</t>
        </is>
      </c>
      <c r="D1" t="inlineStr">
        <is>
          <t>3</t>
        </is>
      </c>
      <c r="E1" t="inlineStr">
        <is>
          <t>4</t>
        </is>
      </c>
      <c r="F1" t="inlineStr">
        <is>
          <t>5</t>
        </is>
      </c>
      <c r="G1" t="inlineStr">
        <is>
          <t>6</t>
        </is>
      </c>
      <c r="H1" t="inlineStr">
        <is>
          <t>7</t>
        </is>
      </c>
      <c r="I1" t="inlineStr">
        <is>
          <t>8</t>
        </is>
      </c>
      <c r="J1" t="inlineStr">
        <is>
          <t>9</t>
        </is>
      </c>
      <c r="K1" t="inlineStr">
        <is>
          <t>10</t>
        </is>
      </c>
      <c r="L1" t="inlineStr">
        <is>
          <t>1*</t>
        </is>
      </c>
      <c r="M1" t="inlineStr">
        <is>
          <t>2*</t>
        </is>
      </c>
      <c r="N1" t="inlineStr">
        <is>
          <t>3*</t>
        </is>
      </c>
      <c r="O1" t="inlineStr">
        <is>
          <t>4*</t>
        </is>
      </c>
      <c r="P1" t="inlineStr">
        <is>
          <t>5*</t>
        </is>
      </c>
      <c r="Q1" t="inlineStr">
        <is>
          <t>6*</t>
        </is>
      </c>
      <c r="R1" t="inlineStr">
        <is>
          <t>7*</t>
        </is>
      </c>
      <c r="S1" t="inlineStr">
        <is>
          <t>8*</t>
        </is>
      </c>
      <c r="T1" t="inlineStr">
        <is>
          <t>9*</t>
        </is>
      </c>
      <c r="U1" t="inlineStr">
        <is>
          <t>10*</t>
        </is>
      </c>
    </row>
    <row r="2">
      <c r="A2" t="n">
        <v>19</v>
      </c>
      <c r="B2" t="n">
        <v>-1</v>
      </c>
      <c r="C2" t="n">
        <v>-1</v>
      </c>
      <c r="D2" t="n">
        <v>-1</v>
      </c>
      <c r="E2" t="n">
        <v>-1</v>
      </c>
      <c r="F2" t="n">
        <v>10</v>
      </c>
      <c r="G2" t="n">
        <v>10</v>
      </c>
      <c r="H2" t="n">
        <v>30</v>
      </c>
      <c r="I2" t="n">
        <v>30</v>
      </c>
      <c r="J2" t="n">
        <v>-1</v>
      </c>
      <c r="K2" t="n">
        <v>-1</v>
      </c>
      <c r="L2">
        <f>IF(A[[#This Row],[1]]-ROUND('وارد کردن اطلاعات'!$D$5,0)&lt;0,1000,A[[#This Row],[1]]-ROUND('وارد کردن اطلاعات'!$D$5,0))</f>
        <v/>
      </c>
      <c r="M2">
        <f>IF(A[[#This Row],[2]]-ROUND('وارد کردن اطلاعات'!$D$6,0)&lt;0,1000,A[[#This Row],[2]]-ROUND('وارد کردن اطلاعات'!$D$6,0))</f>
        <v/>
      </c>
      <c r="N2">
        <f>IF(A[[#This Row],[3]]-ROUND('وارد کردن اطلاعات'!$D$7,0)&lt;0,1000,A[[#This Row],[3]]-ROUND('وارد کردن اطلاعات'!$D$7,0))</f>
        <v/>
      </c>
      <c r="O2">
        <f>IF(A[[#This Row],[4]]-ROUND('وارد کردن اطلاعات'!$D$8,0)&lt;0,1000,A[[#This Row],[4]]-ROUND('وارد کردن اطلاعات'!$D$8,0))</f>
        <v/>
      </c>
      <c r="P2">
        <f>IF(A[[#This Row],[5]]-ROUND('وارد کردن اطلاعات'!$D$9,0)&lt;0,1000,A[[#This Row],[5]]-ROUND('وارد کردن اطلاعات'!$D$9,0))</f>
        <v/>
      </c>
      <c r="Q2">
        <f>IF(A[[#This Row],[6]]-ROUND('وارد کردن اطلاعات'!$D$10,0)&lt;0,1000,A[[#This Row],[6]]-ROUND('وارد کردن اطلاعات'!$D$10,0))</f>
        <v/>
      </c>
      <c r="R2">
        <f>IF(A[[#This Row],[7]]-ROUND('وارد کردن اطلاعات'!$D$11,0)&lt;0,1000,A[[#This Row],[7]]-ROUND('وارد کردن اطلاعات'!$D$11,0))</f>
        <v/>
      </c>
      <c r="S2">
        <f>IF(A[[#This Row],[8]]-ROUND('وارد کردن اطلاعات'!$D$12,0)&lt;0,1000,A[[#This Row],[8]]-ROUND('وارد کردن اطلاعات'!$D$12,0))</f>
        <v/>
      </c>
      <c r="T2">
        <f>IF(A[[#This Row],[9]]-ROUND('وارد کردن اطلاعات'!$D$13,0)&lt;0,1000,A[[#This Row],[9]]-ROUND('وارد کردن اطلاعات'!$D$13,0))</f>
        <v/>
      </c>
      <c r="U2">
        <f>IF(A[[#This Row],[10]]-ROUND('وارد کردن اطلاعات'!$D$14,0)&lt;0,1000,A[[#This Row],[10]]-ROUND('وارد کردن اطلاعات'!$D$14,0))</f>
        <v/>
      </c>
    </row>
    <row r="3">
      <c r="A3" t="n">
        <v>18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-1</v>
      </c>
      <c r="I3" t="n">
        <v>-1</v>
      </c>
      <c r="J3" t="n">
        <v>-1</v>
      </c>
      <c r="K3" t="n">
        <v>-1</v>
      </c>
      <c r="L3">
        <f>IF(A[[#This Row],[1]]-ROUND('وارد کردن اطلاعات'!$D$5,0)&lt;0,1000,A[[#This Row],[1]]-ROUND('وارد کردن اطلاعات'!$D$5,0))</f>
        <v/>
      </c>
      <c r="M3">
        <f>IF(A[[#This Row],[2]]-ROUND('وارد کردن اطلاعات'!$D$6,0)&lt;0,1000,A[[#This Row],[2]]-ROUND('وارد کردن اطلاعات'!$D$6,0))</f>
        <v/>
      </c>
      <c r="N3">
        <f>IF(A[[#This Row],[3]]-ROUND('وارد کردن اطلاعات'!$D$7,0)&lt;0,1000,A[[#This Row],[3]]-ROUND('وارد کردن اطلاعات'!$D$7,0))</f>
        <v/>
      </c>
      <c r="O3">
        <f>IF(A[[#This Row],[4]]-ROUND('وارد کردن اطلاعات'!$D$8,0)&lt;0,1000,A[[#This Row],[4]]-ROUND('وارد کردن اطلاعات'!$D$8,0))</f>
        <v/>
      </c>
      <c r="P3">
        <f>IF(A[[#This Row],[5]]-ROUND('وارد کردن اطلاعات'!$D$9,0)&lt;0,1000,A[[#This Row],[5]]-ROUND('وارد کردن اطلاعات'!$D$9,0))</f>
        <v/>
      </c>
      <c r="Q3">
        <f>IF(A[[#This Row],[6]]-ROUND('وارد کردن اطلاعات'!$D$10,0)&lt;0,1000,A[[#This Row],[6]]-ROUND('وارد کردن اطلاعات'!$D$10,0))</f>
        <v/>
      </c>
      <c r="R3">
        <f>IF(A[[#This Row],[7]]-ROUND('وارد کردن اطلاعات'!$D$11,0)&lt;0,1000,A[[#This Row],[7]]-ROUND('وارد کردن اطلاعات'!$D$11,0))</f>
        <v/>
      </c>
      <c r="S3">
        <f>IF(A[[#This Row],[8]]-ROUND('وارد کردن اطلاعات'!$D$12,0)&lt;0,1000,A[[#This Row],[8]]-ROUND('وارد کردن اطلاعات'!$D$12,0))</f>
        <v/>
      </c>
      <c r="T3">
        <f>IF(A[[#This Row],[9]]-ROUND('وارد کردن اطلاعات'!$D$13,0)&lt;0,1000,A[[#This Row],[9]]-ROUND('وارد کردن اطلاعات'!$D$13,0))</f>
        <v/>
      </c>
      <c r="U3">
        <f>IF(A[[#This Row],[10]]-ROUND('وارد کردن اطلاعات'!$D$14,0)&lt;0,1000,A[[#This Row],[10]]-ROUND('وارد کردن اطلاعات'!$D$14,0))</f>
        <v/>
      </c>
    </row>
    <row r="4">
      <c r="A4" t="n">
        <v>17</v>
      </c>
      <c r="B4" t="n">
        <v>-1</v>
      </c>
      <c r="C4" t="n">
        <v>-1</v>
      </c>
      <c r="D4" t="n">
        <v>-1</v>
      </c>
      <c r="E4" t="n">
        <v>-1</v>
      </c>
      <c r="F4" t="n">
        <v>-1</v>
      </c>
      <c r="G4" t="n">
        <v>-1</v>
      </c>
      <c r="H4" t="n">
        <v>-1</v>
      </c>
      <c r="I4" t="n">
        <v>-1</v>
      </c>
      <c r="J4" t="n">
        <v>15</v>
      </c>
      <c r="K4" t="n">
        <v>-1</v>
      </c>
      <c r="L4">
        <f>IF(A[[#This Row],[1]]-ROUND('وارد کردن اطلاعات'!$D$5,0)&lt;0,1000,A[[#This Row],[1]]-ROUND('وارد کردن اطلاعات'!$D$5,0))</f>
        <v/>
      </c>
      <c r="M4">
        <f>IF(A[[#This Row],[2]]-ROUND('وارد کردن اطلاعات'!$D$6,0)&lt;0,1000,A[[#This Row],[2]]-ROUND('وارد کردن اطلاعات'!$D$6,0))</f>
        <v/>
      </c>
      <c r="N4">
        <f>IF(A[[#This Row],[3]]-ROUND('وارد کردن اطلاعات'!$D$7,0)&lt;0,1000,A[[#This Row],[3]]-ROUND('وارد کردن اطلاعات'!$D$7,0))</f>
        <v/>
      </c>
      <c r="O4">
        <f>IF(A[[#This Row],[4]]-ROUND('وارد کردن اطلاعات'!$D$8,0)&lt;0,1000,A[[#This Row],[4]]-ROUND('وارد کردن اطلاعات'!$D$8,0))</f>
        <v/>
      </c>
      <c r="P4">
        <f>IF(A[[#This Row],[5]]-ROUND('وارد کردن اطلاعات'!$D$9,0)&lt;0,1000,A[[#This Row],[5]]-ROUND('وارد کردن اطلاعات'!$D$9,0))</f>
        <v/>
      </c>
      <c r="Q4">
        <f>IF(A[[#This Row],[6]]-ROUND('وارد کردن اطلاعات'!$D$10,0)&lt;0,1000,A[[#This Row],[6]]-ROUND('وارد کردن اطلاعات'!$D$10,0))</f>
        <v/>
      </c>
      <c r="R4">
        <f>IF(A[[#This Row],[7]]-ROUND('وارد کردن اطلاعات'!$D$11,0)&lt;0,1000,A[[#This Row],[7]]-ROUND('وارد کردن اطلاعات'!$D$11,0))</f>
        <v/>
      </c>
      <c r="S4">
        <f>IF(A[[#This Row],[8]]-ROUND('وارد کردن اطلاعات'!$D$12,0)&lt;0,1000,A[[#This Row],[8]]-ROUND('وارد کردن اطلاعات'!$D$12,0))</f>
        <v/>
      </c>
      <c r="T4">
        <f>IF(A[[#This Row],[9]]-ROUND('وارد کردن اطلاعات'!$D$13,0)&lt;0,1000,A[[#This Row],[9]]-ROUND('وارد کردن اطلاعات'!$D$13,0))</f>
        <v/>
      </c>
      <c r="U4">
        <f>IF(A[[#This Row],[10]]-ROUND('وارد کردن اطلاعات'!$D$14,0)&lt;0,1000,A[[#This Row],[10]]-ROUND('وارد کردن اطلاعات'!$D$14,0))</f>
        <v/>
      </c>
    </row>
    <row r="5">
      <c r="A5" t="n">
        <v>16</v>
      </c>
      <c r="B5" t="n">
        <v>9</v>
      </c>
      <c r="C5" t="n">
        <v>-1</v>
      </c>
      <c r="D5" t="n">
        <v>26</v>
      </c>
      <c r="E5" t="n">
        <v>1</v>
      </c>
      <c r="F5" t="n">
        <v>-1</v>
      </c>
      <c r="G5" t="n">
        <v>-1</v>
      </c>
      <c r="H5" t="n">
        <v>16</v>
      </c>
      <c r="I5" t="n">
        <v>10</v>
      </c>
      <c r="J5" t="n">
        <v>-1</v>
      </c>
      <c r="K5" t="n">
        <v>-1</v>
      </c>
      <c r="L5">
        <f>IF(A[[#This Row],[1]]-ROUND('وارد کردن اطلاعات'!$D$5,0)&lt;0,1000,A[[#This Row],[1]]-ROUND('وارد کردن اطلاعات'!$D$5,0))</f>
        <v/>
      </c>
      <c r="M5">
        <f>IF(A[[#This Row],[2]]-ROUND('وارد کردن اطلاعات'!$D$6,0)&lt;0,1000,A[[#This Row],[2]]-ROUND('وارد کردن اطلاعات'!$D$6,0))</f>
        <v/>
      </c>
      <c r="N5">
        <f>IF(A[[#This Row],[3]]-ROUND('وارد کردن اطلاعات'!$D$7,0)&lt;0,1000,A[[#This Row],[3]]-ROUND('وارد کردن اطلاعات'!$D$7,0))</f>
        <v/>
      </c>
      <c r="O5">
        <f>IF(A[[#This Row],[4]]-ROUND('وارد کردن اطلاعات'!$D$8,0)&lt;0,1000,A[[#This Row],[4]]-ROUND('وارد کردن اطلاعات'!$D$8,0))</f>
        <v/>
      </c>
      <c r="P5">
        <f>IF(A[[#This Row],[5]]-ROUND('وارد کردن اطلاعات'!$D$9,0)&lt;0,1000,A[[#This Row],[5]]-ROUND('وارد کردن اطلاعات'!$D$9,0))</f>
        <v/>
      </c>
      <c r="Q5">
        <f>IF(A[[#This Row],[6]]-ROUND('وارد کردن اطلاعات'!$D$10,0)&lt;0,1000,A[[#This Row],[6]]-ROUND('وارد کردن اطلاعات'!$D$10,0))</f>
        <v/>
      </c>
      <c r="R5">
        <f>IF(A[[#This Row],[7]]-ROUND('وارد کردن اطلاعات'!$D$11,0)&lt;0,1000,A[[#This Row],[7]]-ROUND('وارد کردن اطلاعات'!$D$11,0))</f>
        <v/>
      </c>
      <c r="S5">
        <f>IF(A[[#This Row],[8]]-ROUND('وارد کردن اطلاعات'!$D$12,0)&lt;0,1000,A[[#This Row],[8]]-ROUND('وارد کردن اطلاعات'!$D$12,0))</f>
        <v/>
      </c>
      <c r="T5">
        <f>IF(A[[#This Row],[9]]-ROUND('وارد کردن اطلاعات'!$D$13,0)&lt;0,1000,A[[#This Row],[9]]-ROUND('وارد کردن اطلاعات'!$D$13,0))</f>
        <v/>
      </c>
      <c r="U5">
        <f>IF(A[[#This Row],[10]]-ROUND('وارد کردن اطلاعات'!$D$14,0)&lt;0,1000,A[[#This Row],[10]]-ROUND('وارد کردن اطلاعات'!$D$14,0))</f>
        <v/>
      </c>
    </row>
    <row r="6">
      <c r="A6" t="n">
        <v>15</v>
      </c>
      <c r="B6" t="n">
        <v>-1</v>
      </c>
      <c r="C6" t="n">
        <v>9</v>
      </c>
      <c r="D6" t="n">
        <v>32</v>
      </c>
      <c r="E6" t="n">
        <v>-1</v>
      </c>
      <c r="F6" t="n">
        <v>7</v>
      </c>
      <c r="G6" t="n">
        <v>6</v>
      </c>
      <c r="H6" t="n">
        <v>14</v>
      </c>
      <c r="I6" t="n">
        <v>9</v>
      </c>
      <c r="J6" t="n">
        <v>-1</v>
      </c>
      <c r="K6" t="n">
        <v>-1</v>
      </c>
      <c r="L6">
        <f>IF(A[[#This Row],[1]]-ROUND('وارد کردن اطلاعات'!$D$5,0)&lt;0,1000,A[[#This Row],[1]]-ROUND('وارد کردن اطلاعات'!$D$5,0))</f>
        <v/>
      </c>
      <c r="M6">
        <f>IF(A[[#This Row],[2]]-ROUND('وارد کردن اطلاعات'!$D$6,0)&lt;0,1000,A[[#This Row],[2]]-ROUND('وارد کردن اطلاعات'!$D$6,0))</f>
        <v/>
      </c>
      <c r="N6">
        <f>IF(A[[#This Row],[3]]-ROUND('وارد کردن اطلاعات'!$D$7,0)&lt;0,1000,A[[#This Row],[3]]-ROUND('وارد کردن اطلاعات'!$D$7,0))</f>
        <v/>
      </c>
      <c r="O6">
        <f>IF(A[[#This Row],[4]]-ROUND('وارد کردن اطلاعات'!$D$8,0)&lt;0,1000,A[[#This Row],[4]]-ROUND('وارد کردن اطلاعات'!$D$8,0))</f>
        <v/>
      </c>
      <c r="P6">
        <f>IF(A[[#This Row],[5]]-ROUND('وارد کردن اطلاعات'!$D$9,0)&lt;0,1000,A[[#This Row],[5]]-ROUND('وارد کردن اطلاعات'!$D$9,0))</f>
        <v/>
      </c>
      <c r="Q6">
        <f>IF(A[[#This Row],[6]]-ROUND('وارد کردن اطلاعات'!$D$10,0)&lt;0,1000,A[[#This Row],[6]]-ROUND('وارد کردن اطلاعات'!$D$10,0))</f>
        <v/>
      </c>
      <c r="R6">
        <f>IF(A[[#This Row],[7]]-ROUND('وارد کردن اطلاعات'!$D$11,0)&lt;0,1000,A[[#This Row],[7]]-ROUND('وارد کردن اطلاعات'!$D$11,0))</f>
        <v/>
      </c>
      <c r="S6">
        <f>IF(A[[#This Row],[8]]-ROUND('وارد کردن اطلاعات'!$D$12,0)&lt;0,1000,A[[#This Row],[8]]-ROUND('وارد کردن اطلاعات'!$D$12,0))</f>
        <v/>
      </c>
      <c r="T6">
        <f>IF(A[[#This Row],[9]]-ROUND('وارد کردن اطلاعات'!$D$13,0)&lt;0,1000,A[[#This Row],[9]]-ROUND('وارد کردن اطلاعات'!$D$13,0))</f>
        <v/>
      </c>
      <c r="U6">
        <f>IF(A[[#This Row],[10]]-ROUND('وارد کردن اطلاعات'!$D$14,0)&lt;0,1000,A[[#This Row],[10]]-ROUND('وارد کردن اطلاعات'!$D$14,0))</f>
        <v/>
      </c>
    </row>
    <row r="7">
      <c r="A7" t="n">
        <v>14</v>
      </c>
      <c r="B7" t="n">
        <v>10</v>
      </c>
      <c r="C7" t="n">
        <v>11</v>
      </c>
      <c r="D7" t="n">
        <v>35</v>
      </c>
      <c r="E7" t="n">
        <v>2</v>
      </c>
      <c r="F7" t="n">
        <v>-1</v>
      </c>
      <c r="G7" t="n">
        <v>5</v>
      </c>
      <c r="H7" t="n">
        <v>13</v>
      </c>
      <c r="I7" t="n">
        <v>8</v>
      </c>
      <c r="J7" t="n">
        <v>14</v>
      </c>
      <c r="K7" t="n">
        <v>5</v>
      </c>
      <c r="L7">
        <f>IF(A[[#This Row],[1]]-ROUND('وارد کردن اطلاعات'!$D$5,0)&lt;0,1000,A[[#This Row],[1]]-ROUND('وارد کردن اطلاعات'!$D$5,0))</f>
        <v/>
      </c>
      <c r="M7">
        <f>IF(A[[#This Row],[2]]-ROUND('وارد کردن اطلاعات'!$D$6,0)&lt;0,1000,A[[#This Row],[2]]-ROUND('وارد کردن اطلاعات'!$D$6,0))</f>
        <v/>
      </c>
      <c r="N7">
        <f>IF(A[[#This Row],[3]]-ROUND('وارد کردن اطلاعات'!$D$7,0)&lt;0,1000,A[[#This Row],[3]]-ROUND('وارد کردن اطلاعات'!$D$7,0))</f>
        <v/>
      </c>
      <c r="O7">
        <f>IF(A[[#This Row],[4]]-ROUND('وارد کردن اطلاعات'!$D$8,0)&lt;0,1000,A[[#This Row],[4]]-ROUND('وارد کردن اطلاعات'!$D$8,0))</f>
        <v/>
      </c>
      <c r="P7">
        <f>IF(A[[#This Row],[5]]-ROUND('وارد کردن اطلاعات'!$D$9,0)&lt;0,1000,A[[#This Row],[5]]-ROUND('وارد کردن اطلاعات'!$D$9,0))</f>
        <v/>
      </c>
      <c r="Q7">
        <f>IF(A[[#This Row],[6]]-ROUND('وارد کردن اطلاعات'!$D$10,0)&lt;0,1000,A[[#This Row],[6]]-ROUND('وارد کردن اطلاعات'!$D$10,0))</f>
        <v/>
      </c>
      <c r="R7">
        <f>IF(A[[#This Row],[7]]-ROUND('وارد کردن اطلاعات'!$D$11,0)&lt;0,1000,A[[#This Row],[7]]-ROUND('وارد کردن اطلاعات'!$D$11,0))</f>
        <v/>
      </c>
      <c r="S7">
        <f>IF(A[[#This Row],[8]]-ROUND('وارد کردن اطلاعات'!$D$12,0)&lt;0,1000,A[[#This Row],[8]]-ROUND('وارد کردن اطلاعات'!$D$12,0))</f>
        <v/>
      </c>
      <c r="T7">
        <f>IF(A[[#This Row],[9]]-ROUND('وارد کردن اطلاعات'!$D$13,0)&lt;0,1000,A[[#This Row],[9]]-ROUND('وارد کردن اطلاعات'!$D$13,0))</f>
        <v/>
      </c>
      <c r="U7">
        <f>IF(A[[#This Row],[10]]-ROUND('وارد کردن اطلاعات'!$D$14,0)&lt;0,1000,A[[#This Row],[10]]-ROUND('وارد کردن اطلاعات'!$D$14,0))</f>
        <v/>
      </c>
    </row>
    <row r="8">
      <c r="A8" t="n">
        <v>13</v>
      </c>
      <c r="B8" t="n">
        <v>11</v>
      </c>
      <c r="C8" t="n">
        <v>-1</v>
      </c>
      <c r="D8" t="n">
        <v>40</v>
      </c>
      <c r="E8" t="n">
        <v>3</v>
      </c>
      <c r="F8" t="n">
        <v>-1</v>
      </c>
      <c r="G8" t="n">
        <v>-1</v>
      </c>
      <c r="H8" t="n">
        <v>8</v>
      </c>
      <c r="I8" t="n">
        <v>5</v>
      </c>
      <c r="J8" t="n">
        <v>11</v>
      </c>
      <c r="K8" t="n">
        <v>-1</v>
      </c>
      <c r="L8">
        <f>IF(A[[#This Row],[1]]-ROUND('وارد کردن اطلاعات'!$D$5,0)&lt;0,1000,A[[#This Row],[1]]-ROUND('وارد کردن اطلاعات'!$D$5,0))</f>
        <v/>
      </c>
      <c r="M8">
        <f>IF(A[[#This Row],[2]]-ROUND('وارد کردن اطلاعات'!$D$6,0)&lt;0,1000,A[[#This Row],[2]]-ROUND('وارد کردن اطلاعات'!$D$6,0))</f>
        <v/>
      </c>
      <c r="N8">
        <f>IF(A[[#This Row],[3]]-ROUND('وارد کردن اطلاعات'!$D$7,0)&lt;0,1000,A[[#This Row],[3]]-ROUND('وارد کردن اطلاعات'!$D$7,0))</f>
        <v/>
      </c>
      <c r="O8">
        <f>IF(A[[#This Row],[4]]-ROUND('وارد کردن اطلاعات'!$D$8,0)&lt;0,1000,A[[#This Row],[4]]-ROUND('وارد کردن اطلاعات'!$D$8,0))</f>
        <v/>
      </c>
      <c r="P8">
        <f>IF(A[[#This Row],[5]]-ROUND('وارد کردن اطلاعات'!$D$9,0)&lt;0,1000,A[[#This Row],[5]]-ROUND('وارد کردن اطلاعات'!$D$9,0))</f>
        <v/>
      </c>
      <c r="Q8">
        <f>IF(A[[#This Row],[6]]-ROUND('وارد کردن اطلاعات'!$D$10,0)&lt;0,1000,A[[#This Row],[6]]-ROUND('وارد کردن اطلاعات'!$D$10,0))</f>
        <v/>
      </c>
      <c r="R8">
        <f>IF(A[[#This Row],[7]]-ROUND('وارد کردن اطلاعات'!$D$11,0)&lt;0,1000,A[[#This Row],[7]]-ROUND('وارد کردن اطلاعات'!$D$11,0))</f>
        <v/>
      </c>
      <c r="S8">
        <f>IF(A[[#This Row],[8]]-ROUND('وارد کردن اطلاعات'!$D$12,0)&lt;0,1000,A[[#This Row],[8]]-ROUND('وارد کردن اطلاعات'!$D$12,0))</f>
        <v/>
      </c>
      <c r="T8">
        <f>IF(A[[#This Row],[9]]-ROUND('وارد کردن اطلاعات'!$D$13,0)&lt;0,1000,A[[#This Row],[9]]-ROUND('وارد کردن اطلاعات'!$D$13,0))</f>
        <v/>
      </c>
      <c r="U8">
        <f>IF(A[[#This Row],[10]]-ROUND('وارد کردن اطلاعات'!$D$14,0)&lt;0,1000,A[[#This Row],[10]]-ROUND('وارد کردن اطلاعات'!$D$14,0))</f>
        <v/>
      </c>
    </row>
    <row r="9">
      <c r="A9" t="n">
        <v>12</v>
      </c>
      <c r="B9" t="n">
        <v>12</v>
      </c>
      <c r="C9" t="n">
        <v>12</v>
      </c>
      <c r="D9" t="n">
        <v>47</v>
      </c>
      <c r="E9" t="n">
        <v>4</v>
      </c>
      <c r="F9" t="n">
        <v>6</v>
      </c>
      <c r="G9" t="n">
        <v>-1</v>
      </c>
      <c r="H9" t="n">
        <v>6</v>
      </c>
      <c r="I9" t="n">
        <v>4</v>
      </c>
      <c r="J9" t="n">
        <v>9</v>
      </c>
      <c r="K9" t="n">
        <v>-1</v>
      </c>
      <c r="L9">
        <f>IF(A[[#This Row],[1]]-ROUND('وارد کردن اطلاعات'!$D$5,0)&lt;0,1000,A[[#This Row],[1]]-ROUND('وارد کردن اطلاعات'!$D$5,0))</f>
        <v/>
      </c>
      <c r="M9">
        <f>IF(A[[#This Row],[2]]-ROUND('وارد کردن اطلاعات'!$D$6,0)&lt;0,1000,A[[#This Row],[2]]-ROUND('وارد کردن اطلاعات'!$D$6,0))</f>
        <v/>
      </c>
      <c r="N9">
        <f>IF(A[[#This Row],[3]]-ROUND('وارد کردن اطلاعات'!$D$7,0)&lt;0,1000,A[[#This Row],[3]]-ROUND('وارد کردن اطلاعات'!$D$7,0))</f>
        <v/>
      </c>
      <c r="O9">
        <f>IF(A[[#This Row],[4]]-ROUND('وارد کردن اطلاعات'!$D$8,0)&lt;0,1000,A[[#This Row],[4]]-ROUND('وارد کردن اطلاعات'!$D$8,0))</f>
        <v/>
      </c>
      <c r="P9">
        <f>IF(A[[#This Row],[5]]-ROUND('وارد کردن اطلاعات'!$D$9,0)&lt;0,1000,A[[#This Row],[5]]-ROUND('وارد کردن اطلاعات'!$D$9,0))</f>
        <v/>
      </c>
      <c r="Q9">
        <f>IF(A[[#This Row],[6]]-ROUND('وارد کردن اطلاعات'!$D$10,0)&lt;0,1000,A[[#This Row],[6]]-ROUND('وارد کردن اطلاعات'!$D$10,0))</f>
        <v/>
      </c>
      <c r="R9">
        <f>IF(A[[#This Row],[7]]-ROUND('وارد کردن اطلاعات'!$D$11,0)&lt;0,1000,A[[#This Row],[7]]-ROUND('وارد کردن اطلاعات'!$D$11,0))</f>
        <v/>
      </c>
      <c r="S9">
        <f>IF(A[[#This Row],[8]]-ROUND('وارد کردن اطلاعات'!$D$12,0)&lt;0,1000,A[[#This Row],[8]]-ROUND('وارد کردن اطلاعات'!$D$12,0))</f>
        <v/>
      </c>
      <c r="T9">
        <f>IF(A[[#This Row],[9]]-ROUND('وارد کردن اطلاعات'!$D$13,0)&lt;0,1000,A[[#This Row],[9]]-ROUND('وارد کردن اطلاعات'!$D$13,0))</f>
        <v/>
      </c>
      <c r="U9">
        <f>IF(A[[#This Row],[10]]-ROUND('وارد کردن اطلاعات'!$D$14,0)&lt;0,1000,A[[#This Row],[10]]-ROUND('وارد کردن اطلاعات'!$D$14,0))</f>
        <v/>
      </c>
    </row>
    <row r="10">
      <c r="A10" t="n">
        <v>11</v>
      </c>
      <c r="B10" t="n">
        <v>13</v>
      </c>
      <c r="C10" t="n">
        <v>14</v>
      </c>
      <c r="D10" t="n">
        <v>52</v>
      </c>
      <c r="E10" t="n">
        <v>5</v>
      </c>
      <c r="F10" t="n">
        <v>5</v>
      </c>
      <c r="G10" t="n">
        <v>4</v>
      </c>
      <c r="H10" t="n">
        <v>5</v>
      </c>
      <c r="I10" t="n">
        <v>3</v>
      </c>
      <c r="J10" t="n">
        <v>7</v>
      </c>
      <c r="K10" t="n">
        <v>4</v>
      </c>
      <c r="L10">
        <f>IF(A[[#This Row],[1]]-ROUND('وارد کردن اطلاعات'!$D$5,0)&lt;0,1000,A[[#This Row],[1]]-ROUND('وارد کردن اطلاعات'!$D$5,0))</f>
        <v/>
      </c>
      <c r="M10">
        <f>IF(A[[#This Row],[2]]-ROUND('وارد کردن اطلاعات'!$D$6,0)&lt;0,1000,A[[#This Row],[2]]-ROUND('وارد کردن اطلاعات'!$D$6,0))</f>
        <v/>
      </c>
      <c r="N10">
        <f>IF(A[[#This Row],[3]]-ROUND('وارد کردن اطلاعات'!$D$7,0)&lt;0,1000,A[[#This Row],[3]]-ROUND('وارد کردن اطلاعات'!$D$7,0))</f>
        <v/>
      </c>
      <c r="O10">
        <f>IF(A[[#This Row],[4]]-ROUND('وارد کردن اطلاعات'!$D$8,0)&lt;0,1000,A[[#This Row],[4]]-ROUND('وارد کردن اطلاعات'!$D$8,0))</f>
        <v/>
      </c>
      <c r="P10">
        <f>IF(A[[#This Row],[5]]-ROUND('وارد کردن اطلاعات'!$D$9,0)&lt;0,1000,A[[#This Row],[5]]-ROUND('وارد کردن اطلاعات'!$D$9,0))</f>
        <v/>
      </c>
      <c r="Q10">
        <f>IF(A[[#This Row],[6]]-ROUND('وارد کردن اطلاعات'!$D$10,0)&lt;0,1000,A[[#This Row],[6]]-ROUND('وارد کردن اطلاعات'!$D$10,0))</f>
        <v/>
      </c>
      <c r="R10">
        <f>IF(A[[#This Row],[7]]-ROUND('وارد کردن اطلاعات'!$D$11,0)&lt;0,1000,A[[#This Row],[7]]-ROUND('وارد کردن اطلاعات'!$D$11,0))</f>
        <v/>
      </c>
      <c r="S10">
        <f>IF(A[[#This Row],[8]]-ROUND('وارد کردن اطلاعات'!$D$12,0)&lt;0,1000,A[[#This Row],[8]]-ROUND('وارد کردن اطلاعات'!$D$12,0))</f>
        <v/>
      </c>
      <c r="T10">
        <f>IF(A[[#This Row],[9]]-ROUND('وارد کردن اطلاعات'!$D$13,0)&lt;0,1000,A[[#This Row],[9]]-ROUND('وارد کردن اطلاعات'!$D$13,0))</f>
        <v/>
      </c>
      <c r="U10">
        <f>IF(A[[#This Row],[10]]-ROUND('وارد کردن اطلاعات'!$D$14,0)&lt;0,1000,A[[#This Row],[10]]-ROUND('وارد کردن اطلاعات'!$D$14,0))</f>
        <v/>
      </c>
    </row>
    <row r="11">
      <c r="A11" t="n">
        <v>10</v>
      </c>
      <c r="B11" t="n">
        <v>14</v>
      </c>
      <c r="C11" t="n">
        <v>16</v>
      </c>
      <c r="D11" t="n">
        <v>56</v>
      </c>
      <c r="E11" t="n">
        <v>6</v>
      </c>
      <c r="F11" t="n">
        <v>-1</v>
      </c>
      <c r="G11" t="n">
        <v>-1</v>
      </c>
      <c r="H11" t="n">
        <v>4</v>
      </c>
      <c r="I11" t="n">
        <v>-1</v>
      </c>
      <c r="J11" t="n">
        <v>-1</v>
      </c>
      <c r="K11" t="n">
        <v>-1</v>
      </c>
      <c r="L11">
        <f>IF(A[[#This Row],[1]]-ROUND('وارد کردن اطلاعات'!$D$5,0)&lt;0,1000,A[[#This Row],[1]]-ROUND('وارد کردن اطلاعات'!$D$5,0))</f>
        <v/>
      </c>
      <c r="M11">
        <f>IF(A[[#This Row],[2]]-ROUND('وارد کردن اطلاعات'!$D$6,0)&lt;0,1000,A[[#This Row],[2]]-ROUND('وارد کردن اطلاعات'!$D$6,0))</f>
        <v/>
      </c>
      <c r="N11">
        <f>IF(A[[#This Row],[3]]-ROUND('وارد کردن اطلاعات'!$D$7,0)&lt;0,1000,A[[#This Row],[3]]-ROUND('وارد کردن اطلاعات'!$D$7,0))</f>
        <v/>
      </c>
      <c r="O11">
        <f>IF(A[[#This Row],[4]]-ROUND('وارد کردن اطلاعات'!$D$8,0)&lt;0,1000,A[[#This Row],[4]]-ROUND('وارد کردن اطلاعات'!$D$8,0))</f>
        <v/>
      </c>
      <c r="P11">
        <f>IF(A[[#This Row],[5]]-ROUND('وارد کردن اطلاعات'!$D$9,0)&lt;0,1000,A[[#This Row],[5]]-ROUND('وارد کردن اطلاعات'!$D$9,0))</f>
        <v/>
      </c>
      <c r="Q11">
        <f>IF(A[[#This Row],[6]]-ROUND('وارد کردن اطلاعات'!$D$10,0)&lt;0,1000,A[[#This Row],[6]]-ROUND('وارد کردن اطلاعات'!$D$10,0))</f>
        <v/>
      </c>
      <c r="R11">
        <f>IF(A[[#This Row],[7]]-ROUND('وارد کردن اطلاعات'!$D$11,0)&lt;0,1000,A[[#This Row],[7]]-ROUND('وارد کردن اطلاعات'!$D$11,0))</f>
        <v/>
      </c>
      <c r="S11">
        <f>IF(A[[#This Row],[8]]-ROUND('وارد کردن اطلاعات'!$D$12,0)&lt;0,1000,A[[#This Row],[8]]-ROUND('وارد کردن اطلاعات'!$D$12,0))</f>
        <v/>
      </c>
      <c r="T11">
        <f>IF(A[[#This Row],[9]]-ROUND('وارد کردن اطلاعات'!$D$13,0)&lt;0,1000,A[[#This Row],[9]]-ROUND('وارد کردن اطلاعات'!$D$13,0))</f>
        <v/>
      </c>
      <c r="U11">
        <f>IF(A[[#This Row],[10]]-ROUND('وارد کردن اطلاعات'!$D$14,0)&lt;0,1000,A[[#This Row],[10]]-ROUND('وارد کردن اطلاعات'!$D$14,0))</f>
        <v/>
      </c>
    </row>
    <row r="12">
      <c r="A12" t="n">
        <v>9</v>
      </c>
      <c r="B12" t="n">
        <v>15</v>
      </c>
      <c r="C12" t="n">
        <v>18</v>
      </c>
      <c r="D12" t="n">
        <v>65</v>
      </c>
      <c r="E12" t="n">
        <v>8</v>
      </c>
      <c r="F12" t="n">
        <v>4</v>
      </c>
      <c r="G12" t="n">
        <v>3</v>
      </c>
      <c r="H12" t="n">
        <v>-1</v>
      </c>
      <c r="I12" t="n">
        <v>2</v>
      </c>
      <c r="J12" t="n">
        <v>6</v>
      </c>
      <c r="K12" t="n">
        <v>3</v>
      </c>
      <c r="L12">
        <f>IF(A[[#This Row],[1]]-ROUND('وارد کردن اطلاعات'!$D$5,0)&lt;0,1000,A[[#This Row],[1]]-ROUND('وارد کردن اطلاعات'!$D$5,0))</f>
        <v/>
      </c>
      <c r="M12">
        <f>IF(A[[#This Row],[2]]-ROUND('وارد کردن اطلاعات'!$D$6,0)&lt;0,1000,A[[#This Row],[2]]-ROUND('وارد کردن اطلاعات'!$D$6,0))</f>
        <v/>
      </c>
      <c r="N12">
        <f>IF(A[[#This Row],[3]]-ROUND('وارد کردن اطلاعات'!$D$7,0)&lt;0,1000,A[[#This Row],[3]]-ROUND('وارد کردن اطلاعات'!$D$7,0))</f>
        <v/>
      </c>
      <c r="O12">
        <f>IF(A[[#This Row],[4]]-ROUND('وارد کردن اطلاعات'!$D$8,0)&lt;0,1000,A[[#This Row],[4]]-ROUND('وارد کردن اطلاعات'!$D$8,0))</f>
        <v/>
      </c>
      <c r="P12">
        <f>IF(A[[#This Row],[5]]-ROUND('وارد کردن اطلاعات'!$D$9,0)&lt;0,1000,A[[#This Row],[5]]-ROUND('وارد کردن اطلاعات'!$D$9,0))</f>
        <v/>
      </c>
      <c r="Q12">
        <f>IF(A[[#This Row],[6]]-ROUND('وارد کردن اطلاعات'!$D$10,0)&lt;0,1000,A[[#This Row],[6]]-ROUND('وارد کردن اطلاعات'!$D$10,0))</f>
        <v/>
      </c>
      <c r="R12">
        <f>IF(A[[#This Row],[7]]-ROUND('وارد کردن اطلاعات'!$D$11,0)&lt;0,1000,A[[#This Row],[7]]-ROUND('وارد کردن اطلاعات'!$D$11,0))</f>
        <v/>
      </c>
      <c r="S12">
        <f>IF(A[[#This Row],[8]]-ROUND('وارد کردن اطلاعات'!$D$12,0)&lt;0,1000,A[[#This Row],[8]]-ROUND('وارد کردن اطلاعات'!$D$12,0))</f>
        <v/>
      </c>
      <c r="T12">
        <f>IF(A[[#This Row],[9]]-ROUND('وارد کردن اطلاعات'!$D$13,0)&lt;0,1000,A[[#This Row],[9]]-ROUND('وارد کردن اطلاعات'!$D$13,0))</f>
        <v/>
      </c>
      <c r="U12">
        <f>IF(A[[#This Row],[10]]-ROUND('وارد کردن اطلاعات'!$D$14,0)&lt;0,1000,A[[#This Row],[10]]-ROUND('وارد کردن اطلاعات'!$D$14,0))</f>
        <v/>
      </c>
    </row>
    <row r="13">
      <c r="A13" t="n">
        <v>8</v>
      </c>
      <c r="B13" t="n">
        <v>16</v>
      </c>
      <c r="C13" t="n">
        <v>19</v>
      </c>
      <c r="D13" t="n">
        <v>70</v>
      </c>
      <c r="E13" t="n">
        <v>9</v>
      </c>
      <c r="F13" t="n">
        <v>3</v>
      </c>
      <c r="G13" t="n">
        <v>2</v>
      </c>
      <c r="H13" t="n">
        <v>3</v>
      </c>
      <c r="I13" t="n">
        <v>-1</v>
      </c>
      <c r="J13" t="n">
        <v>5</v>
      </c>
      <c r="K13" t="n">
        <v>-1</v>
      </c>
      <c r="L13">
        <f>IF(A[[#This Row],[1]]-ROUND('وارد کردن اطلاعات'!$D$5,0)&lt;0,1000,A[[#This Row],[1]]-ROUND('وارد کردن اطلاعات'!$D$5,0))</f>
        <v/>
      </c>
      <c r="M13">
        <f>IF(A[[#This Row],[2]]-ROUND('وارد کردن اطلاعات'!$D$6,0)&lt;0,1000,A[[#This Row],[2]]-ROUND('وارد کردن اطلاعات'!$D$6,0))</f>
        <v/>
      </c>
      <c r="N13">
        <f>IF(A[[#This Row],[3]]-ROUND('وارد کردن اطلاعات'!$D$7,0)&lt;0,1000,A[[#This Row],[3]]-ROUND('وارد کردن اطلاعات'!$D$7,0))</f>
        <v/>
      </c>
      <c r="O13">
        <f>IF(A[[#This Row],[4]]-ROUND('وارد کردن اطلاعات'!$D$8,0)&lt;0,1000,A[[#This Row],[4]]-ROUND('وارد کردن اطلاعات'!$D$8,0))</f>
        <v/>
      </c>
      <c r="P13">
        <f>IF(A[[#This Row],[5]]-ROUND('وارد کردن اطلاعات'!$D$9,0)&lt;0,1000,A[[#This Row],[5]]-ROUND('وارد کردن اطلاعات'!$D$9,0))</f>
        <v/>
      </c>
      <c r="Q13">
        <f>IF(A[[#This Row],[6]]-ROUND('وارد کردن اطلاعات'!$D$10,0)&lt;0,1000,A[[#This Row],[6]]-ROUND('وارد کردن اطلاعات'!$D$10,0))</f>
        <v/>
      </c>
      <c r="R13">
        <f>IF(A[[#This Row],[7]]-ROUND('وارد کردن اطلاعات'!$D$11,0)&lt;0,1000,A[[#This Row],[7]]-ROUND('وارد کردن اطلاعات'!$D$11,0))</f>
        <v/>
      </c>
      <c r="S13">
        <f>IF(A[[#This Row],[8]]-ROUND('وارد کردن اطلاعات'!$D$12,0)&lt;0,1000,A[[#This Row],[8]]-ROUND('وارد کردن اطلاعات'!$D$12,0))</f>
        <v/>
      </c>
      <c r="T13">
        <f>IF(A[[#This Row],[9]]-ROUND('وارد کردن اطلاعات'!$D$13,0)&lt;0,1000,A[[#This Row],[9]]-ROUND('وارد کردن اطلاعات'!$D$13,0))</f>
        <v/>
      </c>
      <c r="U13">
        <f>IF(A[[#This Row],[10]]-ROUND('وارد کردن اطلاعات'!$D$14,0)&lt;0,1000,A[[#This Row],[10]]-ROUND('وارد کردن اطلاعات'!$D$14,0))</f>
        <v/>
      </c>
    </row>
    <row r="14">
      <c r="A14" t="n">
        <v>7</v>
      </c>
      <c r="B14" t="n">
        <v>-1</v>
      </c>
      <c r="C14" t="n">
        <v>21</v>
      </c>
      <c r="D14" t="n">
        <v>78</v>
      </c>
      <c r="E14" t="n">
        <v>11</v>
      </c>
      <c r="F14" t="n">
        <v>2</v>
      </c>
      <c r="G14" t="n">
        <v>1</v>
      </c>
      <c r="H14" t="n">
        <v>2</v>
      </c>
      <c r="I14" t="n">
        <v>1</v>
      </c>
      <c r="J14" t="n">
        <v>3</v>
      </c>
      <c r="K14" t="n">
        <v>2</v>
      </c>
      <c r="L14">
        <f>IF(A[[#This Row],[1]]-ROUND('وارد کردن اطلاعات'!$D$5,0)&lt;0,1000,A[[#This Row],[1]]-ROUND('وارد کردن اطلاعات'!$D$5,0))</f>
        <v/>
      </c>
      <c r="M14">
        <f>IF(A[[#This Row],[2]]-ROUND('وارد کردن اطلاعات'!$D$6,0)&lt;0,1000,A[[#This Row],[2]]-ROUND('وارد کردن اطلاعات'!$D$6,0))</f>
        <v/>
      </c>
      <c r="N14">
        <f>IF(A[[#This Row],[3]]-ROUND('وارد کردن اطلاعات'!$D$7,0)&lt;0,1000,A[[#This Row],[3]]-ROUND('وارد کردن اطلاعات'!$D$7,0))</f>
        <v/>
      </c>
      <c r="O14">
        <f>IF(A[[#This Row],[4]]-ROUND('وارد کردن اطلاعات'!$D$8,0)&lt;0,1000,A[[#This Row],[4]]-ROUND('وارد کردن اطلاعات'!$D$8,0))</f>
        <v/>
      </c>
      <c r="P14">
        <f>IF(A[[#This Row],[5]]-ROUND('وارد کردن اطلاعات'!$D$9,0)&lt;0,1000,A[[#This Row],[5]]-ROUND('وارد کردن اطلاعات'!$D$9,0))</f>
        <v/>
      </c>
      <c r="Q14">
        <f>IF(A[[#This Row],[6]]-ROUND('وارد کردن اطلاعات'!$D$10,0)&lt;0,1000,A[[#This Row],[6]]-ROUND('وارد کردن اطلاعات'!$D$10,0))</f>
        <v/>
      </c>
      <c r="R14">
        <f>IF(A[[#This Row],[7]]-ROUND('وارد کردن اطلاعات'!$D$11,0)&lt;0,1000,A[[#This Row],[7]]-ROUND('وارد کردن اطلاعات'!$D$11,0))</f>
        <v/>
      </c>
      <c r="S14">
        <f>IF(A[[#This Row],[8]]-ROUND('وارد کردن اطلاعات'!$D$12,0)&lt;0,1000,A[[#This Row],[8]]-ROUND('وارد کردن اطلاعات'!$D$12,0))</f>
        <v/>
      </c>
      <c r="T14">
        <f>IF(A[[#This Row],[9]]-ROUND('وارد کردن اطلاعات'!$D$13,0)&lt;0,1000,A[[#This Row],[9]]-ROUND('وارد کردن اطلاعات'!$D$13,0))</f>
        <v/>
      </c>
      <c r="U14">
        <f>IF(A[[#This Row],[10]]-ROUND('وارد کردن اطلاعات'!$D$14,0)&lt;0,1000,A[[#This Row],[10]]-ROUND('وارد کردن اطلاعات'!$D$14,0))</f>
        <v/>
      </c>
    </row>
    <row r="15">
      <c r="A15" t="n">
        <v>6</v>
      </c>
      <c r="B15" t="n">
        <v>17</v>
      </c>
      <c r="C15" t="n">
        <v>23</v>
      </c>
      <c r="D15" t="n">
        <v>83</v>
      </c>
      <c r="E15" t="n">
        <v>14</v>
      </c>
      <c r="F15" t="n">
        <v>1</v>
      </c>
      <c r="G15" t="n">
        <v>0</v>
      </c>
      <c r="H15" t="n">
        <v>1</v>
      </c>
      <c r="I15" t="n">
        <v>-1</v>
      </c>
      <c r="J15" t="n">
        <v>2</v>
      </c>
      <c r="K15" t="n">
        <v>1</v>
      </c>
      <c r="L15">
        <f>IF(A[[#This Row],[1]]-ROUND('وارد کردن اطلاعات'!$D$5,0)&lt;0,1000,A[[#This Row],[1]]-ROUND('وارد کردن اطلاعات'!$D$5,0))</f>
        <v/>
      </c>
      <c r="M15">
        <f>IF(A[[#This Row],[2]]-ROUND('وارد کردن اطلاعات'!$D$6,0)&lt;0,1000,A[[#This Row],[2]]-ROUND('وارد کردن اطلاعات'!$D$6,0))</f>
        <v/>
      </c>
      <c r="N15">
        <f>IF(A[[#This Row],[3]]-ROUND('وارد کردن اطلاعات'!$D$7,0)&lt;0,1000,A[[#This Row],[3]]-ROUND('وارد کردن اطلاعات'!$D$7,0))</f>
        <v/>
      </c>
      <c r="O15">
        <f>IF(A[[#This Row],[4]]-ROUND('وارد کردن اطلاعات'!$D$8,0)&lt;0,1000,A[[#This Row],[4]]-ROUND('وارد کردن اطلاعات'!$D$8,0))</f>
        <v/>
      </c>
      <c r="P15">
        <f>IF(A[[#This Row],[5]]-ROUND('وارد کردن اطلاعات'!$D$9,0)&lt;0,1000,A[[#This Row],[5]]-ROUND('وارد کردن اطلاعات'!$D$9,0))</f>
        <v/>
      </c>
      <c r="Q15">
        <f>IF(A[[#This Row],[6]]-ROUND('وارد کردن اطلاعات'!$D$10,0)&lt;0,1000,A[[#This Row],[6]]-ROUND('وارد کردن اطلاعات'!$D$10,0))</f>
        <v/>
      </c>
      <c r="R15">
        <f>IF(A[[#This Row],[7]]-ROUND('وارد کردن اطلاعات'!$D$11,0)&lt;0,1000,A[[#This Row],[7]]-ROUND('وارد کردن اطلاعات'!$D$11,0))</f>
        <v/>
      </c>
      <c r="S15">
        <f>IF(A[[#This Row],[8]]-ROUND('وارد کردن اطلاعات'!$D$12,0)&lt;0,1000,A[[#This Row],[8]]-ROUND('وارد کردن اطلاعات'!$D$12,0))</f>
        <v/>
      </c>
      <c r="T15">
        <f>IF(A[[#This Row],[9]]-ROUND('وارد کردن اطلاعات'!$D$13,0)&lt;0,1000,A[[#This Row],[9]]-ROUND('وارد کردن اطلاعات'!$D$13,0))</f>
        <v/>
      </c>
      <c r="U15">
        <f>IF(A[[#This Row],[10]]-ROUND('وارد کردن اطلاعات'!$D$14,0)&lt;0,1000,A[[#This Row],[10]]-ROUND('وارد کردن اطلاعات'!$D$14,0))</f>
        <v/>
      </c>
    </row>
    <row r="16">
      <c r="A16" t="n">
        <v>5</v>
      </c>
      <c r="B16" t="n">
        <v>-1</v>
      </c>
      <c r="C16" t="n">
        <v>28</v>
      </c>
      <c r="D16" t="n">
        <v>87</v>
      </c>
      <c r="E16" t="n">
        <v>15</v>
      </c>
      <c r="F16" t="n">
        <v>0</v>
      </c>
      <c r="G16" t="n">
        <v>-1</v>
      </c>
      <c r="H16" t="n">
        <v>-1</v>
      </c>
      <c r="I16" t="n">
        <v>0</v>
      </c>
      <c r="J16" t="n">
        <v>1</v>
      </c>
      <c r="K16" t="n">
        <v>-1</v>
      </c>
      <c r="L16">
        <f>IF(A[[#This Row],[1]]-ROUND('وارد کردن اطلاعات'!$D$5,0)&lt;0,1000,A[[#This Row],[1]]-ROUND('وارد کردن اطلاعات'!$D$5,0))</f>
        <v/>
      </c>
      <c r="M16">
        <f>IF(A[[#This Row],[2]]-ROUND('وارد کردن اطلاعات'!$D$6,0)&lt;0,1000,A[[#This Row],[2]]-ROUND('وارد کردن اطلاعات'!$D$6,0))</f>
        <v/>
      </c>
      <c r="N16">
        <f>IF(A[[#This Row],[3]]-ROUND('وارد کردن اطلاعات'!$D$7,0)&lt;0,1000,A[[#This Row],[3]]-ROUND('وارد کردن اطلاعات'!$D$7,0))</f>
        <v/>
      </c>
      <c r="O16">
        <f>IF(A[[#This Row],[4]]-ROUND('وارد کردن اطلاعات'!$D$8,0)&lt;0,1000,A[[#This Row],[4]]-ROUND('وارد کردن اطلاعات'!$D$8,0))</f>
        <v/>
      </c>
      <c r="P16">
        <f>IF(A[[#This Row],[5]]-ROUND('وارد کردن اطلاعات'!$D$9,0)&lt;0,1000,A[[#This Row],[5]]-ROUND('وارد کردن اطلاعات'!$D$9,0))</f>
        <v/>
      </c>
      <c r="Q16">
        <f>IF(A[[#This Row],[6]]-ROUND('وارد کردن اطلاعات'!$D$10,0)&lt;0,1000,A[[#This Row],[6]]-ROUND('وارد کردن اطلاعات'!$D$10,0))</f>
        <v/>
      </c>
      <c r="R16">
        <f>IF(A[[#This Row],[7]]-ROUND('وارد کردن اطلاعات'!$D$11,0)&lt;0,1000,A[[#This Row],[7]]-ROUND('وارد کردن اطلاعات'!$D$11,0))</f>
        <v/>
      </c>
      <c r="S16">
        <f>IF(A[[#This Row],[8]]-ROUND('وارد کردن اطلاعات'!$D$12,0)&lt;0,1000,A[[#This Row],[8]]-ROUND('وارد کردن اطلاعات'!$D$12,0))</f>
        <v/>
      </c>
      <c r="T16">
        <f>IF(A[[#This Row],[9]]-ROUND('وارد کردن اطلاعات'!$D$13,0)&lt;0,1000,A[[#This Row],[9]]-ROUND('وارد کردن اطلاعات'!$D$13,0))</f>
        <v/>
      </c>
      <c r="U16">
        <f>IF(A[[#This Row],[10]]-ROUND('وارد کردن اطلاعات'!$D$14,0)&lt;0,1000,A[[#This Row],[10]]-ROUND('وارد کردن اطلاعات'!$D$14,0))</f>
        <v/>
      </c>
    </row>
    <row r="17">
      <c r="A17" t="n">
        <v>4</v>
      </c>
      <c r="B17" t="n">
        <v>18</v>
      </c>
      <c r="C17" t="n">
        <v>29</v>
      </c>
      <c r="D17" t="n">
        <v>96</v>
      </c>
      <c r="E17" t="n">
        <v>17</v>
      </c>
      <c r="F17" t="n">
        <v>-1</v>
      </c>
      <c r="G17" t="n">
        <v>-1</v>
      </c>
      <c r="H17" t="n">
        <v>0</v>
      </c>
      <c r="I17" t="n">
        <v>-1</v>
      </c>
      <c r="J17" t="n">
        <v>-1</v>
      </c>
      <c r="K17" t="n">
        <v>0</v>
      </c>
      <c r="L17">
        <f>IF(A[[#This Row],[1]]-ROUND('وارد کردن اطلاعات'!$D$5,0)&lt;0,1000,A[[#This Row],[1]]-ROUND('وارد کردن اطلاعات'!$D$5,0))</f>
        <v/>
      </c>
      <c r="M17">
        <f>IF(A[[#This Row],[2]]-ROUND('وارد کردن اطلاعات'!$D$6,0)&lt;0,1000,A[[#This Row],[2]]-ROUND('وارد کردن اطلاعات'!$D$6,0))</f>
        <v/>
      </c>
      <c r="N17">
        <f>IF(A[[#This Row],[3]]-ROUND('وارد کردن اطلاعات'!$D$7,0)&lt;0,1000,A[[#This Row],[3]]-ROUND('وارد کردن اطلاعات'!$D$7,0))</f>
        <v/>
      </c>
      <c r="O17">
        <f>IF(A[[#This Row],[4]]-ROUND('وارد کردن اطلاعات'!$D$8,0)&lt;0,1000,A[[#This Row],[4]]-ROUND('وارد کردن اطلاعات'!$D$8,0))</f>
        <v/>
      </c>
      <c r="P17">
        <f>IF(A[[#This Row],[5]]-ROUND('وارد کردن اطلاعات'!$D$9,0)&lt;0,1000,A[[#This Row],[5]]-ROUND('وارد کردن اطلاعات'!$D$9,0))</f>
        <v/>
      </c>
      <c r="Q17">
        <f>IF(A[[#This Row],[6]]-ROUND('وارد کردن اطلاعات'!$D$10,0)&lt;0,1000,A[[#This Row],[6]]-ROUND('وارد کردن اطلاعات'!$D$10,0))</f>
        <v/>
      </c>
      <c r="R17">
        <f>IF(A[[#This Row],[7]]-ROUND('وارد کردن اطلاعات'!$D$11,0)&lt;0,1000,A[[#This Row],[7]]-ROUND('وارد کردن اطلاعات'!$D$11,0))</f>
        <v/>
      </c>
      <c r="S17">
        <f>IF(A[[#This Row],[8]]-ROUND('وارد کردن اطلاعات'!$D$12,0)&lt;0,1000,A[[#This Row],[8]]-ROUND('وارد کردن اطلاعات'!$D$12,0))</f>
        <v/>
      </c>
      <c r="T17">
        <f>IF(A[[#This Row],[9]]-ROUND('وارد کردن اطلاعات'!$D$13,0)&lt;0,1000,A[[#This Row],[9]]-ROUND('وارد کردن اطلاعات'!$D$13,0))</f>
        <v/>
      </c>
      <c r="U17">
        <f>IF(A[[#This Row],[10]]-ROUND('وارد کردن اطلاعات'!$D$14,0)&lt;0,1000,A[[#This Row],[10]]-ROUND('وارد کردن اطلاعات'!$D$14,0))</f>
        <v/>
      </c>
    </row>
    <row r="18">
      <c r="A18" t="n">
        <v>3</v>
      </c>
      <c r="B18" t="n">
        <v>-1</v>
      </c>
      <c r="C18" t="n">
        <v>-1</v>
      </c>
      <c r="D18" t="n">
        <v>-1</v>
      </c>
      <c r="E18" t="n">
        <v>-1</v>
      </c>
      <c r="F18" t="n">
        <v>-1</v>
      </c>
      <c r="G18" t="n">
        <v>-1</v>
      </c>
      <c r="H18" t="n">
        <v>-1</v>
      </c>
      <c r="I18" t="n">
        <v>-1</v>
      </c>
      <c r="J18" t="n">
        <v>-1</v>
      </c>
      <c r="K18" t="n">
        <v>-1</v>
      </c>
      <c r="L18">
        <f>IF(A[[#This Row],[1]]-ROUND('وارد کردن اطلاعات'!$D$5,0)&lt;0,1000,A[[#This Row],[1]]-ROUND('وارد کردن اطلاعات'!$D$5,0))</f>
        <v/>
      </c>
      <c r="M18">
        <f>IF(A[[#This Row],[2]]-ROUND('وارد کردن اطلاعات'!$D$6,0)&lt;0,1000,A[[#This Row],[2]]-ROUND('وارد کردن اطلاعات'!$D$6,0))</f>
        <v/>
      </c>
      <c r="N18">
        <f>IF(A[[#This Row],[3]]-ROUND('وارد کردن اطلاعات'!$D$7,0)&lt;0,1000,A[[#This Row],[3]]-ROUND('وارد کردن اطلاعات'!$D$7,0))</f>
        <v/>
      </c>
      <c r="O18">
        <f>IF(A[[#This Row],[4]]-ROUND('وارد کردن اطلاعات'!$D$8,0)&lt;0,1000,A[[#This Row],[4]]-ROUND('وارد کردن اطلاعات'!$D$8,0))</f>
        <v/>
      </c>
      <c r="P18">
        <f>IF(A[[#This Row],[5]]-ROUND('وارد کردن اطلاعات'!$D$9,0)&lt;0,1000,A[[#This Row],[5]]-ROUND('وارد کردن اطلاعات'!$D$9,0))</f>
        <v/>
      </c>
      <c r="Q18">
        <f>IF(A[[#This Row],[6]]-ROUND('وارد کردن اطلاعات'!$D$10,0)&lt;0,1000,A[[#This Row],[6]]-ROUND('وارد کردن اطلاعات'!$D$10,0))</f>
        <v/>
      </c>
      <c r="R18">
        <f>IF(A[[#This Row],[7]]-ROUND('وارد کردن اطلاعات'!$D$11,0)&lt;0,1000,A[[#This Row],[7]]-ROUND('وارد کردن اطلاعات'!$D$11,0))</f>
        <v/>
      </c>
      <c r="S18">
        <f>IF(A[[#This Row],[8]]-ROUND('وارد کردن اطلاعات'!$D$12,0)&lt;0,1000,A[[#This Row],[8]]-ROUND('وارد کردن اطلاعات'!$D$12,0))</f>
        <v/>
      </c>
      <c r="T18">
        <f>IF(A[[#This Row],[9]]-ROUND('وارد کردن اطلاعات'!$D$13,0)&lt;0,1000,A[[#This Row],[9]]-ROUND('وارد کردن اطلاعات'!$D$13,0))</f>
        <v/>
      </c>
      <c r="U18">
        <f>IF(A[[#This Row],[10]]-ROUND('وارد کردن اطلاعات'!$D$14,0)&lt;0,1000,A[[#This Row],[10]]-ROUND('وارد کردن اطلاعات'!$D$14,0))</f>
        <v/>
      </c>
    </row>
    <row r="19">
      <c r="A19" t="n">
        <v>2</v>
      </c>
      <c r="B19" t="n">
        <v>-1</v>
      </c>
      <c r="C19" t="n">
        <v>-1</v>
      </c>
      <c r="D19" t="n">
        <v>-1</v>
      </c>
      <c r="E19" t="n">
        <v>-1</v>
      </c>
      <c r="F19" t="n">
        <v>-1</v>
      </c>
      <c r="G19" t="n">
        <v>-1</v>
      </c>
      <c r="H19" t="n">
        <v>-1</v>
      </c>
      <c r="I19" t="n">
        <v>-1</v>
      </c>
      <c r="J19" t="n">
        <v>-1</v>
      </c>
      <c r="K19" t="n">
        <v>-1</v>
      </c>
      <c r="L19">
        <f>IF(A[[#This Row],[1]]-ROUND('وارد کردن اطلاعات'!$D$5,0)&lt;0,1000,A[[#This Row],[1]]-ROUND('وارد کردن اطلاعات'!$D$5,0))</f>
        <v/>
      </c>
      <c r="M19">
        <f>IF(A[[#This Row],[2]]-ROUND('وارد کردن اطلاعات'!$D$6,0)&lt;0,1000,A[[#This Row],[2]]-ROUND('وارد کردن اطلاعات'!$D$6,0))</f>
        <v/>
      </c>
      <c r="N19">
        <f>IF(A[[#This Row],[3]]-ROUND('وارد کردن اطلاعات'!$D$7,0)&lt;0,1000,A[[#This Row],[3]]-ROUND('وارد کردن اطلاعات'!$D$7,0))</f>
        <v/>
      </c>
      <c r="O19">
        <f>IF(A[[#This Row],[4]]-ROUND('وارد کردن اطلاعات'!$D$8,0)&lt;0,1000,A[[#This Row],[4]]-ROUND('وارد کردن اطلاعات'!$D$8,0))</f>
        <v/>
      </c>
      <c r="P19">
        <f>IF(A[[#This Row],[5]]-ROUND('وارد کردن اطلاعات'!$D$9,0)&lt;0,1000,A[[#This Row],[5]]-ROUND('وارد کردن اطلاعات'!$D$9,0))</f>
        <v/>
      </c>
      <c r="Q19">
        <f>IF(A[[#This Row],[6]]-ROUND('وارد کردن اطلاعات'!$D$10,0)&lt;0,1000,A[[#This Row],[6]]-ROUND('وارد کردن اطلاعات'!$D$10,0))</f>
        <v/>
      </c>
      <c r="R19">
        <f>IF(A[[#This Row],[7]]-ROUND('وارد کردن اطلاعات'!$D$11,0)&lt;0,1000,A[[#This Row],[7]]-ROUND('وارد کردن اطلاعات'!$D$11,0))</f>
        <v/>
      </c>
      <c r="S19">
        <f>IF(A[[#This Row],[8]]-ROUND('وارد کردن اطلاعات'!$D$12,0)&lt;0,1000,A[[#This Row],[8]]-ROUND('وارد کردن اطلاعات'!$D$12,0))</f>
        <v/>
      </c>
      <c r="T19">
        <f>IF(A[[#This Row],[9]]-ROUND('وارد کردن اطلاعات'!$D$13,0)&lt;0,1000,A[[#This Row],[9]]-ROUND('وارد کردن اطلاعات'!$D$13,0))</f>
        <v/>
      </c>
      <c r="U19">
        <f>IF(A[[#This Row],[10]]-ROUND('وارد کردن اطلاعات'!$D$14,0)&lt;0,1000,A[[#This Row],[10]]-ROUND('وارد کردن اطلاعات'!$D$14,0))</f>
        <v/>
      </c>
    </row>
    <row r="20">
      <c r="A20" t="n">
        <v>1</v>
      </c>
      <c r="B20" t="n">
        <v>19</v>
      </c>
      <c r="C20" t="n">
        <v>30</v>
      </c>
      <c r="D20" t="n">
        <v>97</v>
      </c>
      <c r="E20" t="n">
        <v>18</v>
      </c>
      <c r="F20" t="n">
        <v>-1</v>
      </c>
      <c r="G20" t="n">
        <v>-1</v>
      </c>
      <c r="H20" t="n">
        <v>-1</v>
      </c>
      <c r="I20" t="n">
        <v>-1</v>
      </c>
      <c r="J20" t="n">
        <v>-1</v>
      </c>
      <c r="K20" t="n">
        <v>-1</v>
      </c>
      <c r="L20">
        <f>IF(A[[#This Row],[1]]-ROUND('وارد کردن اطلاعات'!$D$5,0)&lt;0,1000,A[[#This Row],[1]]-ROUND('وارد کردن اطلاعات'!$D$5,0))</f>
        <v/>
      </c>
      <c r="M20">
        <f>IF(A[[#This Row],[2]]-ROUND('وارد کردن اطلاعات'!$D$6,0)&lt;0,1000,A[[#This Row],[2]]-ROUND('وارد کردن اطلاعات'!$D$6,0))</f>
        <v/>
      </c>
      <c r="N20">
        <f>IF(A[[#This Row],[3]]-ROUND('وارد کردن اطلاعات'!$D$7,0)&lt;0,1000,A[[#This Row],[3]]-ROUND('وارد کردن اطلاعات'!$D$7,0))</f>
        <v/>
      </c>
      <c r="O20">
        <f>IF(A[[#This Row],[4]]-ROUND('وارد کردن اطلاعات'!$D$8,0)&lt;0,1000,A[[#This Row],[4]]-ROUND('وارد کردن اطلاعات'!$D$8,0))</f>
        <v/>
      </c>
      <c r="P20">
        <f>IF(A[[#This Row],[5]]-ROUND('وارد کردن اطلاعات'!$D$9,0)&lt;0,1000,A[[#This Row],[5]]-ROUND('وارد کردن اطلاعات'!$D$9,0))</f>
        <v/>
      </c>
      <c r="Q20">
        <f>IF(A[[#This Row],[6]]-ROUND('وارد کردن اطلاعات'!$D$10,0)&lt;0,1000,A[[#This Row],[6]]-ROUND('وارد کردن اطلاعات'!$D$10,0))</f>
        <v/>
      </c>
      <c r="R20">
        <f>IF(A[[#This Row],[7]]-ROUND('وارد کردن اطلاعات'!$D$11,0)&lt;0,1000,A[[#This Row],[7]]-ROUND('وارد کردن اطلاعات'!$D$11,0))</f>
        <v/>
      </c>
      <c r="S20">
        <f>IF(A[[#This Row],[8]]-ROUND('وارد کردن اطلاعات'!$D$12,0)&lt;0,1000,A[[#This Row],[8]]-ROUND('وارد کردن اطلاعات'!$D$12,0))</f>
        <v/>
      </c>
      <c r="T20">
        <f>IF(A[[#This Row],[9]]-ROUND('وارد کردن اطلاعات'!$D$13,0)&lt;0,1000,A[[#This Row],[9]]-ROUND('وارد کردن اطلاعات'!$D$13,0))</f>
        <v/>
      </c>
      <c r="U20">
        <f>IF(A[[#This Row],[10]]-ROUND('وارد کردن اطلاعات'!$D$14,0)&lt;0,1000,A[[#This Row],[10]]-ROUND('وارد کردن اطلاعات'!$D$14,0))</f>
        <v/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0"/>
  <sheetViews>
    <sheetView workbookViewId="0">
      <selection activeCell="C2" sqref="C2:D5 G3:I3 B2:B4 F3:F4 F5:G5 E2:E6 B7:C7 F7 J2:J7 F8:G8 K2:K8 F10 G11 I11:J11 F12 H12:I12 K10:K12 K14 G15 I15 H16 G17 I17:J17 B18 D18:E18 G18:J18 B19:E19 F19:K20"/>
    </sheetView>
  </sheetViews>
  <sheetFormatPr baseColWidth="8" defaultColWidth="16.44140625" defaultRowHeight="14.4"/>
  <cols>
    <col width="16.5546875" bestFit="1" customWidth="1" style="10" min="1" max="1"/>
    <col width="4.33203125" bestFit="1" customWidth="1" style="10" min="2" max="10"/>
    <col width="5.33203125" bestFit="1" customWidth="1" style="10" min="11" max="20"/>
    <col width="6.33203125" bestFit="1" customWidth="1" style="10" min="21" max="21"/>
  </cols>
  <sheetData>
    <row r="1">
      <c r="A1" t="inlineStr">
        <is>
          <t>Standard Score</t>
        </is>
      </c>
      <c r="B1" t="inlineStr">
        <is>
          <t>1</t>
        </is>
      </c>
      <c r="C1" t="inlineStr">
        <is>
          <t>2</t>
        </is>
      </c>
      <c r="D1" t="inlineStr">
        <is>
          <t>3</t>
        </is>
      </c>
      <c r="E1" t="inlineStr">
        <is>
          <t>4</t>
        </is>
      </c>
      <c r="F1" t="inlineStr">
        <is>
          <t>5</t>
        </is>
      </c>
      <c r="G1" t="inlineStr">
        <is>
          <t>6</t>
        </is>
      </c>
      <c r="H1" t="inlineStr">
        <is>
          <t>7</t>
        </is>
      </c>
      <c r="I1" t="inlineStr">
        <is>
          <t>8</t>
        </is>
      </c>
      <c r="J1" t="inlineStr">
        <is>
          <t>9</t>
        </is>
      </c>
      <c r="K1" t="inlineStr">
        <is>
          <t>10</t>
        </is>
      </c>
      <c r="L1" t="inlineStr">
        <is>
          <t>1*</t>
        </is>
      </c>
      <c r="M1" t="inlineStr">
        <is>
          <t>2*</t>
        </is>
      </c>
      <c r="N1" t="inlineStr">
        <is>
          <t>3*</t>
        </is>
      </c>
      <c r="O1" t="inlineStr">
        <is>
          <t>4*</t>
        </is>
      </c>
      <c r="P1" t="inlineStr">
        <is>
          <t>5*</t>
        </is>
      </c>
      <c r="Q1" t="inlineStr">
        <is>
          <t>6*</t>
        </is>
      </c>
      <c r="R1" t="inlineStr">
        <is>
          <t>7*</t>
        </is>
      </c>
      <c r="S1" t="inlineStr">
        <is>
          <t>8*</t>
        </is>
      </c>
      <c r="T1" t="inlineStr">
        <is>
          <t>9*</t>
        </is>
      </c>
      <c r="U1" t="inlineStr">
        <is>
          <t>10*</t>
        </is>
      </c>
    </row>
    <row r="2">
      <c r="A2" t="n">
        <v>19</v>
      </c>
      <c r="B2" t="n">
        <v>-1</v>
      </c>
      <c r="C2" t="n">
        <v>-1</v>
      </c>
      <c r="D2" t="n">
        <v>-1</v>
      </c>
      <c r="E2" t="n">
        <v>-1</v>
      </c>
      <c r="F2" t="n">
        <v>10</v>
      </c>
      <c r="G2" t="n">
        <v>10</v>
      </c>
      <c r="H2" t="n">
        <v>30</v>
      </c>
      <c r="I2" t="n">
        <v>30</v>
      </c>
      <c r="J2" t="n">
        <v>-1</v>
      </c>
      <c r="K2" t="n">
        <v>-1</v>
      </c>
      <c r="L2">
        <f>IF(B[[#This Row],[1]]-ROUND('وارد کردن اطلاعات'!$D$5,0)&lt;0,1000,B[[#This Row],[1]]-ROUND('وارد کردن اطلاعات'!$D$5,0))</f>
        <v/>
      </c>
      <c r="M2">
        <f>IF(B[[#This Row],[2]]-ROUND('وارد کردن اطلاعات'!$D$6,0)&lt;0,1000,B[[#This Row],[2]]-ROUND('وارد کردن اطلاعات'!$D$6,0))</f>
        <v/>
      </c>
      <c r="N2">
        <f>IF(B[[#This Row],[3]]-ROUND('وارد کردن اطلاعات'!$D$7,0)&lt;0,1000,B[[#This Row],[3]]-ROUND('وارد کردن اطلاعات'!$D$7,0))</f>
        <v/>
      </c>
      <c r="O2">
        <f>IF(B[[#This Row],[4]]-ROUND('وارد کردن اطلاعات'!$D$8,0)&lt;0,1000,B[[#This Row],[4]]-ROUND('وارد کردن اطلاعات'!$D$8,0))</f>
        <v/>
      </c>
      <c r="P2">
        <f>IF(B[[#This Row],[5]]-ROUND('وارد کردن اطلاعات'!$D$9,0)&lt;0,1000,B[[#This Row],[5]]-ROUND('وارد کردن اطلاعات'!$D$9,0))</f>
        <v/>
      </c>
      <c r="Q2">
        <f>IF(B[[#This Row],[6]]-ROUND('وارد کردن اطلاعات'!$D$10,0)&lt;0,1000,B[[#This Row],[6]]-ROUND('وارد کردن اطلاعات'!$D$10,0))</f>
        <v/>
      </c>
      <c r="R2">
        <f>IF(B[[#This Row],[7]]-ROUND('وارد کردن اطلاعات'!$D$11,0)&lt;0,1000,B[[#This Row],[7]]-ROUND('وارد کردن اطلاعات'!$D$11,0))</f>
        <v/>
      </c>
      <c r="S2">
        <f>IF(B[[#This Row],[8]]-ROUND('وارد کردن اطلاعات'!$D$12,0)&lt;0,1000,B[[#This Row],[8]]-ROUND('وارد کردن اطلاعات'!$D$12,0))</f>
        <v/>
      </c>
      <c r="T2">
        <f>IF(B[[#This Row],[9]]-ROUND('وارد کردن اطلاعات'!$D$13,0)&lt;0,1000,B[[#This Row],[9]]-ROUND('وارد کردن اطلاعات'!$D$13,0))</f>
        <v/>
      </c>
      <c r="U2">
        <f>IF(B[[#This Row],[10]]-ROUND('وارد کردن اطلاعات'!$D$14,0)&lt;0,1000,B[[#This Row],[10]]-ROUND('وارد کردن اطلاعات'!$D$14,0))</f>
        <v/>
      </c>
    </row>
    <row r="3">
      <c r="A3" t="n">
        <v>18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-1</v>
      </c>
      <c r="I3" t="n">
        <v>-1</v>
      </c>
      <c r="J3" t="n">
        <v>-1</v>
      </c>
      <c r="K3" t="n">
        <v>-1</v>
      </c>
      <c r="L3">
        <f>IF(A[[#This Row],[1]]-ROUND('وارد کردن اطلاعات'!$D$5,0)&lt;0,1000,A[[#This Row],[1]]-ROUND('وارد کردن اطلاعات'!$D$5,0))</f>
        <v/>
      </c>
      <c r="M3">
        <f>IF(B[[#This Row],[2]]-ROUND('وارد کردن اطلاعات'!$D$6,0)&lt;0,1000,B[[#This Row],[2]]-ROUND('وارد کردن اطلاعات'!$D$6,0))</f>
        <v/>
      </c>
      <c r="N3">
        <f>IF(B[[#This Row],[3]]-ROUND('وارد کردن اطلاعات'!$D$7,0)&lt;0,1000,B[[#This Row],[3]]-ROUND('وارد کردن اطلاعات'!$D$7,0))</f>
        <v/>
      </c>
      <c r="O3">
        <f>IF(B[[#This Row],[4]]-ROUND('وارد کردن اطلاعات'!$D$8,0)&lt;0,1000,B[[#This Row],[4]]-ROUND('وارد کردن اطلاعات'!$D$8,0))</f>
        <v/>
      </c>
      <c r="P3">
        <f>IF(B[[#This Row],[5]]-ROUND('وارد کردن اطلاعات'!$D$9,0)&lt;0,1000,B[[#This Row],[5]]-ROUND('وارد کردن اطلاعات'!$D$9,0))</f>
        <v/>
      </c>
      <c r="Q3">
        <f>IF(B[[#This Row],[6]]-ROUND('وارد کردن اطلاعات'!$D$10,0)&lt;0,1000,B[[#This Row],[6]]-ROUND('وارد کردن اطلاعات'!$D$10,0))</f>
        <v/>
      </c>
      <c r="R3">
        <f>IF(B[[#This Row],[7]]-ROUND('وارد کردن اطلاعات'!$D$11,0)&lt;0,1000,B[[#This Row],[7]]-ROUND('وارد کردن اطلاعات'!$D$11,0))</f>
        <v/>
      </c>
      <c r="S3">
        <f>IF(B[[#This Row],[8]]-ROUND('وارد کردن اطلاعات'!$D$12,0)&lt;0,1000,B[[#This Row],[8]]-ROUND('وارد کردن اطلاعات'!$D$12,0))</f>
        <v/>
      </c>
      <c r="T3">
        <f>IF(B[[#This Row],[9]]-ROUND('وارد کردن اطلاعات'!$D$13,0)&lt;0,1000,B[[#This Row],[9]]-ROUND('وارد کردن اطلاعات'!$D$13,0))</f>
        <v/>
      </c>
      <c r="U3">
        <f>IF(B[[#This Row],[10]]-ROUND('وارد کردن اطلاعات'!$D$14,0)&lt;0,1000,B[[#This Row],[10]]-ROUND('وارد کردن اطلاعات'!$D$14,0))</f>
        <v/>
      </c>
    </row>
    <row r="4">
      <c r="A4" t="n">
        <v>17</v>
      </c>
      <c r="B4" t="n">
        <v>-1</v>
      </c>
      <c r="C4" t="n">
        <v>-1</v>
      </c>
      <c r="D4" t="n">
        <v>-1</v>
      </c>
      <c r="E4" t="n">
        <v>-1</v>
      </c>
      <c r="F4" t="n">
        <v>-1</v>
      </c>
      <c r="G4" t="n">
        <v>8</v>
      </c>
      <c r="H4" t="n">
        <v>23</v>
      </c>
      <c r="I4" t="n">
        <v>14</v>
      </c>
      <c r="J4" t="n">
        <v>-1</v>
      </c>
      <c r="K4" t="n">
        <v>-1</v>
      </c>
      <c r="L4">
        <f>IF(A[[#This Row],[1]]-ROUND('وارد کردن اطلاعات'!$D$5,0)&lt;0,1000,A[[#This Row],[1]]-ROUND('وارد کردن اطلاعات'!$D$5,0))</f>
        <v/>
      </c>
      <c r="M4">
        <f>IF(B[[#This Row],[2]]-ROUND('وارد کردن اطلاعات'!$D$6,0)&lt;0,1000,B[[#This Row],[2]]-ROUND('وارد کردن اطلاعات'!$D$6,0))</f>
        <v/>
      </c>
      <c r="N4">
        <f>IF(B[[#This Row],[3]]-ROUND('وارد کردن اطلاعات'!$D$7,0)&lt;0,1000,B[[#This Row],[3]]-ROUND('وارد کردن اطلاعات'!$D$7,0))</f>
        <v/>
      </c>
      <c r="O4">
        <f>IF(B[[#This Row],[4]]-ROUND('وارد کردن اطلاعات'!$D$8,0)&lt;0,1000,B[[#This Row],[4]]-ROUND('وارد کردن اطلاعات'!$D$8,0))</f>
        <v/>
      </c>
      <c r="P4">
        <f>IF(B[[#This Row],[5]]-ROUND('وارد کردن اطلاعات'!$D$9,0)&lt;0,1000,B[[#This Row],[5]]-ROUND('وارد کردن اطلاعات'!$D$9,0))</f>
        <v/>
      </c>
      <c r="Q4">
        <f>IF(B[[#This Row],[6]]-ROUND('وارد کردن اطلاعات'!$D$10,0)&lt;0,1000,B[[#This Row],[6]]-ROUND('وارد کردن اطلاعات'!$D$10,0))</f>
        <v/>
      </c>
      <c r="R4">
        <f>IF(B[[#This Row],[7]]-ROUND('وارد کردن اطلاعات'!$D$11,0)&lt;0,1000,B[[#This Row],[7]]-ROUND('وارد کردن اطلاعات'!$D$11,0))</f>
        <v/>
      </c>
      <c r="S4">
        <f>IF(B[[#This Row],[8]]-ROUND('وارد کردن اطلاعات'!$D$12,0)&lt;0,1000,B[[#This Row],[8]]-ROUND('وارد کردن اطلاعات'!$D$12,0))</f>
        <v/>
      </c>
      <c r="T4">
        <f>IF(B[[#This Row],[9]]-ROUND('وارد کردن اطلاعات'!$D$13,0)&lt;0,1000,B[[#This Row],[9]]-ROUND('وارد کردن اطلاعات'!$D$13,0))</f>
        <v/>
      </c>
      <c r="U4">
        <f>IF(B[[#This Row],[10]]-ROUND('وارد کردن اطلاعات'!$D$14,0)&lt;0,1000,B[[#This Row],[10]]-ROUND('وارد کردن اطلاعات'!$D$14,0))</f>
        <v/>
      </c>
    </row>
    <row r="5">
      <c r="A5" t="n">
        <v>16</v>
      </c>
      <c r="B5" t="n">
        <v>6</v>
      </c>
      <c r="C5" t="n">
        <v>-1</v>
      </c>
      <c r="D5" t="n">
        <v>-1</v>
      </c>
      <c r="E5" t="n">
        <v>-1</v>
      </c>
      <c r="F5" t="n">
        <v>-1</v>
      </c>
      <c r="G5" t="n">
        <v>-1</v>
      </c>
      <c r="H5" t="n">
        <v>20</v>
      </c>
      <c r="I5" t="n">
        <v>12</v>
      </c>
      <c r="J5" t="n">
        <v>-1</v>
      </c>
      <c r="K5" t="n">
        <v>-1</v>
      </c>
      <c r="L5">
        <f>IF(A[[#This Row],[1]]-ROUND('وارد کردن اطلاعات'!$D$5,0)&lt;0,1000,A[[#This Row],[1]]-ROUND('وارد کردن اطلاعات'!$D$5,0))</f>
        <v/>
      </c>
      <c r="M5">
        <f>IF(B[[#This Row],[2]]-ROUND('وارد کردن اطلاعات'!$D$6,0)&lt;0,1000,B[[#This Row],[2]]-ROUND('وارد کردن اطلاعات'!$D$6,0))</f>
        <v/>
      </c>
      <c r="N5">
        <f>IF(B[[#This Row],[3]]-ROUND('وارد کردن اطلاعات'!$D$7,0)&lt;0,1000,B[[#This Row],[3]]-ROUND('وارد کردن اطلاعات'!$D$7,0))</f>
        <v/>
      </c>
      <c r="O5">
        <f>IF(B[[#This Row],[4]]-ROUND('وارد کردن اطلاعات'!$D$8,0)&lt;0,1000,B[[#This Row],[4]]-ROUND('وارد کردن اطلاعات'!$D$8,0))</f>
        <v/>
      </c>
      <c r="P5">
        <f>IF(B[[#This Row],[5]]-ROUND('وارد کردن اطلاعات'!$D$9,0)&lt;0,1000,B[[#This Row],[5]]-ROUND('وارد کردن اطلاعات'!$D$9,0))</f>
        <v/>
      </c>
      <c r="Q5">
        <f>IF(B[[#This Row],[6]]-ROUND('وارد کردن اطلاعات'!$D$10,0)&lt;0,1000,B[[#This Row],[6]]-ROUND('وارد کردن اطلاعات'!$D$10,0))</f>
        <v/>
      </c>
      <c r="R5">
        <f>IF(B[[#This Row],[7]]-ROUND('وارد کردن اطلاعات'!$D$11,0)&lt;0,1000,B[[#This Row],[7]]-ROUND('وارد کردن اطلاعات'!$D$11,0))</f>
        <v/>
      </c>
      <c r="S5">
        <f>IF(B[[#This Row],[8]]-ROUND('وارد کردن اطلاعات'!$D$12,0)&lt;0,1000,B[[#This Row],[8]]-ROUND('وارد کردن اطلاعات'!$D$12,0))</f>
        <v/>
      </c>
      <c r="T5">
        <f>IF(B[[#This Row],[9]]-ROUND('وارد کردن اطلاعات'!$D$13,0)&lt;0,1000,B[[#This Row],[9]]-ROUND('وارد کردن اطلاعات'!$D$13,0))</f>
        <v/>
      </c>
      <c r="U5">
        <f>IF(B[[#This Row],[10]]-ROUND('وارد کردن اطلاعات'!$D$14,0)&lt;0,1000,B[[#This Row],[10]]-ROUND('وارد کردن اطلاعات'!$D$14,0))</f>
        <v/>
      </c>
    </row>
    <row r="6">
      <c r="A6" t="n">
        <v>15</v>
      </c>
      <c r="B6" t="n">
        <v>8</v>
      </c>
      <c r="C6" t="n">
        <v>9</v>
      </c>
      <c r="D6" t="n">
        <v>23</v>
      </c>
      <c r="E6" t="n">
        <v>-1</v>
      </c>
      <c r="F6" t="n">
        <v>9</v>
      </c>
      <c r="G6" t="n">
        <v>7</v>
      </c>
      <c r="H6" t="n">
        <v>19</v>
      </c>
      <c r="I6" t="n">
        <v>11</v>
      </c>
      <c r="J6" t="n">
        <v>-1</v>
      </c>
      <c r="K6" t="n">
        <v>-1</v>
      </c>
      <c r="L6">
        <f>IF(A[[#This Row],[1]]-ROUND('وارد کردن اطلاعات'!$D$5,0)&lt;0,1000,A[[#This Row],[1]]-ROUND('وارد کردن اطلاعات'!$D$5,0))</f>
        <v/>
      </c>
      <c r="M6">
        <f>IF(B[[#This Row],[2]]-ROUND('وارد کردن اطلاعات'!$D$6,0)&lt;0,1000,B[[#This Row],[2]]-ROUND('وارد کردن اطلاعات'!$D$6,0))</f>
        <v/>
      </c>
      <c r="N6">
        <f>IF(B[[#This Row],[3]]-ROUND('وارد کردن اطلاعات'!$D$7,0)&lt;0,1000,B[[#This Row],[3]]-ROUND('وارد کردن اطلاعات'!$D$7,0))</f>
        <v/>
      </c>
      <c r="O6">
        <f>IF(B[[#This Row],[4]]-ROUND('وارد کردن اطلاعات'!$D$8,0)&lt;0,1000,B[[#This Row],[4]]-ROUND('وارد کردن اطلاعات'!$D$8,0))</f>
        <v/>
      </c>
      <c r="P6">
        <f>IF(B[[#This Row],[5]]-ROUND('وارد کردن اطلاعات'!$D$9,0)&lt;0,1000,B[[#This Row],[5]]-ROUND('وارد کردن اطلاعات'!$D$9,0))</f>
        <v/>
      </c>
      <c r="Q6">
        <f>IF(B[[#This Row],[6]]-ROUND('وارد کردن اطلاعات'!$D$10,0)&lt;0,1000,B[[#This Row],[6]]-ROUND('وارد کردن اطلاعات'!$D$10,0))</f>
        <v/>
      </c>
      <c r="R6">
        <f>IF(B[[#This Row],[7]]-ROUND('وارد کردن اطلاعات'!$D$11,0)&lt;0,1000,B[[#This Row],[7]]-ROUND('وارد کردن اطلاعات'!$D$11,0))</f>
        <v/>
      </c>
      <c r="S6">
        <f>IF(B[[#This Row],[8]]-ROUND('وارد کردن اطلاعات'!$D$12,0)&lt;0,1000,B[[#This Row],[8]]-ROUND('وارد کردن اطلاعات'!$D$12,0))</f>
        <v/>
      </c>
      <c r="T6">
        <f>IF(B[[#This Row],[9]]-ROUND('وارد کردن اطلاعات'!$D$13,0)&lt;0,1000,B[[#This Row],[9]]-ROUND('وارد کردن اطلاعات'!$D$13,0))</f>
        <v/>
      </c>
      <c r="U6">
        <f>IF(B[[#This Row],[10]]-ROUND('وارد کردن اطلاعات'!$D$14,0)&lt;0,1000,B[[#This Row],[10]]-ROUND('وارد کردن اطلاعات'!$D$14,0))</f>
        <v/>
      </c>
    </row>
    <row r="7">
      <c r="A7" t="n">
        <v>14</v>
      </c>
      <c r="B7" t="n">
        <v>-1</v>
      </c>
      <c r="C7" t="n">
        <v>-1</v>
      </c>
      <c r="D7" t="n">
        <v>28</v>
      </c>
      <c r="E7" t="n">
        <v>0</v>
      </c>
      <c r="F7" t="n">
        <v>-1</v>
      </c>
      <c r="G7" t="n">
        <v>6</v>
      </c>
      <c r="H7" t="n">
        <v>17</v>
      </c>
      <c r="I7" t="n">
        <v>8</v>
      </c>
      <c r="J7" t="n">
        <v>-1</v>
      </c>
      <c r="K7" t="n">
        <v>-1</v>
      </c>
      <c r="L7">
        <f>IF(A[[#This Row],[1]]-ROUND('وارد کردن اطلاعات'!$D$5,0)&lt;0,1000,A[[#This Row],[1]]-ROUND('وارد کردن اطلاعات'!$D$5,0))</f>
        <v/>
      </c>
      <c r="M7">
        <f>IF(B[[#This Row],[2]]-ROUND('وارد کردن اطلاعات'!$D$6,0)&lt;0,1000,B[[#This Row],[2]]-ROUND('وارد کردن اطلاعات'!$D$6,0))</f>
        <v/>
      </c>
      <c r="N7">
        <f>IF(B[[#This Row],[3]]-ROUND('وارد کردن اطلاعات'!$D$7,0)&lt;0,1000,B[[#This Row],[3]]-ROUND('وارد کردن اطلاعات'!$D$7,0))</f>
        <v/>
      </c>
      <c r="O7">
        <f>IF(B[[#This Row],[4]]-ROUND('وارد کردن اطلاعات'!$D$8,0)&lt;0,1000,B[[#This Row],[4]]-ROUND('وارد کردن اطلاعات'!$D$8,0))</f>
        <v/>
      </c>
      <c r="P7">
        <f>IF(B[[#This Row],[5]]-ROUND('وارد کردن اطلاعات'!$D$9,0)&lt;0,1000,B[[#This Row],[5]]-ROUND('وارد کردن اطلاعات'!$D$9,0))</f>
        <v/>
      </c>
      <c r="Q7">
        <f>IF(B[[#This Row],[6]]-ROUND('وارد کردن اطلاعات'!$D$10,0)&lt;0,1000,B[[#This Row],[6]]-ROUND('وارد کردن اطلاعات'!$D$10,0))</f>
        <v/>
      </c>
      <c r="R7">
        <f>IF(B[[#This Row],[7]]-ROUND('وارد کردن اطلاعات'!$D$11,0)&lt;0,1000,B[[#This Row],[7]]-ROUND('وارد کردن اطلاعات'!$D$11,0))</f>
        <v/>
      </c>
      <c r="S7">
        <f>IF(B[[#This Row],[8]]-ROUND('وارد کردن اطلاعات'!$D$12,0)&lt;0,1000,B[[#This Row],[8]]-ROUND('وارد کردن اطلاعات'!$D$12,0))</f>
        <v/>
      </c>
      <c r="T7">
        <f>IF(B[[#This Row],[9]]-ROUND('وارد کردن اطلاعات'!$D$13,0)&lt;0,1000,B[[#This Row],[9]]-ROUND('وارد کردن اطلاعات'!$D$13,0))</f>
        <v/>
      </c>
      <c r="U7">
        <f>IF(B[[#This Row],[10]]-ROUND('وارد کردن اطلاعات'!$D$14,0)&lt;0,1000,B[[#This Row],[10]]-ROUND('وارد کردن اطلاعات'!$D$14,0))</f>
        <v/>
      </c>
    </row>
    <row r="8">
      <c r="A8" t="n">
        <v>13</v>
      </c>
      <c r="B8" t="n">
        <v>9</v>
      </c>
      <c r="C8" t="n">
        <v>10</v>
      </c>
      <c r="D8" t="n">
        <v>35</v>
      </c>
      <c r="E8" t="n">
        <v>2</v>
      </c>
      <c r="F8" t="n">
        <v>-1</v>
      </c>
      <c r="G8" t="n">
        <v>-1</v>
      </c>
      <c r="H8" t="n">
        <v>13</v>
      </c>
      <c r="I8" t="n">
        <v>6</v>
      </c>
      <c r="J8" t="n">
        <v>15</v>
      </c>
      <c r="K8" t="n">
        <v>-1</v>
      </c>
      <c r="L8">
        <f>IF(A[[#This Row],[1]]-ROUND('وارد کردن اطلاعات'!$D$5,0)&lt;0,1000,A[[#This Row],[1]]-ROUND('وارد کردن اطلاعات'!$D$5,0))</f>
        <v/>
      </c>
      <c r="M8">
        <f>IF(B[[#This Row],[2]]-ROUND('وارد کردن اطلاعات'!$D$6,0)&lt;0,1000,B[[#This Row],[2]]-ROUND('وارد کردن اطلاعات'!$D$6,0))</f>
        <v/>
      </c>
      <c r="N8">
        <f>IF(B[[#This Row],[3]]-ROUND('وارد کردن اطلاعات'!$D$7,0)&lt;0,1000,B[[#This Row],[3]]-ROUND('وارد کردن اطلاعات'!$D$7,0))</f>
        <v/>
      </c>
      <c r="O8">
        <f>IF(B[[#This Row],[4]]-ROUND('وارد کردن اطلاعات'!$D$8,0)&lt;0,1000,B[[#This Row],[4]]-ROUND('وارد کردن اطلاعات'!$D$8,0))</f>
        <v/>
      </c>
      <c r="P8">
        <f>IF(B[[#This Row],[5]]-ROUND('وارد کردن اطلاعات'!$D$9,0)&lt;0,1000,B[[#This Row],[5]]-ROUND('وارد کردن اطلاعات'!$D$9,0))</f>
        <v/>
      </c>
      <c r="Q8">
        <f>IF(B[[#This Row],[6]]-ROUND('وارد کردن اطلاعات'!$D$10,0)&lt;0,1000,B[[#This Row],[6]]-ROUND('وارد کردن اطلاعات'!$D$10,0))</f>
        <v/>
      </c>
      <c r="R8">
        <f>IF(B[[#This Row],[7]]-ROUND('وارد کردن اطلاعات'!$D$11,0)&lt;0,1000,B[[#This Row],[7]]-ROUND('وارد کردن اطلاعات'!$D$11,0))</f>
        <v/>
      </c>
      <c r="S8">
        <f>IF(B[[#This Row],[8]]-ROUND('وارد کردن اطلاعات'!$D$12,0)&lt;0,1000,B[[#This Row],[8]]-ROUND('وارد کردن اطلاعات'!$D$12,0))</f>
        <v/>
      </c>
      <c r="T8">
        <f>IF(B[[#This Row],[9]]-ROUND('وارد کردن اطلاعات'!$D$13,0)&lt;0,1000,B[[#This Row],[9]]-ROUND('وارد کردن اطلاعات'!$D$13,0))</f>
        <v/>
      </c>
      <c r="U8">
        <f>IF(B[[#This Row],[10]]-ROUND('وارد کردن اطلاعات'!$D$14,0)&lt;0,1000,B[[#This Row],[10]]-ROUND('وارد کردن اطلاعات'!$D$14,0))</f>
        <v/>
      </c>
    </row>
    <row r="9">
      <c r="A9" t="n">
        <v>12</v>
      </c>
      <c r="B9" t="n">
        <v>10</v>
      </c>
      <c r="C9" t="n">
        <v>12</v>
      </c>
      <c r="D9" t="n">
        <v>38</v>
      </c>
      <c r="E9" t="n">
        <v>4</v>
      </c>
      <c r="F9" t="n">
        <v>8</v>
      </c>
      <c r="G9" t="n">
        <v>5</v>
      </c>
      <c r="H9" t="n">
        <v>9</v>
      </c>
      <c r="I9" t="n">
        <v>5</v>
      </c>
      <c r="J9" t="n">
        <v>14</v>
      </c>
      <c r="K9" t="n">
        <v>5</v>
      </c>
      <c r="L9">
        <f>IF(A[[#This Row],[1]]-ROUND('وارد کردن اطلاعات'!$D$5,0)&lt;0,1000,A[[#This Row],[1]]-ROUND('وارد کردن اطلاعات'!$D$5,0))</f>
        <v/>
      </c>
      <c r="M9">
        <f>IF(B[[#This Row],[2]]-ROUND('وارد کردن اطلاعات'!$D$6,0)&lt;0,1000,B[[#This Row],[2]]-ROUND('وارد کردن اطلاعات'!$D$6,0))</f>
        <v/>
      </c>
      <c r="N9">
        <f>IF(B[[#This Row],[3]]-ROUND('وارد کردن اطلاعات'!$D$7,0)&lt;0,1000,B[[#This Row],[3]]-ROUND('وارد کردن اطلاعات'!$D$7,0))</f>
        <v/>
      </c>
      <c r="O9">
        <f>IF(B[[#This Row],[4]]-ROUND('وارد کردن اطلاعات'!$D$8,0)&lt;0,1000,B[[#This Row],[4]]-ROUND('وارد کردن اطلاعات'!$D$8,0))</f>
        <v/>
      </c>
      <c r="P9">
        <f>IF(B[[#This Row],[5]]-ROUND('وارد کردن اطلاعات'!$D$9,0)&lt;0,1000,B[[#This Row],[5]]-ROUND('وارد کردن اطلاعات'!$D$9,0))</f>
        <v/>
      </c>
      <c r="Q9">
        <f>IF(B[[#This Row],[6]]-ROUND('وارد کردن اطلاعات'!$D$10,0)&lt;0,1000,B[[#This Row],[6]]-ROUND('وارد کردن اطلاعات'!$D$10,0))</f>
        <v/>
      </c>
      <c r="R9">
        <f>IF(B[[#This Row],[7]]-ROUND('وارد کردن اطلاعات'!$D$11,0)&lt;0,1000,B[[#This Row],[7]]-ROUND('وارد کردن اطلاعات'!$D$11,0))</f>
        <v/>
      </c>
      <c r="S9">
        <f>IF(B[[#This Row],[8]]-ROUND('وارد کردن اطلاعات'!$D$12,0)&lt;0,1000,B[[#This Row],[8]]-ROUND('وارد کردن اطلاعات'!$D$12,0))</f>
        <v/>
      </c>
      <c r="T9">
        <f>IF(B[[#This Row],[9]]-ROUND('وارد کردن اطلاعات'!$D$13,0)&lt;0,1000,B[[#This Row],[9]]-ROUND('وارد کردن اطلاعات'!$D$13,0))</f>
        <v/>
      </c>
      <c r="U9">
        <f>IF(B[[#This Row],[10]]-ROUND('وارد کردن اطلاعات'!$D$14,0)&lt;0,1000,B[[#This Row],[10]]-ROUND('وارد کردن اطلاعات'!$D$14,0))</f>
        <v/>
      </c>
    </row>
    <row r="10">
      <c r="A10" t="n">
        <v>11</v>
      </c>
      <c r="B10" t="n">
        <v>11</v>
      </c>
      <c r="C10" t="n">
        <v>13</v>
      </c>
      <c r="D10" t="n">
        <v>40</v>
      </c>
      <c r="E10" t="n">
        <v>5</v>
      </c>
      <c r="F10" t="n">
        <v>-1</v>
      </c>
      <c r="G10" t="n">
        <v>4</v>
      </c>
      <c r="H10" t="n">
        <v>6</v>
      </c>
      <c r="I10" t="n">
        <v>4</v>
      </c>
      <c r="J10" t="n">
        <v>13</v>
      </c>
      <c r="K10" t="n">
        <v>-1</v>
      </c>
      <c r="L10">
        <f>IF(A[[#This Row],[1]]-ROUND('وارد کردن اطلاعات'!$D$5,0)&lt;0,1000,A[[#This Row],[1]]-ROUND('وارد کردن اطلاعات'!$D$5,0))</f>
        <v/>
      </c>
      <c r="M10">
        <f>IF(B[[#This Row],[2]]-ROUND('وارد کردن اطلاعات'!$D$6,0)&lt;0,1000,B[[#This Row],[2]]-ROUND('وارد کردن اطلاعات'!$D$6,0))</f>
        <v/>
      </c>
      <c r="N10">
        <f>IF(B[[#This Row],[3]]-ROUND('وارد کردن اطلاعات'!$D$7,0)&lt;0,1000,B[[#This Row],[3]]-ROUND('وارد کردن اطلاعات'!$D$7,0))</f>
        <v/>
      </c>
      <c r="O10">
        <f>IF(B[[#This Row],[4]]-ROUND('وارد کردن اطلاعات'!$D$8,0)&lt;0,1000,B[[#This Row],[4]]-ROUND('وارد کردن اطلاعات'!$D$8,0))</f>
        <v/>
      </c>
      <c r="P10">
        <f>IF(B[[#This Row],[5]]-ROUND('وارد کردن اطلاعات'!$D$9,0)&lt;0,1000,B[[#This Row],[5]]-ROUND('وارد کردن اطلاعات'!$D$9,0))</f>
        <v/>
      </c>
      <c r="Q10">
        <f>IF(B[[#This Row],[6]]-ROUND('وارد کردن اطلاعات'!$D$10,0)&lt;0,1000,B[[#This Row],[6]]-ROUND('وارد کردن اطلاعات'!$D$10,0))</f>
        <v/>
      </c>
      <c r="R10">
        <f>IF(B[[#This Row],[7]]-ROUND('وارد کردن اطلاعات'!$D$11,0)&lt;0,1000,B[[#This Row],[7]]-ROUND('وارد کردن اطلاعات'!$D$11,0))</f>
        <v/>
      </c>
      <c r="S10">
        <f>IF(B[[#This Row],[8]]-ROUND('وارد کردن اطلاعات'!$D$12,0)&lt;0,1000,B[[#This Row],[8]]-ROUND('وارد کردن اطلاعات'!$D$12,0))</f>
        <v/>
      </c>
      <c r="T10">
        <f>IF(B[[#This Row],[9]]-ROUND('وارد کردن اطلاعات'!$D$13,0)&lt;0,1000,B[[#This Row],[9]]-ROUND('وارد کردن اطلاعات'!$D$13,0))</f>
        <v/>
      </c>
      <c r="U10">
        <f>IF(B[[#This Row],[10]]-ROUND('وارد کردن اطلاعات'!$D$14,0)&lt;0,1000,B[[#This Row],[10]]-ROUND('وارد کردن اطلاعات'!$D$14,0))</f>
        <v/>
      </c>
    </row>
    <row r="11">
      <c r="A11" t="n">
        <v>10</v>
      </c>
      <c r="B11" t="n">
        <v>12</v>
      </c>
      <c r="C11" t="n">
        <v>14</v>
      </c>
      <c r="D11" t="n">
        <v>47</v>
      </c>
      <c r="E11" t="n">
        <v>6</v>
      </c>
      <c r="F11" t="n">
        <v>6</v>
      </c>
      <c r="G11" t="n">
        <v>-1</v>
      </c>
      <c r="H11" t="n">
        <v>4</v>
      </c>
      <c r="I11" t="n">
        <v>-1</v>
      </c>
      <c r="J11" t="n">
        <v>-1</v>
      </c>
      <c r="K11" t="n">
        <v>-1</v>
      </c>
      <c r="L11">
        <f>IF(A[[#This Row],[1]]-ROUND('وارد کردن اطلاعات'!$D$5,0)&lt;0,1000,A[[#This Row],[1]]-ROUND('وارد کردن اطلاعات'!$D$5,0))</f>
        <v/>
      </c>
      <c r="M11">
        <f>IF(B[[#This Row],[2]]-ROUND('وارد کردن اطلاعات'!$D$6,0)&lt;0,1000,B[[#This Row],[2]]-ROUND('وارد کردن اطلاعات'!$D$6,0))</f>
        <v/>
      </c>
      <c r="N11">
        <f>IF(B[[#This Row],[3]]-ROUND('وارد کردن اطلاعات'!$D$7,0)&lt;0,1000,B[[#This Row],[3]]-ROUND('وارد کردن اطلاعات'!$D$7,0))</f>
        <v/>
      </c>
      <c r="O11">
        <f>IF(B[[#This Row],[4]]-ROUND('وارد کردن اطلاعات'!$D$8,0)&lt;0,1000,B[[#This Row],[4]]-ROUND('وارد کردن اطلاعات'!$D$8,0))</f>
        <v/>
      </c>
      <c r="P11">
        <f>IF(B[[#This Row],[5]]-ROUND('وارد کردن اطلاعات'!$D$9,0)&lt;0,1000,B[[#This Row],[5]]-ROUND('وارد کردن اطلاعات'!$D$9,0))</f>
        <v/>
      </c>
      <c r="Q11">
        <f>IF(B[[#This Row],[6]]-ROUND('وارد کردن اطلاعات'!$D$10,0)&lt;0,1000,B[[#This Row],[6]]-ROUND('وارد کردن اطلاعات'!$D$10,0))</f>
        <v/>
      </c>
      <c r="R11">
        <f>IF(B[[#This Row],[7]]-ROUND('وارد کردن اطلاعات'!$D$11,0)&lt;0,1000,B[[#This Row],[7]]-ROUND('وارد کردن اطلاعات'!$D$11,0))</f>
        <v/>
      </c>
      <c r="S11">
        <f>IF(B[[#This Row],[8]]-ROUND('وارد کردن اطلاعات'!$D$12,0)&lt;0,1000,B[[#This Row],[8]]-ROUND('وارد کردن اطلاعات'!$D$12,0))</f>
        <v/>
      </c>
      <c r="T11">
        <f>IF(B[[#This Row],[9]]-ROUND('وارد کردن اطلاعات'!$D$13,0)&lt;0,1000,B[[#This Row],[9]]-ROUND('وارد کردن اطلاعات'!$D$13,0))</f>
        <v/>
      </c>
      <c r="U11">
        <f>IF(B[[#This Row],[10]]-ROUND('وارد کردن اطلاعات'!$D$14,0)&lt;0,1000,B[[#This Row],[10]]-ROUND('وارد کردن اطلاعات'!$D$14,0))</f>
        <v/>
      </c>
    </row>
    <row r="12">
      <c r="A12" t="n">
        <v>9</v>
      </c>
      <c r="B12" t="n">
        <v>13</v>
      </c>
      <c r="C12" t="n">
        <v>15</v>
      </c>
      <c r="D12" t="n">
        <v>56</v>
      </c>
      <c r="E12" t="n">
        <v>7</v>
      </c>
      <c r="F12" t="n">
        <v>-1</v>
      </c>
      <c r="G12" t="n">
        <v>3</v>
      </c>
      <c r="H12" t="n">
        <v>-1</v>
      </c>
      <c r="I12" t="n">
        <v>-1</v>
      </c>
      <c r="J12" t="n">
        <v>11</v>
      </c>
      <c r="K12" t="n">
        <v>-1</v>
      </c>
      <c r="L12">
        <f>IF(A[[#This Row],[1]]-ROUND('وارد کردن اطلاعات'!$D$5,0)&lt;0,1000,A[[#This Row],[1]]-ROUND('وارد کردن اطلاعات'!$D$5,0))</f>
        <v/>
      </c>
      <c r="M12">
        <f>IF(B[[#This Row],[2]]-ROUND('وارد کردن اطلاعات'!$D$6,0)&lt;0,1000,B[[#This Row],[2]]-ROUND('وارد کردن اطلاعات'!$D$6,0))</f>
        <v/>
      </c>
      <c r="N12">
        <f>IF(B[[#This Row],[3]]-ROUND('وارد کردن اطلاعات'!$D$7,0)&lt;0,1000,B[[#This Row],[3]]-ROUND('وارد کردن اطلاعات'!$D$7,0))</f>
        <v/>
      </c>
      <c r="O12">
        <f>IF(B[[#This Row],[4]]-ROUND('وارد کردن اطلاعات'!$D$8,0)&lt;0,1000,B[[#This Row],[4]]-ROUND('وارد کردن اطلاعات'!$D$8,0))</f>
        <v/>
      </c>
      <c r="P12">
        <f>IF(B[[#This Row],[5]]-ROUND('وارد کردن اطلاعات'!$D$9,0)&lt;0,1000,B[[#This Row],[5]]-ROUND('وارد کردن اطلاعات'!$D$9,0))</f>
        <v/>
      </c>
      <c r="Q12">
        <f>IF(B[[#This Row],[6]]-ROUND('وارد کردن اطلاعات'!$D$10,0)&lt;0,1000,B[[#This Row],[6]]-ROUND('وارد کردن اطلاعات'!$D$10,0))</f>
        <v/>
      </c>
      <c r="R12">
        <f>IF(B[[#This Row],[7]]-ROUND('وارد کردن اطلاعات'!$D$11,0)&lt;0,1000,B[[#This Row],[7]]-ROUND('وارد کردن اطلاعات'!$D$11,0))</f>
        <v/>
      </c>
      <c r="S12">
        <f>IF(B[[#This Row],[8]]-ROUND('وارد کردن اطلاعات'!$D$12,0)&lt;0,1000,B[[#This Row],[8]]-ROUND('وارد کردن اطلاعات'!$D$12,0))</f>
        <v/>
      </c>
      <c r="T12">
        <f>IF(B[[#This Row],[9]]-ROUND('وارد کردن اطلاعات'!$D$13,0)&lt;0,1000,B[[#This Row],[9]]-ROUND('وارد کردن اطلاعات'!$D$13,0))</f>
        <v/>
      </c>
      <c r="U12">
        <f>IF(B[[#This Row],[10]]-ROUND('وارد کردن اطلاعات'!$D$14,0)&lt;0,1000,B[[#This Row],[10]]-ROUND('وارد کردن اطلاعات'!$D$14,0))</f>
        <v/>
      </c>
    </row>
    <row r="13">
      <c r="A13" t="n">
        <v>8</v>
      </c>
      <c r="B13" t="n">
        <v>14</v>
      </c>
      <c r="C13" t="n">
        <v>16</v>
      </c>
      <c r="D13" t="n">
        <v>65</v>
      </c>
      <c r="E13" t="n">
        <v>8</v>
      </c>
      <c r="F13" t="n">
        <v>5</v>
      </c>
      <c r="G13" t="n">
        <v>2</v>
      </c>
      <c r="H13" t="n">
        <v>3</v>
      </c>
      <c r="I13" t="n">
        <v>2</v>
      </c>
      <c r="J13" t="n">
        <v>6</v>
      </c>
      <c r="K13" t="n">
        <v>4</v>
      </c>
      <c r="L13">
        <f>IF(A[[#This Row],[1]]-ROUND('وارد کردن اطلاعات'!$D$5,0)&lt;0,1000,A[[#This Row],[1]]-ROUND('وارد کردن اطلاعات'!$D$5,0))</f>
        <v/>
      </c>
      <c r="M13">
        <f>IF(B[[#This Row],[2]]-ROUND('وارد کردن اطلاعات'!$D$6,0)&lt;0,1000,B[[#This Row],[2]]-ROUND('وارد کردن اطلاعات'!$D$6,0))</f>
        <v/>
      </c>
      <c r="N13">
        <f>IF(B[[#This Row],[3]]-ROUND('وارد کردن اطلاعات'!$D$7,0)&lt;0,1000,B[[#This Row],[3]]-ROUND('وارد کردن اطلاعات'!$D$7,0))</f>
        <v/>
      </c>
      <c r="O13">
        <f>IF(B[[#This Row],[4]]-ROUND('وارد کردن اطلاعات'!$D$8,0)&lt;0,1000,B[[#This Row],[4]]-ROUND('وارد کردن اطلاعات'!$D$8,0))</f>
        <v/>
      </c>
      <c r="P13">
        <f>IF(B[[#This Row],[5]]-ROUND('وارد کردن اطلاعات'!$D$9,0)&lt;0,1000,B[[#This Row],[5]]-ROUND('وارد کردن اطلاعات'!$D$9,0))</f>
        <v/>
      </c>
      <c r="Q13">
        <f>IF(B[[#This Row],[6]]-ROUND('وارد کردن اطلاعات'!$D$10,0)&lt;0,1000,B[[#This Row],[6]]-ROUND('وارد کردن اطلاعات'!$D$10,0))</f>
        <v/>
      </c>
      <c r="R13">
        <f>IF(B[[#This Row],[7]]-ROUND('وارد کردن اطلاعات'!$D$11,0)&lt;0,1000,B[[#This Row],[7]]-ROUND('وارد کردن اطلاعات'!$D$11,0))</f>
        <v/>
      </c>
      <c r="S13">
        <f>IF(B[[#This Row],[8]]-ROUND('وارد کردن اطلاعات'!$D$12,0)&lt;0,1000,B[[#This Row],[8]]-ROUND('وارد کردن اطلاعات'!$D$12,0))</f>
        <v/>
      </c>
      <c r="T13">
        <f>IF(B[[#This Row],[9]]-ROUND('وارد کردن اطلاعات'!$D$13,0)&lt;0,1000,B[[#This Row],[9]]-ROUND('وارد کردن اطلاعات'!$D$13,0))</f>
        <v/>
      </c>
      <c r="U13">
        <f>IF(B[[#This Row],[10]]-ROUND('وارد کردن اطلاعات'!$D$14,0)&lt;0,1000,B[[#This Row],[10]]-ROUND('وارد کردن اطلاعات'!$D$14,0))</f>
        <v/>
      </c>
    </row>
    <row r="14">
      <c r="A14" t="n">
        <v>7</v>
      </c>
      <c r="B14" t="n">
        <v>15</v>
      </c>
      <c r="C14" t="n">
        <v>18</v>
      </c>
      <c r="D14" t="n">
        <v>73</v>
      </c>
      <c r="E14" t="n">
        <v>9</v>
      </c>
      <c r="F14" t="n">
        <v>4</v>
      </c>
      <c r="G14" t="n">
        <v>1</v>
      </c>
      <c r="H14" t="n">
        <v>2</v>
      </c>
      <c r="I14" t="n">
        <v>1</v>
      </c>
      <c r="J14" t="n">
        <v>5</v>
      </c>
      <c r="K14" t="n">
        <v>-1</v>
      </c>
      <c r="L14">
        <f>IF(A[[#This Row],[1]]-ROUND('وارد کردن اطلاعات'!$D$5,0)&lt;0,1000,A[[#This Row],[1]]-ROUND('وارد کردن اطلاعات'!$D$5,0))</f>
        <v/>
      </c>
      <c r="M14">
        <f>IF(B[[#This Row],[2]]-ROUND('وارد کردن اطلاعات'!$D$6,0)&lt;0,1000,B[[#This Row],[2]]-ROUND('وارد کردن اطلاعات'!$D$6,0))</f>
        <v/>
      </c>
      <c r="N14">
        <f>IF(B[[#This Row],[3]]-ROUND('وارد کردن اطلاعات'!$D$7,0)&lt;0,1000,B[[#This Row],[3]]-ROUND('وارد کردن اطلاعات'!$D$7,0))</f>
        <v/>
      </c>
      <c r="O14">
        <f>IF(B[[#This Row],[4]]-ROUND('وارد کردن اطلاعات'!$D$8,0)&lt;0,1000,B[[#This Row],[4]]-ROUND('وارد کردن اطلاعات'!$D$8,0))</f>
        <v/>
      </c>
      <c r="P14">
        <f>IF(B[[#This Row],[5]]-ROUND('وارد کردن اطلاعات'!$D$9,0)&lt;0,1000,B[[#This Row],[5]]-ROUND('وارد کردن اطلاعات'!$D$9,0))</f>
        <v/>
      </c>
      <c r="Q14">
        <f>IF(B[[#This Row],[6]]-ROUND('وارد کردن اطلاعات'!$D$10,0)&lt;0,1000,B[[#This Row],[6]]-ROUND('وارد کردن اطلاعات'!$D$10,0))</f>
        <v/>
      </c>
      <c r="R14">
        <f>IF(B[[#This Row],[7]]-ROUND('وارد کردن اطلاعات'!$D$11,0)&lt;0,1000,B[[#This Row],[7]]-ROUND('وارد کردن اطلاعات'!$D$11,0))</f>
        <v/>
      </c>
      <c r="S14">
        <f>IF(B[[#This Row],[8]]-ROUND('وارد کردن اطلاعات'!$D$12,0)&lt;0,1000,B[[#This Row],[8]]-ROUND('وارد کردن اطلاعات'!$D$12,0))</f>
        <v/>
      </c>
      <c r="T14">
        <f>IF(B[[#This Row],[9]]-ROUND('وارد کردن اطلاعات'!$D$13,0)&lt;0,1000,B[[#This Row],[9]]-ROUND('وارد کردن اطلاعات'!$D$13,0))</f>
        <v/>
      </c>
      <c r="U14">
        <f>IF(B[[#This Row],[10]]-ROUND('وارد کردن اطلاعات'!$D$14,0)&lt;0,1000,B[[#This Row],[10]]-ROUND('وارد کردن اطلاعات'!$D$14,0))</f>
        <v/>
      </c>
    </row>
    <row r="15">
      <c r="A15" t="n">
        <v>6</v>
      </c>
      <c r="B15" t="n">
        <v>16</v>
      </c>
      <c r="C15" t="n">
        <v>20</v>
      </c>
      <c r="D15" t="n">
        <v>78</v>
      </c>
      <c r="E15" t="n">
        <v>12</v>
      </c>
      <c r="F15" t="n">
        <v>3</v>
      </c>
      <c r="G15" t="n">
        <v>-1</v>
      </c>
      <c r="H15" t="n">
        <v>1</v>
      </c>
      <c r="I15" t="n">
        <v>-1</v>
      </c>
      <c r="J15" t="n">
        <v>3</v>
      </c>
      <c r="K15" t="n">
        <v>3</v>
      </c>
      <c r="L15">
        <f>IF(A[[#This Row],[1]]-ROUND('وارد کردن اطلاعات'!$D$5,0)&lt;0,1000,A[[#This Row],[1]]-ROUND('وارد کردن اطلاعات'!$D$5,0))</f>
        <v/>
      </c>
      <c r="M15">
        <f>IF(B[[#This Row],[2]]-ROUND('وارد کردن اطلاعات'!$D$6,0)&lt;0,1000,B[[#This Row],[2]]-ROUND('وارد کردن اطلاعات'!$D$6,0))</f>
        <v/>
      </c>
      <c r="N15">
        <f>IF(B[[#This Row],[3]]-ROUND('وارد کردن اطلاعات'!$D$7,0)&lt;0,1000,B[[#This Row],[3]]-ROUND('وارد کردن اطلاعات'!$D$7,0))</f>
        <v/>
      </c>
      <c r="O15">
        <f>IF(B[[#This Row],[4]]-ROUND('وارد کردن اطلاعات'!$D$8,0)&lt;0,1000,B[[#This Row],[4]]-ROUND('وارد کردن اطلاعات'!$D$8,0))</f>
        <v/>
      </c>
      <c r="P15">
        <f>IF(B[[#This Row],[5]]-ROUND('وارد کردن اطلاعات'!$D$9,0)&lt;0,1000,B[[#This Row],[5]]-ROUND('وارد کردن اطلاعات'!$D$9,0))</f>
        <v/>
      </c>
      <c r="Q15">
        <f>IF(B[[#This Row],[6]]-ROUND('وارد کردن اطلاعات'!$D$10,0)&lt;0,1000,B[[#This Row],[6]]-ROUND('وارد کردن اطلاعات'!$D$10,0))</f>
        <v/>
      </c>
      <c r="R15">
        <f>IF(B[[#This Row],[7]]-ROUND('وارد کردن اطلاعات'!$D$11,0)&lt;0,1000,B[[#This Row],[7]]-ROUND('وارد کردن اطلاعات'!$D$11,0))</f>
        <v/>
      </c>
      <c r="S15">
        <f>IF(B[[#This Row],[8]]-ROUND('وارد کردن اطلاعات'!$D$12,0)&lt;0,1000,B[[#This Row],[8]]-ROUND('وارد کردن اطلاعات'!$D$12,0))</f>
        <v/>
      </c>
      <c r="T15">
        <f>IF(B[[#This Row],[9]]-ROUND('وارد کردن اطلاعات'!$D$13,0)&lt;0,1000,B[[#This Row],[9]]-ROUND('وارد کردن اطلاعات'!$D$13,0))</f>
        <v/>
      </c>
      <c r="U15">
        <f>IF(B[[#This Row],[10]]-ROUND('وارد کردن اطلاعات'!$D$14,0)&lt;0,1000,B[[#This Row],[10]]-ROUND('وارد کردن اطلاعات'!$D$14,0))</f>
        <v/>
      </c>
    </row>
    <row r="16">
      <c r="A16" t="n">
        <v>5</v>
      </c>
      <c r="B16" t="n">
        <v>17</v>
      </c>
      <c r="C16" t="n">
        <v>21</v>
      </c>
      <c r="D16" t="n">
        <v>81</v>
      </c>
      <c r="E16" t="n">
        <v>15</v>
      </c>
      <c r="F16" t="n">
        <v>2</v>
      </c>
      <c r="G16" t="n">
        <v>0</v>
      </c>
      <c r="H16" t="n">
        <v>-1</v>
      </c>
      <c r="I16" t="n">
        <v>0</v>
      </c>
      <c r="J16" t="n">
        <v>2</v>
      </c>
      <c r="K16" t="n">
        <v>2</v>
      </c>
      <c r="L16">
        <f>IF(A[[#This Row],[1]]-ROUND('وارد کردن اطلاعات'!$D$5,0)&lt;0,1000,A[[#This Row],[1]]-ROUND('وارد کردن اطلاعات'!$D$5,0))</f>
        <v/>
      </c>
      <c r="M16">
        <f>IF(B[[#This Row],[2]]-ROUND('وارد کردن اطلاعات'!$D$6,0)&lt;0,1000,B[[#This Row],[2]]-ROUND('وارد کردن اطلاعات'!$D$6,0))</f>
        <v/>
      </c>
      <c r="N16">
        <f>IF(B[[#This Row],[3]]-ROUND('وارد کردن اطلاعات'!$D$7,0)&lt;0,1000,B[[#This Row],[3]]-ROUND('وارد کردن اطلاعات'!$D$7,0))</f>
        <v/>
      </c>
      <c r="O16">
        <f>IF(B[[#This Row],[4]]-ROUND('وارد کردن اطلاعات'!$D$8,0)&lt;0,1000,B[[#This Row],[4]]-ROUND('وارد کردن اطلاعات'!$D$8,0))</f>
        <v/>
      </c>
      <c r="P16">
        <f>IF(B[[#This Row],[5]]-ROUND('وارد کردن اطلاعات'!$D$9,0)&lt;0,1000,B[[#This Row],[5]]-ROUND('وارد کردن اطلاعات'!$D$9,0))</f>
        <v/>
      </c>
      <c r="Q16">
        <f>IF(B[[#This Row],[6]]-ROUND('وارد کردن اطلاعات'!$D$10,0)&lt;0,1000,B[[#This Row],[6]]-ROUND('وارد کردن اطلاعات'!$D$10,0))</f>
        <v/>
      </c>
      <c r="R16">
        <f>IF(B[[#This Row],[7]]-ROUND('وارد کردن اطلاعات'!$D$11,0)&lt;0,1000,B[[#This Row],[7]]-ROUND('وارد کردن اطلاعات'!$D$11,0))</f>
        <v/>
      </c>
      <c r="S16">
        <f>IF(B[[#This Row],[8]]-ROUND('وارد کردن اطلاعات'!$D$12,0)&lt;0,1000,B[[#This Row],[8]]-ROUND('وارد کردن اطلاعات'!$D$12,0))</f>
        <v/>
      </c>
      <c r="T16">
        <f>IF(B[[#This Row],[9]]-ROUND('وارد کردن اطلاعات'!$D$13,0)&lt;0,1000,B[[#This Row],[9]]-ROUND('وارد کردن اطلاعات'!$D$13,0))</f>
        <v/>
      </c>
      <c r="U16">
        <f>IF(B[[#This Row],[10]]-ROUND('وارد کردن اطلاعات'!$D$14,0)&lt;0,1000,B[[#This Row],[10]]-ROUND('وارد کردن اطلاعات'!$D$14,0))</f>
        <v/>
      </c>
    </row>
    <row r="17">
      <c r="A17" t="n">
        <v>4</v>
      </c>
      <c r="B17" t="n">
        <v>18</v>
      </c>
      <c r="C17" t="n">
        <v>22</v>
      </c>
      <c r="D17" t="n">
        <v>96</v>
      </c>
      <c r="E17" t="n">
        <v>17</v>
      </c>
      <c r="F17" t="n">
        <v>1</v>
      </c>
      <c r="G17" t="n">
        <v>-1</v>
      </c>
      <c r="H17" t="n">
        <v>0</v>
      </c>
      <c r="I17" t="n">
        <v>-1</v>
      </c>
      <c r="J17" t="n">
        <v>-1</v>
      </c>
      <c r="K17" t="n">
        <v>1</v>
      </c>
      <c r="L17">
        <f>IF(A[[#This Row],[1]]-ROUND('وارد کردن اطلاعات'!$D$5,0)&lt;0,1000,A[[#This Row],[1]]-ROUND('وارد کردن اطلاعات'!$D$5,0))</f>
        <v/>
      </c>
      <c r="M17">
        <f>IF(B[[#This Row],[2]]-ROUND('وارد کردن اطلاعات'!$D$6,0)&lt;0,1000,B[[#This Row],[2]]-ROUND('وارد کردن اطلاعات'!$D$6,0))</f>
        <v/>
      </c>
      <c r="N17">
        <f>IF(B[[#This Row],[3]]-ROUND('وارد کردن اطلاعات'!$D$7,0)&lt;0,1000,B[[#This Row],[3]]-ROUND('وارد کردن اطلاعات'!$D$7,0))</f>
        <v/>
      </c>
      <c r="O17">
        <f>IF(B[[#This Row],[4]]-ROUND('وارد کردن اطلاعات'!$D$8,0)&lt;0,1000,B[[#This Row],[4]]-ROUND('وارد کردن اطلاعات'!$D$8,0))</f>
        <v/>
      </c>
      <c r="P17">
        <f>IF(B[[#This Row],[5]]-ROUND('وارد کردن اطلاعات'!$D$9,0)&lt;0,1000,B[[#This Row],[5]]-ROUND('وارد کردن اطلاعات'!$D$9,0))</f>
        <v/>
      </c>
      <c r="Q17">
        <f>IF(B[[#This Row],[6]]-ROUND('وارد کردن اطلاعات'!$D$10,0)&lt;0,1000,B[[#This Row],[6]]-ROUND('وارد کردن اطلاعات'!$D$10,0))</f>
        <v/>
      </c>
      <c r="R17">
        <f>IF(B[[#This Row],[7]]-ROUND('وارد کردن اطلاعات'!$D$11,0)&lt;0,1000,B[[#This Row],[7]]-ROUND('وارد کردن اطلاعات'!$D$11,0))</f>
        <v/>
      </c>
      <c r="S17">
        <f>IF(B[[#This Row],[8]]-ROUND('وارد کردن اطلاعات'!$D$12,0)&lt;0,1000,B[[#This Row],[8]]-ROUND('وارد کردن اطلاعات'!$D$12,0))</f>
        <v/>
      </c>
      <c r="T17">
        <f>IF(B[[#This Row],[9]]-ROUND('وارد کردن اطلاعات'!$D$13,0)&lt;0,1000,B[[#This Row],[9]]-ROUND('وارد کردن اطلاعات'!$D$13,0))</f>
        <v/>
      </c>
      <c r="U17">
        <f>IF(B[[#This Row],[10]]-ROUND('وارد کردن اطلاعات'!$D$14,0)&lt;0,1000,B[[#This Row],[10]]-ROUND('وارد کردن اطلاعات'!$D$14,0))</f>
        <v/>
      </c>
    </row>
    <row r="18">
      <c r="A18" t="n">
        <v>3</v>
      </c>
      <c r="B18" t="n">
        <v>-1</v>
      </c>
      <c r="C18" t="n">
        <v>26</v>
      </c>
      <c r="D18" t="n">
        <v>-1</v>
      </c>
      <c r="E18" t="n">
        <v>-1</v>
      </c>
      <c r="F18" t="n">
        <v>0</v>
      </c>
      <c r="G18" t="n">
        <v>-1</v>
      </c>
      <c r="H18" t="n">
        <v>-1</v>
      </c>
      <c r="I18" t="n">
        <v>-1</v>
      </c>
      <c r="J18" t="n">
        <v>-1</v>
      </c>
      <c r="K18" t="n">
        <v>0</v>
      </c>
      <c r="L18">
        <f>IF(A[[#This Row],[1]]-ROUND('وارد کردن اطلاعات'!$D$5,0)&lt;0,1000,A[[#This Row],[1]]-ROUND('وارد کردن اطلاعات'!$D$5,0))</f>
        <v/>
      </c>
      <c r="M18">
        <f>IF(B[[#This Row],[2]]-ROUND('وارد کردن اطلاعات'!$D$6,0)&lt;0,1000,B[[#This Row],[2]]-ROUND('وارد کردن اطلاعات'!$D$6,0))</f>
        <v/>
      </c>
      <c r="N18">
        <f>IF(B[[#This Row],[3]]-ROUND('وارد کردن اطلاعات'!$D$7,0)&lt;0,1000,B[[#This Row],[3]]-ROUND('وارد کردن اطلاعات'!$D$7,0))</f>
        <v/>
      </c>
      <c r="O18">
        <f>IF(B[[#This Row],[4]]-ROUND('وارد کردن اطلاعات'!$D$8,0)&lt;0,1000,B[[#This Row],[4]]-ROUND('وارد کردن اطلاعات'!$D$8,0))</f>
        <v/>
      </c>
      <c r="P18">
        <f>IF(B[[#This Row],[5]]-ROUND('وارد کردن اطلاعات'!$D$9,0)&lt;0,1000,B[[#This Row],[5]]-ROUND('وارد کردن اطلاعات'!$D$9,0))</f>
        <v/>
      </c>
      <c r="Q18">
        <f>IF(B[[#This Row],[6]]-ROUND('وارد کردن اطلاعات'!$D$10,0)&lt;0,1000,B[[#This Row],[6]]-ROUND('وارد کردن اطلاعات'!$D$10,0))</f>
        <v/>
      </c>
      <c r="R18">
        <f>IF(B[[#This Row],[7]]-ROUND('وارد کردن اطلاعات'!$D$11,0)&lt;0,1000,B[[#This Row],[7]]-ROUND('وارد کردن اطلاعات'!$D$11,0))</f>
        <v/>
      </c>
      <c r="S18">
        <f>IF(B[[#This Row],[8]]-ROUND('وارد کردن اطلاعات'!$D$12,0)&lt;0,1000,B[[#This Row],[8]]-ROUND('وارد کردن اطلاعات'!$D$12,0))</f>
        <v/>
      </c>
      <c r="T18">
        <f>IF(B[[#This Row],[9]]-ROUND('وارد کردن اطلاعات'!$D$13,0)&lt;0,1000,B[[#This Row],[9]]-ROUND('وارد کردن اطلاعات'!$D$13,0))</f>
        <v/>
      </c>
      <c r="U18">
        <f>IF(B[[#This Row],[10]]-ROUND('وارد کردن اطلاعات'!$D$14,0)&lt;0,1000,B[[#This Row],[10]]-ROUND('وارد کردن اطلاعات'!$D$14,0))</f>
        <v/>
      </c>
    </row>
    <row r="19">
      <c r="A19" t="n">
        <v>2</v>
      </c>
      <c r="B19" t="n">
        <v>-1</v>
      </c>
      <c r="C19" t="n">
        <v>-1</v>
      </c>
      <c r="D19" t="n">
        <v>-1</v>
      </c>
      <c r="E19" t="n">
        <v>-1</v>
      </c>
      <c r="F19" t="n">
        <v>-1</v>
      </c>
      <c r="G19" t="n">
        <v>-1</v>
      </c>
      <c r="H19" t="n">
        <v>-1</v>
      </c>
      <c r="I19" t="n">
        <v>-1</v>
      </c>
      <c r="J19" t="n">
        <v>-1</v>
      </c>
      <c r="K19" t="n">
        <v>-1</v>
      </c>
      <c r="L19">
        <f>IF(A[[#This Row],[1]]-ROUND('وارد کردن اطلاعات'!$D$5,0)&lt;0,1000,A[[#This Row],[1]]-ROUND('وارد کردن اطلاعات'!$D$5,0))</f>
        <v/>
      </c>
      <c r="M19">
        <f>IF(B[[#This Row],[2]]-ROUND('وارد کردن اطلاعات'!$D$6,0)&lt;0,1000,B[[#This Row],[2]]-ROUND('وارد کردن اطلاعات'!$D$6,0))</f>
        <v/>
      </c>
      <c r="N19">
        <f>IF(B[[#This Row],[3]]-ROUND('وارد کردن اطلاعات'!$D$7,0)&lt;0,1000,B[[#This Row],[3]]-ROUND('وارد کردن اطلاعات'!$D$7,0))</f>
        <v/>
      </c>
      <c r="O19">
        <f>IF(B[[#This Row],[4]]-ROUND('وارد کردن اطلاعات'!$D$8,0)&lt;0,1000,B[[#This Row],[4]]-ROUND('وارد کردن اطلاعات'!$D$8,0))</f>
        <v/>
      </c>
      <c r="P19">
        <f>IF(B[[#This Row],[5]]-ROUND('وارد کردن اطلاعات'!$D$9,0)&lt;0,1000,B[[#This Row],[5]]-ROUND('وارد کردن اطلاعات'!$D$9,0))</f>
        <v/>
      </c>
      <c r="Q19">
        <f>IF(B[[#This Row],[6]]-ROUND('وارد کردن اطلاعات'!$D$10,0)&lt;0,1000,B[[#This Row],[6]]-ROUND('وارد کردن اطلاعات'!$D$10,0))</f>
        <v/>
      </c>
      <c r="R19">
        <f>IF(B[[#This Row],[7]]-ROUND('وارد کردن اطلاعات'!$D$11,0)&lt;0,1000,B[[#This Row],[7]]-ROUND('وارد کردن اطلاعات'!$D$11,0))</f>
        <v/>
      </c>
      <c r="S19">
        <f>IF(B[[#This Row],[8]]-ROUND('وارد کردن اطلاعات'!$D$12,0)&lt;0,1000,B[[#This Row],[8]]-ROUND('وارد کردن اطلاعات'!$D$12,0))</f>
        <v/>
      </c>
      <c r="T19">
        <f>IF(B[[#This Row],[9]]-ROUND('وارد کردن اطلاعات'!$D$13,0)&lt;0,1000,B[[#This Row],[9]]-ROUND('وارد کردن اطلاعات'!$D$13,0))</f>
        <v/>
      </c>
      <c r="U19">
        <f>IF(B[[#This Row],[10]]-ROUND('وارد کردن اطلاعات'!$D$14,0)&lt;0,1000,B[[#This Row],[10]]-ROUND('وارد کردن اطلاعات'!$D$14,0))</f>
        <v/>
      </c>
    </row>
    <row r="20">
      <c r="A20" t="n">
        <v>1</v>
      </c>
      <c r="B20" t="n">
        <v>19</v>
      </c>
      <c r="C20" t="n">
        <v>27</v>
      </c>
      <c r="D20" t="n">
        <v>97</v>
      </c>
      <c r="E20" t="n">
        <v>18</v>
      </c>
      <c r="F20" t="n">
        <v>-1</v>
      </c>
      <c r="G20" t="n">
        <v>-1</v>
      </c>
      <c r="H20" t="n">
        <v>-1</v>
      </c>
      <c r="I20" t="n">
        <v>-1</v>
      </c>
      <c r="J20" t="n">
        <v>-1</v>
      </c>
      <c r="K20" t="n">
        <v>-1</v>
      </c>
      <c r="L20">
        <f>IF(A[[#This Row],[1]]-ROUND('وارد کردن اطلاعات'!$D$5,0)&lt;0,1000,A[[#This Row],[1]]-ROUND('وارد کردن اطلاعات'!$D$5,0))</f>
        <v/>
      </c>
      <c r="M20">
        <f>IF(B[[#This Row],[2]]-ROUND('وارد کردن اطلاعات'!$D$6,0)&lt;0,1000,B[[#This Row],[2]]-ROUND('وارد کردن اطلاعات'!$D$6,0))</f>
        <v/>
      </c>
      <c r="N20">
        <f>IF(B[[#This Row],[3]]-ROUND('وارد کردن اطلاعات'!$D$7,0)&lt;0,1000,B[[#This Row],[3]]-ROUND('وارد کردن اطلاعات'!$D$7,0))</f>
        <v/>
      </c>
      <c r="O20">
        <f>IF(B[[#This Row],[4]]-ROUND('وارد کردن اطلاعات'!$D$8,0)&lt;0,1000,B[[#This Row],[4]]-ROUND('وارد کردن اطلاعات'!$D$8,0))</f>
        <v/>
      </c>
      <c r="P20">
        <f>IF(B[[#This Row],[5]]-ROUND('وارد کردن اطلاعات'!$D$9,0)&lt;0,1000,B[[#This Row],[5]]-ROUND('وارد کردن اطلاعات'!$D$9,0))</f>
        <v/>
      </c>
      <c r="Q20">
        <f>IF(B[[#This Row],[6]]-ROUND('وارد کردن اطلاعات'!$D$10,0)&lt;0,1000,B[[#This Row],[6]]-ROUND('وارد کردن اطلاعات'!$D$10,0))</f>
        <v/>
      </c>
      <c r="R20">
        <f>IF(B[[#This Row],[7]]-ROUND('وارد کردن اطلاعات'!$D$11,0)&lt;0,1000,B[[#This Row],[7]]-ROUND('وارد کردن اطلاعات'!$D$11,0))</f>
        <v/>
      </c>
      <c r="S20">
        <f>IF(B[[#This Row],[8]]-ROUND('وارد کردن اطلاعات'!$D$12,0)&lt;0,1000,B[[#This Row],[8]]-ROUND('وارد کردن اطلاعات'!$D$12,0))</f>
        <v/>
      </c>
      <c r="T20">
        <f>IF(B[[#This Row],[9]]-ROUND('وارد کردن اطلاعات'!$D$13,0)&lt;0,1000,B[[#This Row],[9]]-ROUND('وارد کردن اطلاعات'!$D$13,0))</f>
        <v/>
      </c>
      <c r="U20">
        <f>IF(B[[#This Row],[10]]-ROUND('وارد کردن اطلاعات'!$D$14,0)&lt;0,1000,B[[#This Row],[10]]-ROUND('وارد کردن اطلاعات'!$D$14,0))</f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6"/>
  <sheetViews>
    <sheetView workbookViewId="0">
      <selection activeCell="B2" sqref="B2:F2 B3:G3 I3 B4:E4 H2:H4 C5:G5 I5 E6:H6 E7:F7 J2:J7 B8 F8:G8 K2:K8 B10:C10 J9:J10 G11 C12 I12 K10:K14 J16:K16 B17 G17 I16:I17 E18 G18:I18 B19:J19 F20:K20"/>
    </sheetView>
  </sheetViews>
  <sheetFormatPr baseColWidth="8" defaultRowHeight="14.4"/>
  <cols>
    <col width="16.5546875" bestFit="1" customWidth="1" style="10" min="1" max="1"/>
    <col width="4.33203125" bestFit="1" customWidth="1" style="10" min="2" max="10"/>
    <col width="5.33203125" bestFit="1" customWidth="1" style="10" min="11" max="20"/>
    <col width="6.33203125" bestFit="1" customWidth="1" style="10" min="21" max="21"/>
  </cols>
  <sheetData>
    <row r="1">
      <c r="A1" t="inlineStr">
        <is>
          <t>Standard Score</t>
        </is>
      </c>
      <c r="B1" t="inlineStr">
        <is>
          <t>1</t>
        </is>
      </c>
      <c r="C1" t="inlineStr">
        <is>
          <t>2</t>
        </is>
      </c>
      <c r="D1" t="inlineStr">
        <is>
          <t>3</t>
        </is>
      </c>
      <c r="E1" t="inlineStr">
        <is>
          <t>4</t>
        </is>
      </c>
      <c r="F1" t="inlineStr">
        <is>
          <t>5</t>
        </is>
      </c>
      <c r="G1" t="inlineStr">
        <is>
          <t>6</t>
        </is>
      </c>
      <c r="H1" t="inlineStr">
        <is>
          <t>7</t>
        </is>
      </c>
      <c r="I1" t="inlineStr">
        <is>
          <t>8</t>
        </is>
      </c>
      <c r="J1" t="inlineStr">
        <is>
          <t>9</t>
        </is>
      </c>
      <c r="K1" t="inlineStr">
        <is>
          <t>10</t>
        </is>
      </c>
      <c r="L1" t="inlineStr">
        <is>
          <t>1*</t>
        </is>
      </c>
      <c r="M1" t="inlineStr">
        <is>
          <t>2*</t>
        </is>
      </c>
      <c r="N1" t="inlineStr">
        <is>
          <t>3*</t>
        </is>
      </c>
      <c r="O1" t="inlineStr">
        <is>
          <t>4*</t>
        </is>
      </c>
      <c r="P1" t="inlineStr">
        <is>
          <t>5*</t>
        </is>
      </c>
      <c r="Q1" t="inlineStr">
        <is>
          <t>6*</t>
        </is>
      </c>
      <c r="R1" t="inlineStr">
        <is>
          <t>7*</t>
        </is>
      </c>
      <c r="S1" t="inlineStr">
        <is>
          <t>8*</t>
        </is>
      </c>
      <c r="T1" t="inlineStr">
        <is>
          <t>9*</t>
        </is>
      </c>
      <c r="U1" t="inlineStr">
        <is>
          <t>10*</t>
        </is>
      </c>
    </row>
    <row r="2">
      <c r="A2" t="n">
        <v>19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10</v>
      </c>
      <c r="H2" t="n">
        <v>-1</v>
      </c>
      <c r="I2" t="n">
        <v>30</v>
      </c>
      <c r="J2" t="n">
        <v>-1</v>
      </c>
      <c r="K2" t="n">
        <v>-1</v>
      </c>
      <c r="L2">
        <f>IF(D[[#This Row],[1]]-ROUND('وارد کردن اطلاعات'!$D$5,0)&lt;0,1000,D[[#This Row],[1]]-ROUND('وارد کردن اطلاعات'!$D$5,0))</f>
        <v/>
      </c>
      <c r="M2">
        <f>IF(D[[#This Row],[2]]-ROUND('وارد کردن اطلاعات'!$D$6,0)&lt;0,1000,D[[#This Row],[2]]-ROUND('وارد کردن اطلاعات'!$D$6,0))</f>
        <v/>
      </c>
      <c r="N2">
        <f>IF(D[[#This Row],[3]]-ROUND('وارد کردن اطلاعات'!$D$7,0)&lt;0,1000,D[[#This Row],[3]]-ROUND('وارد کردن اطلاعات'!$D$7,0))</f>
        <v/>
      </c>
      <c r="O2">
        <f>IF(D[[#This Row],[4]]-ROUND('وارد کردن اطلاعات'!$D$8,0)&lt;0,1000,D[[#This Row],[4]]-ROUND('وارد کردن اطلاعات'!$D$8,0))</f>
        <v/>
      </c>
      <c r="P2">
        <f>IF(D[[#This Row],[5]]-ROUND('وارد کردن اطلاعات'!$D$9,0)&lt;0,1000,D[[#This Row],[5]]-ROUND('وارد کردن اطلاعات'!$D$9,0))</f>
        <v/>
      </c>
      <c r="Q2">
        <f>IF(D[[#This Row],[6]]-ROUND('وارد کردن اطلاعات'!$D$10,0)&lt;0,1000,D[[#This Row],[6]]-ROUND('وارد کردن اطلاعات'!$D$10,0))</f>
        <v/>
      </c>
      <c r="R2">
        <f>IF(D[[#This Row],[7]]-ROUND('وارد کردن اطلاعات'!$D$11,0)&lt;0,1000,D[[#This Row],[7]]-ROUND('وارد کردن اطلاعات'!$D$11,0))</f>
        <v/>
      </c>
      <c r="S2">
        <f>IF(D[[#This Row],[8]]-ROUND('وارد کردن اطلاعات'!$D$12,0)&lt;0,1000,D[[#This Row],[8]]-ROUND('وارد کردن اطلاعات'!$D$12,0))</f>
        <v/>
      </c>
      <c r="T2">
        <f>IF(D[[#This Row],[9]]-ROUND('وارد کردن اطلاعات'!$D$13,0)&lt;0,1000,D[[#This Row],[9]]-ROUND('وارد کردن اطلاعات'!$D$13,0))</f>
        <v/>
      </c>
      <c r="U2">
        <f>IF(D[[#This Row],[10]]-ROUND('وارد کردن اطلاعات'!$D$14,0)&lt;0,1000,D[[#This Row],[10]]-ROUND('وارد کردن اطلاعات'!$D$14,0))</f>
        <v/>
      </c>
    </row>
    <row r="3">
      <c r="A3" t="n">
        <v>18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-1</v>
      </c>
      <c r="I3" t="n">
        <v>-1</v>
      </c>
      <c r="J3" t="n">
        <v>-1</v>
      </c>
      <c r="K3" t="n">
        <v>-1</v>
      </c>
      <c r="L3">
        <f>IF(D[[#This Row],[1]]-ROUND('وارد کردن اطلاعات'!$D$5,0)&lt;0,1000,D[[#This Row],[1]]-ROUND('وارد کردن اطلاعات'!$D$5,0))</f>
        <v/>
      </c>
      <c r="M3">
        <f>IF(D[[#This Row],[2]]-ROUND('وارد کردن اطلاعات'!$D$6,0)&lt;0,1000,D[[#This Row],[2]]-ROUND('وارد کردن اطلاعات'!$D$6,0))</f>
        <v/>
      </c>
      <c r="N3">
        <f>IF(D[[#This Row],[3]]-ROUND('وارد کردن اطلاعات'!$D$7,0)&lt;0,1000,D[[#This Row],[3]]-ROUND('وارد کردن اطلاعات'!$D$7,0))</f>
        <v/>
      </c>
      <c r="O3">
        <f>IF(D[[#This Row],[4]]-ROUND('وارد کردن اطلاعات'!$D$8,0)&lt;0,1000,D[[#This Row],[4]]-ROUND('وارد کردن اطلاعات'!$D$8,0))</f>
        <v/>
      </c>
      <c r="P3">
        <f>IF(D[[#This Row],[5]]-ROUND('وارد کردن اطلاعات'!$D$9,0)&lt;0,1000,D[[#This Row],[5]]-ROUND('وارد کردن اطلاعات'!$D$9,0))</f>
        <v/>
      </c>
      <c r="Q3">
        <f>IF(D[[#This Row],[6]]-ROUND('وارد کردن اطلاعات'!$D$10,0)&lt;0,1000,D[[#This Row],[6]]-ROUND('وارد کردن اطلاعات'!$D$10,0))</f>
        <v/>
      </c>
      <c r="R3">
        <f>IF(D[[#This Row],[7]]-ROUND('وارد کردن اطلاعات'!$D$11,0)&lt;0,1000,D[[#This Row],[7]]-ROUND('وارد کردن اطلاعات'!$D$11,0))</f>
        <v/>
      </c>
      <c r="S3">
        <f>IF(D[[#This Row],[8]]-ROUND('وارد کردن اطلاعات'!$D$12,0)&lt;0,1000,D[[#This Row],[8]]-ROUND('وارد کردن اطلاعات'!$D$12,0))</f>
        <v/>
      </c>
      <c r="T3">
        <f>IF(D[[#This Row],[9]]-ROUND('وارد کردن اطلاعات'!$D$13,0)&lt;0,1000,D[[#This Row],[9]]-ROUND('وارد کردن اطلاعات'!$D$13,0))</f>
        <v/>
      </c>
      <c r="U3">
        <f>IF(D[[#This Row],[10]]-ROUND('وارد کردن اطلاعات'!$D$14,0)&lt;0,1000,D[[#This Row],[10]]-ROUND('وارد کردن اطلاعات'!$D$14,0))</f>
        <v/>
      </c>
    </row>
    <row r="4">
      <c r="A4" t="n">
        <v>17</v>
      </c>
      <c r="B4" t="n">
        <v>-1</v>
      </c>
      <c r="C4" t="n">
        <v>-1</v>
      </c>
      <c r="D4" t="n">
        <v>-1</v>
      </c>
      <c r="E4" t="n">
        <v>-1</v>
      </c>
      <c r="F4" t="n">
        <v>10</v>
      </c>
      <c r="G4" t="n">
        <v>8</v>
      </c>
      <c r="H4" t="n">
        <v>-1</v>
      </c>
      <c r="I4" t="n">
        <v>25</v>
      </c>
      <c r="J4" t="n">
        <v>-1</v>
      </c>
      <c r="K4" t="n">
        <v>-1</v>
      </c>
      <c r="L4">
        <f>IF(D[[#This Row],[1]]-ROUND('وارد کردن اطلاعات'!$D$5,0)&lt;0,1000,D[[#This Row],[1]]-ROUND('وارد کردن اطلاعات'!$D$5,0))</f>
        <v/>
      </c>
      <c r="M4">
        <f>IF(D[[#This Row],[2]]-ROUND('وارد کردن اطلاعات'!$D$6,0)&lt;0,1000,D[[#This Row],[2]]-ROUND('وارد کردن اطلاعات'!$D$6,0))</f>
        <v/>
      </c>
      <c r="N4">
        <f>IF(D[[#This Row],[3]]-ROUND('وارد کردن اطلاعات'!$D$7,0)&lt;0,1000,D[[#This Row],[3]]-ROUND('وارد کردن اطلاعات'!$D$7,0))</f>
        <v/>
      </c>
      <c r="O4">
        <f>IF(D[[#This Row],[4]]-ROUND('وارد کردن اطلاعات'!$D$8,0)&lt;0,1000,D[[#This Row],[4]]-ROUND('وارد کردن اطلاعات'!$D$8,0))</f>
        <v/>
      </c>
      <c r="P4">
        <f>IF(D[[#This Row],[5]]-ROUND('وارد کردن اطلاعات'!$D$9,0)&lt;0,1000,D[[#This Row],[5]]-ROUND('وارد کردن اطلاعات'!$D$9,0))</f>
        <v/>
      </c>
      <c r="Q4">
        <f>IF(D[[#This Row],[6]]-ROUND('وارد کردن اطلاعات'!$D$10,0)&lt;0,1000,D[[#This Row],[6]]-ROUND('وارد کردن اطلاعات'!$D$10,0))</f>
        <v/>
      </c>
      <c r="R4">
        <f>IF(D[[#This Row],[7]]-ROUND('وارد کردن اطلاعات'!$D$11,0)&lt;0,1000,D[[#This Row],[7]]-ROUND('وارد کردن اطلاعات'!$D$11,0))</f>
        <v/>
      </c>
      <c r="S4">
        <f>IF(D[[#This Row],[8]]-ROUND('وارد کردن اطلاعات'!$D$12,0)&lt;0,1000,D[[#This Row],[8]]-ROUND('وارد کردن اطلاعات'!$D$12,0))</f>
        <v/>
      </c>
      <c r="T4">
        <f>IF(D[[#This Row],[9]]-ROUND('وارد کردن اطلاعات'!$D$13,0)&lt;0,1000,D[[#This Row],[9]]-ROUND('وارد کردن اطلاعات'!$D$13,0))</f>
        <v/>
      </c>
      <c r="U4">
        <f>IF(D[[#This Row],[10]]-ROUND('وارد کردن اطلاعات'!$D$14,0)&lt;0,1000,D[[#This Row],[10]]-ROUND('وارد کردن اطلاعات'!$D$14,0))</f>
        <v/>
      </c>
    </row>
    <row r="5">
      <c r="A5" t="n">
        <v>16</v>
      </c>
      <c r="B5" t="n">
        <v>6</v>
      </c>
      <c r="C5" t="n">
        <v>-1</v>
      </c>
      <c r="D5" t="n">
        <v>-1</v>
      </c>
      <c r="E5" t="n">
        <v>-1</v>
      </c>
      <c r="F5" t="n">
        <v>-1</v>
      </c>
      <c r="G5" t="n">
        <v>-1</v>
      </c>
      <c r="H5" t="n">
        <v>30</v>
      </c>
      <c r="I5" t="n">
        <v>-1</v>
      </c>
      <c r="J5" t="n">
        <v>-1</v>
      </c>
      <c r="K5" t="n">
        <v>-1</v>
      </c>
      <c r="L5">
        <f>IF(D[[#This Row],[1]]-ROUND('وارد کردن اطلاعات'!$D$5,0)&lt;0,1000,D[[#This Row],[1]]-ROUND('وارد کردن اطلاعات'!$D$5,0))</f>
        <v/>
      </c>
      <c r="M5">
        <f>IF(D[[#This Row],[2]]-ROUND('وارد کردن اطلاعات'!$D$6,0)&lt;0,1000,D[[#This Row],[2]]-ROUND('وارد کردن اطلاعات'!$D$6,0))</f>
        <v/>
      </c>
      <c r="N5">
        <f>IF(D[[#This Row],[3]]-ROUND('وارد کردن اطلاعات'!$D$7,0)&lt;0,1000,D[[#This Row],[3]]-ROUND('وارد کردن اطلاعات'!$D$7,0))</f>
        <v/>
      </c>
      <c r="O5">
        <f>IF(D[[#This Row],[4]]-ROUND('وارد کردن اطلاعات'!$D$8,0)&lt;0,1000,D[[#This Row],[4]]-ROUND('وارد کردن اطلاعات'!$D$8,0))</f>
        <v/>
      </c>
      <c r="P5">
        <f>IF(D[[#This Row],[5]]-ROUND('وارد کردن اطلاعات'!$D$9,0)&lt;0,1000,D[[#This Row],[5]]-ROUND('وارد کردن اطلاعات'!$D$9,0))</f>
        <v/>
      </c>
      <c r="Q5">
        <f>IF(D[[#This Row],[6]]-ROUND('وارد کردن اطلاعات'!$D$10,0)&lt;0,1000,D[[#This Row],[6]]-ROUND('وارد کردن اطلاعات'!$D$10,0))</f>
        <v/>
      </c>
      <c r="R5">
        <f>IF(D[[#This Row],[7]]-ROUND('وارد کردن اطلاعات'!$D$11,0)&lt;0,1000,D[[#This Row],[7]]-ROUND('وارد کردن اطلاعات'!$D$11,0))</f>
        <v/>
      </c>
      <c r="S5">
        <f>IF(D[[#This Row],[8]]-ROUND('وارد کردن اطلاعات'!$D$12,0)&lt;0,1000,D[[#This Row],[8]]-ROUND('وارد کردن اطلاعات'!$D$12,0))</f>
        <v/>
      </c>
      <c r="T5">
        <f>IF(D[[#This Row],[9]]-ROUND('وارد کردن اطلاعات'!$D$13,0)&lt;0,1000,D[[#This Row],[9]]-ROUND('وارد کردن اطلاعات'!$D$13,0))</f>
        <v/>
      </c>
      <c r="U5">
        <f>IF(D[[#This Row],[10]]-ROUND('وارد کردن اطلاعات'!$D$14,0)&lt;0,1000,D[[#This Row],[10]]-ROUND('وارد کردن اطلاعات'!$D$14,0))</f>
        <v/>
      </c>
    </row>
    <row r="6">
      <c r="A6" t="n">
        <v>15</v>
      </c>
      <c r="B6" t="n">
        <v>7</v>
      </c>
      <c r="C6" t="n">
        <v>8</v>
      </c>
      <c r="D6" t="n">
        <v>21</v>
      </c>
      <c r="E6" t="n">
        <v>-1</v>
      </c>
      <c r="F6" t="n">
        <v>-1</v>
      </c>
      <c r="G6" t="n">
        <v>-1</v>
      </c>
      <c r="H6" t="n">
        <v>-1</v>
      </c>
      <c r="I6" t="n">
        <v>23</v>
      </c>
      <c r="J6" t="n">
        <v>-1</v>
      </c>
      <c r="K6" t="n">
        <v>-1</v>
      </c>
      <c r="L6">
        <f>IF(D[[#This Row],[1]]-ROUND('وارد کردن اطلاعات'!$D$5,0)&lt;0,1000,D[[#This Row],[1]]-ROUND('وارد کردن اطلاعات'!$D$5,0))</f>
        <v/>
      </c>
      <c r="M6">
        <f>IF(D[[#This Row],[2]]-ROUND('وارد کردن اطلاعات'!$D$6,0)&lt;0,1000,D[[#This Row],[2]]-ROUND('وارد کردن اطلاعات'!$D$6,0))</f>
        <v/>
      </c>
      <c r="N6">
        <f>IF(D[[#This Row],[3]]-ROUND('وارد کردن اطلاعات'!$D$7,0)&lt;0,1000,D[[#This Row],[3]]-ROUND('وارد کردن اطلاعات'!$D$7,0))</f>
        <v/>
      </c>
      <c r="O6">
        <f>IF(D[[#This Row],[4]]-ROUND('وارد کردن اطلاعات'!$D$8,0)&lt;0,1000,D[[#This Row],[4]]-ROUND('وارد کردن اطلاعات'!$D$8,0))</f>
        <v/>
      </c>
      <c r="P6">
        <f>IF(D[[#This Row],[5]]-ROUND('وارد کردن اطلاعات'!$D$9,0)&lt;0,1000,D[[#This Row],[5]]-ROUND('وارد کردن اطلاعات'!$D$9,0))</f>
        <v/>
      </c>
      <c r="Q6">
        <f>IF(D[[#This Row],[6]]-ROUND('وارد کردن اطلاعات'!$D$10,0)&lt;0,1000,D[[#This Row],[6]]-ROUND('وارد کردن اطلاعات'!$D$10,0))</f>
        <v/>
      </c>
      <c r="R6">
        <f>IF(D[[#This Row],[7]]-ROUND('وارد کردن اطلاعات'!$D$11,0)&lt;0,1000,D[[#This Row],[7]]-ROUND('وارد کردن اطلاعات'!$D$11,0))</f>
        <v/>
      </c>
      <c r="S6">
        <f>IF(D[[#This Row],[8]]-ROUND('وارد کردن اطلاعات'!$D$12,0)&lt;0,1000,D[[#This Row],[8]]-ROUND('وارد کردن اطلاعات'!$D$12,0))</f>
        <v/>
      </c>
      <c r="T6">
        <f>IF(D[[#This Row],[9]]-ROUND('وارد کردن اطلاعات'!$D$13,0)&lt;0,1000,D[[#This Row],[9]]-ROUND('وارد کردن اطلاعات'!$D$13,0))</f>
        <v/>
      </c>
      <c r="U6">
        <f>IF(D[[#This Row],[10]]-ROUND('وارد کردن اطلاعات'!$D$14,0)&lt;0,1000,D[[#This Row],[10]]-ROUND('وارد کردن اطلاعات'!$D$14,0))</f>
        <v/>
      </c>
    </row>
    <row r="7">
      <c r="A7" t="n">
        <v>14</v>
      </c>
      <c r="B7" t="n">
        <v>8</v>
      </c>
      <c r="C7" t="n">
        <v>9</v>
      </c>
      <c r="D7" t="n">
        <v>24</v>
      </c>
      <c r="E7" t="n">
        <v>-1</v>
      </c>
      <c r="F7" t="n">
        <v>-1</v>
      </c>
      <c r="G7" t="n">
        <v>7</v>
      </c>
      <c r="H7" t="n">
        <v>26</v>
      </c>
      <c r="I7" t="n">
        <v>17</v>
      </c>
      <c r="J7" t="n">
        <v>-1</v>
      </c>
      <c r="K7" t="n">
        <v>-1</v>
      </c>
      <c r="L7">
        <f>IF(D[[#This Row],[1]]-ROUND('وارد کردن اطلاعات'!$D$5,0)&lt;0,1000,D[[#This Row],[1]]-ROUND('وارد کردن اطلاعات'!$D$5,0))</f>
        <v/>
      </c>
      <c r="M7">
        <f>IF(D[[#This Row],[2]]-ROUND('وارد کردن اطلاعات'!$D$6,0)&lt;0,1000,D[[#This Row],[2]]-ROUND('وارد کردن اطلاعات'!$D$6,0))</f>
        <v/>
      </c>
      <c r="N7">
        <f>IF(D[[#This Row],[3]]-ROUND('وارد کردن اطلاعات'!$D$7,0)&lt;0,1000,D[[#This Row],[3]]-ROUND('وارد کردن اطلاعات'!$D$7,0))</f>
        <v/>
      </c>
      <c r="O7">
        <f>IF(D[[#This Row],[4]]-ROUND('وارد کردن اطلاعات'!$D$8,0)&lt;0,1000,D[[#This Row],[4]]-ROUND('وارد کردن اطلاعات'!$D$8,0))</f>
        <v/>
      </c>
      <c r="P7">
        <f>IF(D[[#This Row],[5]]-ROUND('وارد کردن اطلاعات'!$D$9,0)&lt;0,1000,D[[#This Row],[5]]-ROUND('وارد کردن اطلاعات'!$D$9,0))</f>
        <v/>
      </c>
      <c r="Q7">
        <f>IF(D[[#This Row],[6]]-ROUND('وارد کردن اطلاعات'!$D$10,0)&lt;0,1000,D[[#This Row],[6]]-ROUND('وارد کردن اطلاعات'!$D$10,0))</f>
        <v/>
      </c>
      <c r="R7">
        <f>IF(D[[#This Row],[7]]-ROUND('وارد کردن اطلاعات'!$D$11,0)&lt;0,1000,D[[#This Row],[7]]-ROUND('وارد کردن اطلاعات'!$D$11,0))</f>
        <v/>
      </c>
      <c r="S7">
        <f>IF(D[[#This Row],[8]]-ROUND('وارد کردن اطلاعات'!$D$12,0)&lt;0,1000,D[[#This Row],[8]]-ROUND('وارد کردن اطلاعات'!$D$12,0))</f>
        <v/>
      </c>
      <c r="T7">
        <f>IF(D[[#This Row],[9]]-ROUND('وارد کردن اطلاعات'!$D$13,0)&lt;0,1000,D[[#This Row],[9]]-ROUND('وارد کردن اطلاعات'!$D$13,0))</f>
        <v/>
      </c>
      <c r="U7">
        <f>IF(D[[#This Row],[10]]-ROUND('وارد کردن اطلاعات'!$D$14,0)&lt;0,1000,D[[#This Row],[10]]-ROUND('وارد کردن اطلاعات'!$D$14,0))</f>
        <v/>
      </c>
    </row>
    <row r="8">
      <c r="A8" t="n">
        <v>13</v>
      </c>
      <c r="B8" t="n">
        <v>-1</v>
      </c>
      <c r="C8" t="n">
        <v>10</v>
      </c>
      <c r="D8" t="n">
        <v>26</v>
      </c>
      <c r="E8" t="n">
        <v>0</v>
      </c>
      <c r="F8" t="n">
        <v>-1</v>
      </c>
      <c r="G8" t="n">
        <v>-1</v>
      </c>
      <c r="H8" t="n">
        <v>18</v>
      </c>
      <c r="I8" t="n">
        <v>12</v>
      </c>
      <c r="J8" t="n">
        <v>15</v>
      </c>
      <c r="K8" t="n">
        <v>-1</v>
      </c>
      <c r="L8">
        <f>IF(D[[#This Row],[1]]-ROUND('وارد کردن اطلاعات'!$D$5,0)&lt;0,1000,D[[#This Row],[1]]-ROUND('وارد کردن اطلاعات'!$D$5,0))</f>
        <v/>
      </c>
      <c r="M8">
        <f>IF(D[[#This Row],[2]]-ROUND('وارد کردن اطلاعات'!$D$6,0)&lt;0,1000,D[[#This Row],[2]]-ROUND('وارد کردن اطلاعات'!$D$6,0))</f>
        <v/>
      </c>
      <c r="N8">
        <f>IF(D[[#This Row],[3]]-ROUND('وارد کردن اطلاعات'!$D$7,0)&lt;0,1000,D[[#This Row],[3]]-ROUND('وارد کردن اطلاعات'!$D$7,0))</f>
        <v/>
      </c>
      <c r="O8">
        <f>IF(D[[#This Row],[4]]-ROUND('وارد کردن اطلاعات'!$D$8,0)&lt;0,1000,D[[#This Row],[4]]-ROUND('وارد کردن اطلاعات'!$D$8,0))</f>
        <v/>
      </c>
      <c r="P8">
        <f>IF(D[[#This Row],[5]]-ROUND('وارد کردن اطلاعات'!$D$9,0)&lt;0,1000,D[[#This Row],[5]]-ROUND('وارد کردن اطلاعات'!$D$9,0))</f>
        <v/>
      </c>
      <c r="Q8">
        <f>IF(D[[#This Row],[6]]-ROUND('وارد کردن اطلاعات'!$D$10,0)&lt;0,1000,D[[#This Row],[6]]-ROUND('وارد کردن اطلاعات'!$D$10,0))</f>
        <v/>
      </c>
      <c r="R8">
        <f>IF(D[[#This Row],[7]]-ROUND('وارد کردن اطلاعات'!$D$11,0)&lt;0,1000,D[[#This Row],[7]]-ROUND('وارد کردن اطلاعات'!$D$11,0))</f>
        <v/>
      </c>
      <c r="S8">
        <f>IF(D[[#This Row],[8]]-ROUND('وارد کردن اطلاعات'!$D$12,0)&lt;0,1000,D[[#This Row],[8]]-ROUND('وارد کردن اطلاعات'!$D$12,0))</f>
        <v/>
      </c>
      <c r="T8">
        <f>IF(D[[#This Row],[9]]-ROUND('وارد کردن اطلاعات'!$D$13,0)&lt;0,1000,D[[#This Row],[9]]-ROUND('وارد کردن اطلاعات'!$D$13,0))</f>
        <v/>
      </c>
      <c r="U8">
        <f>IF(D[[#This Row],[10]]-ROUND('وارد کردن اطلاعات'!$D$14,0)&lt;0,1000,D[[#This Row],[10]]-ROUND('وارد کردن اطلاعات'!$D$14,0))</f>
        <v/>
      </c>
    </row>
    <row r="9">
      <c r="A9" t="n">
        <v>12</v>
      </c>
      <c r="B9" t="n">
        <v>9</v>
      </c>
      <c r="C9" t="n">
        <v>11</v>
      </c>
      <c r="D9" t="n">
        <v>29</v>
      </c>
      <c r="E9" t="n">
        <v>1</v>
      </c>
      <c r="F9" t="n">
        <v>9</v>
      </c>
      <c r="G9" t="n">
        <v>6</v>
      </c>
      <c r="H9" t="n">
        <v>14</v>
      </c>
      <c r="I9" t="n">
        <v>10</v>
      </c>
      <c r="J9" t="n">
        <v>-1</v>
      </c>
      <c r="K9" t="n">
        <v>5</v>
      </c>
      <c r="L9">
        <f>IF(D[[#This Row],[1]]-ROUND('وارد کردن اطلاعات'!$D$5,0)&lt;0,1000,D[[#This Row],[1]]-ROUND('وارد کردن اطلاعات'!$D$5,0))</f>
        <v/>
      </c>
      <c r="M9">
        <f>IF(D[[#This Row],[2]]-ROUND('وارد کردن اطلاعات'!$D$6,0)&lt;0,1000,D[[#This Row],[2]]-ROUND('وارد کردن اطلاعات'!$D$6,0))</f>
        <v/>
      </c>
      <c r="N9">
        <f>IF(D[[#This Row],[3]]-ROUND('وارد کردن اطلاعات'!$D$7,0)&lt;0,1000,D[[#This Row],[3]]-ROUND('وارد کردن اطلاعات'!$D$7,0))</f>
        <v/>
      </c>
      <c r="O9">
        <f>IF(D[[#This Row],[4]]-ROUND('وارد کردن اطلاعات'!$D$8,0)&lt;0,1000,D[[#This Row],[4]]-ROUND('وارد کردن اطلاعات'!$D$8,0))</f>
        <v/>
      </c>
      <c r="P9">
        <f>IF(D[[#This Row],[5]]-ROUND('وارد کردن اطلاعات'!$D$9,0)&lt;0,1000,D[[#This Row],[5]]-ROUND('وارد کردن اطلاعات'!$D$9,0))</f>
        <v/>
      </c>
      <c r="Q9">
        <f>IF(D[[#This Row],[6]]-ROUND('وارد کردن اطلاعات'!$D$10,0)&lt;0,1000,D[[#This Row],[6]]-ROUND('وارد کردن اطلاعات'!$D$10,0))</f>
        <v/>
      </c>
      <c r="R9">
        <f>IF(D[[#This Row],[7]]-ROUND('وارد کردن اطلاعات'!$D$11,0)&lt;0,1000,D[[#This Row],[7]]-ROUND('وارد کردن اطلاعات'!$D$11,0))</f>
        <v/>
      </c>
      <c r="S9">
        <f>IF(D[[#This Row],[8]]-ROUND('وارد کردن اطلاعات'!$D$12,0)&lt;0,1000,D[[#This Row],[8]]-ROUND('وارد کردن اطلاعات'!$D$12,0))</f>
        <v/>
      </c>
      <c r="T9">
        <f>IF(D[[#This Row],[9]]-ROUND('وارد کردن اطلاعات'!$D$13,0)&lt;0,1000,D[[#This Row],[9]]-ROUND('وارد کردن اطلاعات'!$D$13,0))</f>
        <v/>
      </c>
      <c r="U9">
        <f>IF(D[[#This Row],[10]]-ROUND('وارد کردن اطلاعات'!$D$14,0)&lt;0,1000,D[[#This Row],[10]]-ROUND('وارد کردن اطلاعات'!$D$14,0))</f>
        <v/>
      </c>
    </row>
    <row r="10">
      <c r="A10" t="n">
        <v>11</v>
      </c>
      <c r="B10" t="n">
        <v>-1</v>
      </c>
      <c r="C10" t="n">
        <v>-1</v>
      </c>
      <c r="D10" t="n">
        <v>31</v>
      </c>
      <c r="E10" t="n">
        <v>2</v>
      </c>
      <c r="F10" t="n">
        <v>8</v>
      </c>
      <c r="G10" t="n">
        <v>5</v>
      </c>
      <c r="H10" t="n">
        <v>10</v>
      </c>
      <c r="I10" t="n">
        <v>7</v>
      </c>
      <c r="J10" t="n">
        <v>-1</v>
      </c>
      <c r="K10" t="n">
        <v>-1</v>
      </c>
      <c r="L10">
        <f>IF(D[[#This Row],[1]]-ROUND('وارد کردن اطلاعات'!$D$5,0)&lt;0,1000,D[[#This Row],[1]]-ROUND('وارد کردن اطلاعات'!$D$5,0))</f>
        <v/>
      </c>
      <c r="M10">
        <f>IF(D[[#This Row],[2]]-ROUND('وارد کردن اطلاعات'!$D$6,0)&lt;0,1000,D[[#This Row],[2]]-ROUND('وارد کردن اطلاعات'!$D$6,0))</f>
        <v/>
      </c>
      <c r="N10">
        <f>IF(D[[#This Row],[3]]-ROUND('وارد کردن اطلاعات'!$D$7,0)&lt;0,1000,D[[#This Row],[3]]-ROUND('وارد کردن اطلاعات'!$D$7,0))</f>
        <v/>
      </c>
      <c r="O10">
        <f>IF(D[[#This Row],[4]]-ROUND('وارد کردن اطلاعات'!$D$8,0)&lt;0,1000,D[[#This Row],[4]]-ROUND('وارد کردن اطلاعات'!$D$8,0))</f>
        <v/>
      </c>
      <c r="P10">
        <f>IF(D[[#This Row],[5]]-ROUND('وارد کردن اطلاعات'!$D$9,0)&lt;0,1000,D[[#This Row],[5]]-ROUND('وارد کردن اطلاعات'!$D$9,0))</f>
        <v/>
      </c>
      <c r="Q10">
        <f>IF(D[[#This Row],[6]]-ROUND('وارد کردن اطلاعات'!$D$10,0)&lt;0,1000,D[[#This Row],[6]]-ROUND('وارد کردن اطلاعات'!$D$10,0))</f>
        <v/>
      </c>
      <c r="R10">
        <f>IF(D[[#This Row],[7]]-ROUND('وارد کردن اطلاعات'!$D$11,0)&lt;0,1000,D[[#This Row],[7]]-ROUND('وارد کردن اطلاعات'!$D$11,0))</f>
        <v/>
      </c>
      <c r="S10">
        <f>IF(D[[#This Row],[8]]-ROUND('وارد کردن اطلاعات'!$D$12,0)&lt;0,1000,D[[#This Row],[8]]-ROUND('وارد کردن اطلاعات'!$D$12,0))</f>
        <v/>
      </c>
      <c r="T10">
        <f>IF(D[[#This Row],[9]]-ROUND('وارد کردن اطلاعات'!$D$13,0)&lt;0,1000,D[[#This Row],[9]]-ROUND('وارد کردن اطلاعات'!$D$13,0))</f>
        <v/>
      </c>
      <c r="U10">
        <f>IF(D[[#This Row],[10]]-ROUND('وارد کردن اطلاعات'!$D$14,0)&lt;0,1000,D[[#This Row],[10]]-ROUND('وارد کردن اطلاعات'!$D$14,0))</f>
        <v/>
      </c>
    </row>
    <row r="11">
      <c r="A11" t="n">
        <v>10</v>
      </c>
      <c r="B11" t="n">
        <v>10</v>
      </c>
      <c r="C11" t="n">
        <v>12</v>
      </c>
      <c r="D11" t="n">
        <v>36</v>
      </c>
      <c r="E11" t="n">
        <v>4</v>
      </c>
      <c r="F11" t="n">
        <v>7</v>
      </c>
      <c r="G11" t="n">
        <v>-1</v>
      </c>
      <c r="H11" t="n">
        <v>8</v>
      </c>
      <c r="I11" t="n">
        <v>5</v>
      </c>
      <c r="J11" t="n">
        <v>14</v>
      </c>
      <c r="K11" t="n">
        <v>-1</v>
      </c>
      <c r="L11">
        <f>IF(D[[#This Row],[1]]-ROUND('وارد کردن اطلاعات'!$D$5,0)&lt;0,1000,D[[#This Row],[1]]-ROUND('وارد کردن اطلاعات'!$D$5,0))</f>
        <v/>
      </c>
      <c r="M11">
        <f>IF(D[[#This Row],[2]]-ROUND('وارد کردن اطلاعات'!$D$6,0)&lt;0,1000,D[[#This Row],[2]]-ROUND('وارد کردن اطلاعات'!$D$6,0))</f>
        <v/>
      </c>
      <c r="N11">
        <f>IF(D[[#This Row],[3]]-ROUND('وارد کردن اطلاعات'!$D$7,0)&lt;0,1000,D[[#This Row],[3]]-ROUND('وارد کردن اطلاعات'!$D$7,0))</f>
        <v/>
      </c>
      <c r="O11">
        <f>IF(D[[#This Row],[4]]-ROUND('وارد کردن اطلاعات'!$D$8,0)&lt;0,1000,D[[#This Row],[4]]-ROUND('وارد کردن اطلاعات'!$D$8,0))</f>
        <v/>
      </c>
      <c r="P11">
        <f>IF(D[[#This Row],[5]]-ROUND('وارد کردن اطلاعات'!$D$9,0)&lt;0,1000,D[[#This Row],[5]]-ROUND('وارد کردن اطلاعات'!$D$9,0))</f>
        <v/>
      </c>
      <c r="Q11">
        <f>IF(D[[#This Row],[6]]-ROUND('وارد کردن اطلاعات'!$D$10,0)&lt;0,1000,D[[#This Row],[6]]-ROUND('وارد کردن اطلاعات'!$D$10,0))</f>
        <v/>
      </c>
      <c r="R11">
        <f>IF(D[[#This Row],[7]]-ROUND('وارد کردن اطلاعات'!$D$11,0)&lt;0,1000,D[[#This Row],[7]]-ROUND('وارد کردن اطلاعات'!$D$11,0))</f>
        <v/>
      </c>
      <c r="S11">
        <f>IF(D[[#This Row],[8]]-ROUND('وارد کردن اطلاعات'!$D$12,0)&lt;0,1000,D[[#This Row],[8]]-ROUND('وارد کردن اطلاعات'!$D$12,0))</f>
        <v/>
      </c>
      <c r="T11">
        <f>IF(D[[#This Row],[9]]-ROUND('وارد کردن اطلاعات'!$D$13,0)&lt;0,1000,D[[#This Row],[9]]-ROUND('وارد کردن اطلاعات'!$D$13,0))</f>
        <v/>
      </c>
      <c r="U11">
        <f>IF(D[[#This Row],[10]]-ROUND('وارد کردن اطلاعات'!$D$14,0)&lt;0,1000,D[[#This Row],[10]]-ROUND('وارد کردن اطلاعات'!$D$14,0))</f>
        <v/>
      </c>
    </row>
    <row r="12">
      <c r="A12" t="n">
        <v>9</v>
      </c>
      <c r="B12" t="n">
        <v>11</v>
      </c>
      <c r="C12" t="n">
        <v>-1</v>
      </c>
      <c r="D12" t="n">
        <v>39</v>
      </c>
      <c r="E12" t="n">
        <v>6</v>
      </c>
      <c r="F12" t="n">
        <v>6</v>
      </c>
      <c r="G12" t="n">
        <v>4</v>
      </c>
      <c r="H12" t="n">
        <v>7</v>
      </c>
      <c r="I12" t="n">
        <v>-1</v>
      </c>
      <c r="J12" t="n">
        <v>13</v>
      </c>
      <c r="K12" t="n">
        <v>-1</v>
      </c>
      <c r="L12">
        <f>IF(D[[#This Row],[1]]-ROUND('وارد کردن اطلاعات'!$D$5,0)&lt;0,1000,D[[#This Row],[1]]-ROUND('وارد کردن اطلاعات'!$D$5,0))</f>
        <v/>
      </c>
      <c r="M12">
        <f>IF(D[[#This Row],[2]]-ROUND('وارد کردن اطلاعات'!$D$6,0)&lt;0,1000,D[[#This Row],[2]]-ROUND('وارد کردن اطلاعات'!$D$6,0))</f>
        <v/>
      </c>
      <c r="N12">
        <f>IF(D[[#This Row],[3]]-ROUND('وارد کردن اطلاعات'!$D$7,0)&lt;0,1000,D[[#This Row],[3]]-ROUND('وارد کردن اطلاعات'!$D$7,0))</f>
        <v/>
      </c>
      <c r="O12">
        <f>IF(D[[#This Row],[4]]-ROUND('وارد کردن اطلاعات'!$D$8,0)&lt;0,1000,D[[#This Row],[4]]-ROUND('وارد کردن اطلاعات'!$D$8,0))</f>
        <v/>
      </c>
      <c r="P12">
        <f>IF(D[[#This Row],[5]]-ROUND('وارد کردن اطلاعات'!$D$9,0)&lt;0,1000,D[[#This Row],[5]]-ROUND('وارد کردن اطلاعات'!$D$9,0))</f>
        <v/>
      </c>
      <c r="Q12">
        <f>IF(D[[#This Row],[6]]-ROUND('وارد کردن اطلاعات'!$D$10,0)&lt;0,1000,D[[#This Row],[6]]-ROUND('وارد کردن اطلاعات'!$D$10,0))</f>
        <v/>
      </c>
      <c r="R12">
        <f>IF(D[[#This Row],[7]]-ROUND('وارد کردن اطلاعات'!$D$11,0)&lt;0,1000,D[[#This Row],[7]]-ROUND('وارد کردن اطلاعات'!$D$11,0))</f>
        <v/>
      </c>
      <c r="S12">
        <f>IF(D[[#This Row],[8]]-ROUND('وارد کردن اطلاعات'!$D$12,0)&lt;0,1000,D[[#This Row],[8]]-ROUND('وارد کردن اطلاعات'!$D$12,0))</f>
        <v/>
      </c>
      <c r="T12">
        <f>IF(D[[#This Row],[9]]-ROUND('وارد کردن اطلاعات'!$D$13,0)&lt;0,1000,D[[#This Row],[9]]-ROUND('وارد کردن اطلاعات'!$D$13,0))</f>
        <v/>
      </c>
      <c r="U12">
        <f>IF(D[[#This Row],[10]]-ROUND('وارد کردن اطلاعات'!$D$14,0)&lt;0,1000,D[[#This Row],[10]]-ROUND('وارد کردن اطلاعات'!$D$14,0))</f>
        <v/>
      </c>
    </row>
    <row r="13">
      <c r="A13" t="n">
        <v>8</v>
      </c>
      <c r="B13" t="n">
        <v>12</v>
      </c>
      <c r="C13" t="n">
        <v>13</v>
      </c>
      <c r="D13" t="n">
        <v>48</v>
      </c>
      <c r="E13" t="n">
        <v>8</v>
      </c>
      <c r="F13" t="n">
        <v>5</v>
      </c>
      <c r="G13" t="n">
        <v>3</v>
      </c>
      <c r="H13" t="n">
        <v>5</v>
      </c>
      <c r="I13" t="n">
        <v>3</v>
      </c>
      <c r="J13" t="n">
        <v>8</v>
      </c>
      <c r="K13" t="n">
        <v>-1</v>
      </c>
      <c r="L13">
        <f>IF(D[[#This Row],[1]]-ROUND('وارد کردن اطلاعات'!$D$5,0)&lt;0,1000,D[[#This Row],[1]]-ROUND('وارد کردن اطلاعات'!$D$5,0))</f>
        <v/>
      </c>
      <c r="M13">
        <f>IF(D[[#This Row],[2]]-ROUND('وارد کردن اطلاعات'!$D$6,0)&lt;0,1000,D[[#This Row],[2]]-ROUND('وارد کردن اطلاعات'!$D$6,0))</f>
        <v/>
      </c>
      <c r="N13">
        <f>IF(D[[#This Row],[3]]-ROUND('وارد کردن اطلاعات'!$D$7,0)&lt;0,1000,D[[#This Row],[3]]-ROUND('وارد کردن اطلاعات'!$D$7,0))</f>
        <v/>
      </c>
      <c r="O13">
        <f>IF(D[[#This Row],[4]]-ROUND('وارد کردن اطلاعات'!$D$8,0)&lt;0,1000,D[[#This Row],[4]]-ROUND('وارد کردن اطلاعات'!$D$8,0))</f>
        <v/>
      </c>
      <c r="P13">
        <f>IF(D[[#This Row],[5]]-ROUND('وارد کردن اطلاعات'!$D$9,0)&lt;0,1000,D[[#This Row],[5]]-ROUND('وارد کردن اطلاعات'!$D$9,0))</f>
        <v/>
      </c>
      <c r="Q13">
        <f>IF(D[[#This Row],[6]]-ROUND('وارد کردن اطلاعات'!$D$10,0)&lt;0,1000,D[[#This Row],[6]]-ROUND('وارد کردن اطلاعات'!$D$10,0))</f>
        <v/>
      </c>
      <c r="R13">
        <f>IF(D[[#This Row],[7]]-ROUND('وارد کردن اطلاعات'!$D$11,0)&lt;0,1000,D[[#This Row],[7]]-ROUND('وارد کردن اطلاعات'!$D$11,0))</f>
        <v/>
      </c>
      <c r="S13">
        <f>IF(D[[#This Row],[8]]-ROUND('وارد کردن اطلاعات'!$D$12,0)&lt;0,1000,D[[#This Row],[8]]-ROUND('وارد کردن اطلاعات'!$D$12,0))</f>
        <v/>
      </c>
      <c r="T13">
        <f>IF(D[[#This Row],[9]]-ROUND('وارد کردن اطلاعات'!$D$13,0)&lt;0,1000,D[[#This Row],[9]]-ROUND('وارد کردن اطلاعات'!$D$13,0))</f>
        <v/>
      </c>
      <c r="U13">
        <f>IF(D[[#This Row],[10]]-ROUND('وارد کردن اطلاعات'!$D$14,0)&lt;0,1000,D[[#This Row],[10]]-ROUND('وارد کردن اطلاعات'!$D$14,0))</f>
        <v/>
      </c>
    </row>
    <row r="14">
      <c r="A14" t="n">
        <v>7</v>
      </c>
      <c r="B14" t="n">
        <v>13</v>
      </c>
      <c r="C14" t="n">
        <v>14</v>
      </c>
      <c r="D14" t="n">
        <v>55</v>
      </c>
      <c r="E14" t="n">
        <v>9</v>
      </c>
      <c r="F14" t="n">
        <v>4</v>
      </c>
      <c r="G14" t="n">
        <v>2</v>
      </c>
      <c r="H14" t="n">
        <v>4</v>
      </c>
      <c r="I14" t="n">
        <v>2</v>
      </c>
      <c r="J14" t="n">
        <v>5</v>
      </c>
      <c r="K14" t="n">
        <v>-1</v>
      </c>
      <c r="L14">
        <f>IF(D[[#This Row],[1]]-ROUND('وارد کردن اطلاعات'!$D$5,0)&lt;0,1000,D[[#This Row],[1]]-ROUND('وارد کردن اطلاعات'!$D$5,0))</f>
        <v/>
      </c>
      <c r="M14">
        <f>IF(D[[#This Row],[2]]-ROUND('وارد کردن اطلاعات'!$D$6,0)&lt;0,1000,D[[#This Row],[2]]-ROUND('وارد کردن اطلاعات'!$D$6,0))</f>
        <v/>
      </c>
      <c r="N14">
        <f>IF(D[[#This Row],[3]]-ROUND('وارد کردن اطلاعات'!$D$7,0)&lt;0,1000,D[[#This Row],[3]]-ROUND('وارد کردن اطلاعات'!$D$7,0))</f>
        <v/>
      </c>
      <c r="O14">
        <f>IF(D[[#This Row],[4]]-ROUND('وارد کردن اطلاعات'!$D$8,0)&lt;0,1000,D[[#This Row],[4]]-ROUND('وارد کردن اطلاعات'!$D$8,0))</f>
        <v/>
      </c>
      <c r="P14">
        <f>IF(D[[#This Row],[5]]-ROUND('وارد کردن اطلاعات'!$D$9,0)&lt;0,1000,D[[#This Row],[5]]-ROUND('وارد کردن اطلاعات'!$D$9,0))</f>
        <v/>
      </c>
      <c r="Q14">
        <f>IF(D[[#This Row],[6]]-ROUND('وارد کردن اطلاعات'!$D$10,0)&lt;0,1000,D[[#This Row],[6]]-ROUND('وارد کردن اطلاعات'!$D$10,0))</f>
        <v/>
      </c>
      <c r="R14">
        <f>IF(D[[#This Row],[7]]-ROUND('وارد کردن اطلاعات'!$D$11,0)&lt;0,1000,D[[#This Row],[7]]-ROUND('وارد کردن اطلاعات'!$D$11,0))</f>
        <v/>
      </c>
      <c r="S14">
        <f>IF(D[[#This Row],[8]]-ROUND('وارد کردن اطلاعات'!$D$12,0)&lt;0,1000,D[[#This Row],[8]]-ROUND('وارد کردن اطلاعات'!$D$12,0))</f>
        <v/>
      </c>
      <c r="T14">
        <f>IF(D[[#This Row],[9]]-ROUND('وارد کردن اطلاعات'!$D$13,0)&lt;0,1000,D[[#This Row],[9]]-ROUND('وارد کردن اطلاعات'!$D$13,0))</f>
        <v/>
      </c>
      <c r="U14">
        <f>IF(D[[#This Row],[10]]-ROUND('وارد کردن اطلاعات'!$D$14,0)&lt;0,1000,D[[#This Row],[10]]-ROUND('وارد کردن اطلاعات'!$D$14,0))</f>
        <v/>
      </c>
    </row>
    <row r="15">
      <c r="A15" t="n">
        <v>6</v>
      </c>
      <c r="B15" t="n">
        <v>14</v>
      </c>
      <c r="C15" t="n">
        <v>15</v>
      </c>
      <c r="D15" t="n">
        <v>63</v>
      </c>
      <c r="E15" t="n">
        <v>12</v>
      </c>
      <c r="F15" t="n">
        <v>3</v>
      </c>
      <c r="G15" t="n">
        <v>1</v>
      </c>
      <c r="H15" t="n">
        <v>3</v>
      </c>
      <c r="I15" t="n">
        <v>1</v>
      </c>
      <c r="J15" t="n">
        <v>3</v>
      </c>
      <c r="K15" t="n">
        <v>4</v>
      </c>
      <c r="L15">
        <f>IF(D[[#This Row],[1]]-ROUND('وارد کردن اطلاعات'!$D$5,0)&lt;0,1000,D[[#This Row],[1]]-ROUND('وارد کردن اطلاعات'!$D$5,0))</f>
        <v/>
      </c>
      <c r="M15">
        <f>IF(D[[#This Row],[2]]-ROUND('وارد کردن اطلاعات'!$D$6,0)&lt;0,1000,D[[#This Row],[2]]-ROUND('وارد کردن اطلاعات'!$D$6,0))</f>
        <v/>
      </c>
      <c r="N15">
        <f>IF(D[[#This Row],[3]]-ROUND('وارد کردن اطلاعات'!$D$7,0)&lt;0,1000,D[[#This Row],[3]]-ROUND('وارد کردن اطلاعات'!$D$7,0))</f>
        <v/>
      </c>
      <c r="O15">
        <f>IF(D[[#This Row],[4]]-ROUND('وارد کردن اطلاعات'!$D$8,0)&lt;0,1000,D[[#This Row],[4]]-ROUND('وارد کردن اطلاعات'!$D$8,0))</f>
        <v/>
      </c>
      <c r="P15">
        <f>IF(D[[#This Row],[5]]-ROUND('وارد کردن اطلاعات'!$D$9,0)&lt;0,1000,D[[#This Row],[5]]-ROUND('وارد کردن اطلاعات'!$D$9,0))</f>
        <v/>
      </c>
      <c r="Q15">
        <f>IF(D[[#This Row],[6]]-ROUND('وارد کردن اطلاعات'!$D$10,0)&lt;0,1000,D[[#This Row],[6]]-ROUND('وارد کردن اطلاعات'!$D$10,0))</f>
        <v/>
      </c>
      <c r="R15">
        <f>IF(D[[#This Row],[7]]-ROUND('وارد کردن اطلاعات'!$D$11,0)&lt;0,1000,D[[#This Row],[7]]-ROUND('وارد کردن اطلاعات'!$D$11,0))</f>
        <v/>
      </c>
      <c r="S15">
        <f>IF(D[[#This Row],[8]]-ROUND('وارد کردن اطلاعات'!$D$12,0)&lt;0,1000,D[[#This Row],[8]]-ROUND('وارد کردن اطلاعات'!$D$12,0))</f>
        <v/>
      </c>
      <c r="T15">
        <f>IF(D[[#This Row],[9]]-ROUND('وارد کردن اطلاعات'!$D$13,0)&lt;0,1000,D[[#This Row],[9]]-ROUND('وارد کردن اطلاعات'!$D$13,0))</f>
        <v/>
      </c>
      <c r="U15">
        <f>IF(D[[#This Row],[10]]-ROUND('وارد کردن اطلاعات'!$D$14,0)&lt;0,1000,D[[#This Row],[10]]-ROUND('وارد کردن اطلاعات'!$D$14,0))</f>
        <v/>
      </c>
    </row>
    <row r="16">
      <c r="A16" t="n">
        <v>5</v>
      </c>
      <c r="B16" t="n">
        <v>16</v>
      </c>
      <c r="C16" t="n">
        <v>19</v>
      </c>
      <c r="D16" t="n">
        <v>77</v>
      </c>
      <c r="E16" t="n">
        <v>14</v>
      </c>
      <c r="F16" t="n">
        <v>2</v>
      </c>
      <c r="G16" t="n">
        <v>0</v>
      </c>
      <c r="H16" t="n">
        <v>1</v>
      </c>
      <c r="I16" t="n">
        <v>-1</v>
      </c>
      <c r="J16" t="n">
        <v>-1</v>
      </c>
      <c r="K16" t="n">
        <v>-1</v>
      </c>
      <c r="L16">
        <f>IF(D[[#This Row],[1]]-ROUND('وارد کردن اطلاعات'!$D$5,0)&lt;0,1000,D[[#This Row],[1]]-ROUND('وارد کردن اطلاعات'!$D$5,0))</f>
        <v/>
      </c>
      <c r="M16">
        <f>IF(D[[#This Row],[2]]-ROUND('وارد کردن اطلاعات'!$D$6,0)&lt;0,1000,D[[#This Row],[2]]-ROUND('وارد کردن اطلاعات'!$D$6,0))</f>
        <v/>
      </c>
      <c r="N16">
        <f>IF(D[[#This Row],[3]]-ROUND('وارد کردن اطلاعات'!$D$7,0)&lt;0,1000,D[[#This Row],[3]]-ROUND('وارد کردن اطلاعات'!$D$7,0))</f>
        <v/>
      </c>
      <c r="O16">
        <f>IF(D[[#This Row],[4]]-ROUND('وارد کردن اطلاعات'!$D$8,0)&lt;0,1000,D[[#This Row],[4]]-ROUND('وارد کردن اطلاعات'!$D$8,0))</f>
        <v/>
      </c>
      <c r="P16">
        <f>IF(D[[#This Row],[5]]-ROUND('وارد کردن اطلاعات'!$D$9,0)&lt;0,1000,D[[#This Row],[5]]-ROUND('وارد کردن اطلاعات'!$D$9,0))</f>
        <v/>
      </c>
      <c r="Q16">
        <f>IF(D[[#This Row],[6]]-ROUND('وارد کردن اطلاعات'!$D$10,0)&lt;0,1000,D[[#This Row],[6]]-ROUND('وارد کردن اطلاعات'!$D$10,0))</f>
        <v/>
      </c>
      <c r="R16">
        <f>IF(D[[#This Row],[7]]-ROUND('وارد کردن اطلاعات'!$D$11,0)&lt;0,1000,D[[#This Row],[7]]-ROUND('وارد کردن اطلاعات'!$D$11,0))</f>
        <v/>
      </c>
      <c r="S16">
        <f>IF(D[[#This Row],[8]]-ROUND('وارد کردن اطلاعات'!$D$12,0)&lt;0,1000,D[[#This Row],[8]]-ROUND('وارد کردن اطلاعات'!$D$12,0))</f>
        <v/>
      </c>
      <c r="T16">
        <f>IF(D[[#This Row],[9]]-ROUND('وارد کردن اطلاعات'!$D$13,0)&lt;0,1000,D[[#This Row],[9]]-ROUND('وارد کردن اطلاعات'!$D$13,0))</f>
        <v/>
      </c>
      <c r="U16">
        <f>IF(D[[#This Row],[10]]-ROUND('وارد کردن اطلاعات'!$D$14,0)&lt;0,1000,D[[#This Row],[10]]-ROUND('وارد کردن اطلاعات'!$D$14,0))</f>
        <v/>
      </c>
    </row>
    <row r="17">
      <c r="A17" t="n">
        <v>4</v>
      </c>
      <c r="B17" t="n">
        <v>-1</v>
      </c>
      <c r="C17" t="n">
        <v>21</v>
      </c>
      <c r="D17" t="n">
        <v>79</v>
      </c>
      <c r="E17" t="n">
        <v>17</v>
      </c>
      <c r="F17" t="n">
        <v>1</v>
      </c>
      <c r="G17" t="n">
        <v>-1</v>
      </c>
      <c r="H17" t="n">
        <v>0</v>
      </c>
      <c r="I17" t="n">
        <v>-1</v>
      </c>
      <c r="J17" t="n">
        <v>2</v>
      </c>
      <c r="K17" t="n">
        <v>3</v>
      </c>
      <c r="L17">
        <f>IF(D[[#This Row],[1]]-ROUND('وارد کردن اطلاعات'!$D$5,0)&lt;0,1000,D[[#This Row],[1]]-ROUND('وارد کردن اطلاعات'!$D$5,0))</f>
        <v/>
      </c>
      <c r="M17">
        <f>IF(D[[#This Row],[2]]-ROUND('وارد کردن اطلاعات'!$D$6,0)&lt;0,1000,D[[#This Row],[2]]-ROUND('وارد کردن اطلاعات'!$D$6,0))</f>
        <v/>
      </c>
      <c r="N17">
        <f>IF(D[[#This Row],[3]]-ROUND('وارد کردن اطلاعات'!$D$7,0)&lt;0,1000,D[[#This Row],[3]]-ROUND('وارد کردن اطلاعات'!$D$7,0))</f>
        <v/>
      </c>
      <c r="O17">
        <f>IF(D[[#This Row],[4]]-ROUND('وارد کردن اطلاعات'!$D$8,0)&lt;0,1000,D[[#This Row],[4]]-ROUND('وارد کردن اطلاعات'!$D$8,0))</f>
        <v/>
      </c>
      <c r="P17">
        <f>IF(D[[#This Row],[5]]-ROUND('وارد کردن اطلاعات'!$D$9,0)&lt;0,1000,D[[#This Row],[5]]-ROUND('وارد کردن اطلاعات'!$D$9,0))</f>
        <v/>
      </c>
      <c r="Q17">
        <f>IF(D[[#This Row],[6]]-ROUND('وارد کردن اطلاعات'!$D$10,0)&lt;0,1000,D[[#This Row],[6]]-ROUND('وارد کردن اطلاعات'!$D$10,0))</f>
        <v/>
      </c>
      <c r="R17">
        <f>IF(D[[#This Row],[7]]-ROUND('وارد کردن اطلاعات'!$D$11,0)&lt;0,1000,D[[#This Row],[7]]-ROUND('وارد کردن اطلاعات'!$D$11,0))</f>
        <v/>
      </c>
      <c r="S17">
        <f>IF(D[[#This Row],[8]]-ROUND('وارد کردن اطلاعات'!$D$12,0)&lt;0,1000,D[[#This Row],[8]]-ROUND('وارد کردن اطلاعات'!$D$12,0))</f>
        <v/>
      </c>
      <c r="T17">
        <f>IF(D[[#This Row],[9]]-ROUND('وارد کردن اطلاعات'!$D$13,0)&lt;0,1000,D[[#This Row],[9]]-ROUND('وارد کردن اطلاعات'!$D$13,0))</f>
        <v/>
      </c>
      <c r="U17">
        <f>IF(D[[#This Row],[10]]-ROUND('وارد کردن اطلاعات'!$D$14,0)&lt;0,1000,D[[#This Row],[10]]-ROUND('وارد کردن اطلاعات'!$D$14,0))</f>
        <v/>
      </c>
    </row>
    <row r="18">
      <c r="A18" t="n">
        <v>3</v>
      </c>
      <c r="B18" t="n">
        <v>18</v>
      </c>
      <c r="C18" t="n">
        <v>25</v>
      </c>
      <c r="D18" t="n">
        <v>86</v>
      </c>
      <c r="E18" t="n">
        <v>-1</v>
      </c>
      <c r="F18" t="n">
        <v>0</v>
      </c>
      <c r="G18" t="n">
        <v>-1</v>
      </c>
      <c r="H18" t="n">
        <v>-1</v>
      </c>
      <c r="I18" t="n">
        <v>-1</v>
      </c>
      <c r="J18" t="n">
        <v>1</v>
      </c>
      <c r="K18" t="n">
        <v>2</v>
      </c>
      <c r="L18">
        <f>IF(D[[#This Row],[1]]-ROUND('وارد کردن اطلاعات'!$D$5,0)&lt;0,1000,D[[#This Row],[1]]-ROUND('وارد کردن اطلاعات'!$D$5,0))</f>
        <v/>
      </c>
      <c r="M18">
        <f>IF(D[[#This Row],[2]]-ROUND('وارد کردن اطلاعات'!$D$6,0)&lt;0,1000,D[[#This Row],[2]]-ROUND('وارد کردن اطلاعات'!$D$6,0))</f>
        <v/>
      </c>
      <c r="N18">
        <f>IF(D[[#This Row],[3]]-ROUND('وارد کردن اطلاعات'!$D$7,0)&lt;0,1000,D[[#This Row],[3]]-ROUND('وارد کردن اطلاعات'!$D$7,0))</f>
        <v/>
      </c>
      <c r="O18">
        <f>IF(D[[#This Row],[4]]-ROUND('وارد کردن اطلاعات'!$D$8,0)&lt;0,1000,D[[#This Row],[4]]-ROUND('وارد کردن اطلاعات'!$D$8,0))</f>
        <v/>
      </c>
      <c r="P18">
        <f>IF(D[[#This Row],[5]]-ROUND('وارد کردن اطلاعات'!$D$9,0)&lt;0,1000,D[[#This Row],[5]]-ROUND('وارد کردن اطلاعات'!$D$9,0))</f>
        <v/>
      </c>
      <c r="Q18">
        <f>IF(D[[#This Row],[6]]-ROUND('وارد کردن اطلاعات'!$D$10,0)&lt;0,1000,D[[#This Row],[6]]-ROUND('وارد کردن اطلاعات'!$D$10,0))</f>
        <v/>
      </c>
      <c r="R18">
        <f>IF(D[[#This Row],[7]]-ROUND('وارد کردن اطلاعات'!$D$11,0)&lt;0,1000,D[[#This Row],[7]]-ROUND('وارد کردن اطلاعات'!$D$11,0))</f>
        <v/>
      </c>
      <c r="S18">
        <f>IF(D[[#This Row],[8]]-ROUND('وارد کردن اطلاعات'!$D$12,0)&lt;0,1000,D[[#This Row],[8]]-ROUND('وارد کردن اطلاعات'!$D$12,0))</f>
        <v/>
      </c>
      <c r="T18">
        <f>IF(D[[#This Row],[9]]-ROUND('وارد کردن اطلاعات'!$D$13,0)&lt;0,1000,D[[#This Row],[9]]-ROUND('وارد کردن اطلاعات'!$D$13,0))</f>
        <v/>
      </c>
      <c r="U18">
        <f>IF(D[[#This Row],[10]]-ROUND('وارد کردن اطلاعات'!$D$14,0)&lt;0,1000,D[[#This Row],[10]]-ROUND('وارد کردن اطلاعات'!$D$14,0))</f>
        <v/>
      </c>
    </row>
    <row r="19">
      <c r="A19" t="n">
        <v>2</v>
      </c>
      <c r="B19" t="n">
        <v>-1</v>
      </c>
      <c r="C19" t="n">
        <v>-1</v>
      </c>
      <c r="D19" t="n">
        <v>-1</v>
      </c>
      <c r="E19" t="n">
        <v>-1</v>
      </c>
      <c r="F19" t="n">
        <v>-1</v>
      </c>
      <c r="G19" t="n">
        <v>-1</v>
      </c>
      <c r="H19" t="n">
        <v>-1</v>
      </c>
      <c r="I19" t="n">
        <v>-1</v>
      </c>
      <c r="J19" t="n">
        <v>-1</v>
      </c>
      <c r="K19" t="n">
        <v>0</v>
      </c>
      <c r="L19">
        <f>IF(D[[#This Row],[1]]-ROUND('وارد کردن اطلاعات'!$D$5,0)&lt;0,1000,D[[#This Row],[1]]-ROUND('وارد کردن اطلاعات'!$D$5,0))</f>
        <v/>
      </c>
      <c r="M19">
        <f>IF(D[[#This Row],[2]]-ROUND('وارد کردن اطلاعات'!$D$6,0)&lt;0,1000,D[[#This Row],[2]]-ROUND('وارد کردن اطلاعات'!$D$6,0))</f>
        <v/>
      </c>
      <c r="N19">
        <f>IF(D[[#This Row],[3]]-ROUND('وارد کردن اطلاعات'!$D$7,0)&lt;0,1000,D[[#This Row],[3]]-ROUND('وارد کردن اطلاعات'!$D$7,0))</f>
        <v/>
      </c>
      <c r="O19">
        <f>IF(D[[#This Row],[4]]-ROUND('وارد کردن اطلاعات'!$D$8,0)&lt;0,1000,D[[#This Row],[4]]-ROUND('وارد کردن اطلاعات'!$D$8,0))</f>
        <v/>
      </c>
      <c r="P19">
        <f>IF(D[[#This Row],[5]]-ROUND('وارد کردن اطلاعات'!$D$9,0)&lt;0,1000,D[[#This Row],[5]]-ROUND('وارد کردن اطلاعات'!$D$9,0))</f>
        <v/>
      </c>
      <c r="Q19">
        <f>IF(D[[#This Row],[6]]-ROUND('وارد کردن اطلاعات'!$D$10,0)&lt;0,1000,D[[#This Row],[6]]-ROUND('وارد کردن اطلاعات'!$D$10,0))</f>
        <v/>
      </c>
      <c r="R19">
        <f>IF(D[[#This Row],[7]]-ROUND('وارد کردن اطلاعات'!$D$11,0)&lt;0,1000,D[[#This Row],[7]]-ROUND('وارد کردن اطلاعات'!$D$11,0))</f>
        <v/>
      </c>
      <c r="S19">
        <f>IF(D[[#This Row],[8]]-ROUND('وارد کردن اطلاعات'!$D$12,0)&lt;0,1000,D[[#This Row],[8]]-ROUND('وارد کردن اطلاعات'!$D$12,0))</f>
        <v/>
      </c>
      <c r="T19">
        <f>IF(D[[#This Row],[9]]-ROUND('وارد کردن اطلاعات'!$D$13,0)&lt;0,1000,D[[#This Row],[9]]-ROUND('وارد کردن اطلاعات'!$D$13,0))</f>
        <v/>
      </c>
      <c r="U19">
        <f>IF(D[[#This Row],[10]]-ROUND('وارد کردن اطلاعات'!$D$14,0)&lt;0,1000,D[[#This Row],[10]]-ROUND('وارد کردن اطلاعات'!$D$14,0))</f>
        <v/>
      </c>
    </row>
    <row r="20">
      <c r="A20" t="n">
        <v>1</v>
      </c>
      <c r="B20" t="n">
        <v>19</v>
      </c>
      <c r="C20" t="n">
        <v>26</v>
      </c>
      <c r="D20" t="n">
        <v>87</v>
      </c>
      <c r="E20" t="n">
        <v>18</v>
      </c>
      <c r="F20" t="n">
        <v>-1</v>
      </c>
      <c r="G20" t="n">
        <v>-1</v>
      </c>
      <c r="H20" t="n">
        <v>-1</v>
      </c>
      <c r="I20" t="n">
        <v>-1</v>
      </c>
      <c r="J20" t="n">
        <v>-1</v>
      </c>
      <c r="K20" t="n">
        <v>-1</v>
      </c>
      <c r="L20">
        <f>IF(D[[#This Row],[1]]-ROUND('وارد کردن اطلاعات'!$D$5,0)&lt;0,1000,D[[#This Row],[1]]-ROUND('وارد کردن اطلاعات'!$D$5,0))</f>
        <v/>
      </c>
      <c r="M20">
        <f>IF(D[[#This Row],[2]]-ROUND('وارد کردن اطلاعات'!$D$6,0)&lt;0,1000,D[[#This Row],[2]]-ROUND('وارد کردن اطلاعات'!$D$6,0))</f>
        <v/>
      </c>
      <c r="N20">
        <f>IF(D[[#This Row],[3]]-ROUND('وارد کردن اطلاعات'!$D$7,0)&lt;0,1000,D[[#This Row],[3]]-ROUND('وارد کردن اطلاعات'!$D$7,0))</f>
        <v/>
      </c>
      <c r="O20">
        <f>IF(D[[#This Row],[4]]-ROUND('وارد کردن اطلاعات'!$D$8,0)&lt;0,1000,D[[#This Row],[4]]-ROUND('وارد کردن اطلاعات'!$D$8,0))</f>
        <v/>
      </c>
      <c r="P20">
        <f>IF(D[[#This Row],[5]]-ROUND('وارد کردن اطلاعات'!$D$9,0)&lt;0,1000,D[[#This Row],[5]]-ROUND('وارد کردن اطلاعات'!$D$9,0))</f>
        <v/>
      </c>
      <c r="Q20">
        <f>IF(D[[#This Row],[6]]-ROUND('وارد کردن اطلاعات'!$D$10,0)&lt;0,1000,D[[#This Row],[6]]-ROUND('وارد کردن اطلاعات'!$D$10,0))</f>
        <v/>
      </c>
      <c r="R20">
        <f>IF(D[[#This Row],[7]]-ROUND('وارد کردن اطلاعات'!$D$11,0)&lt;0,1000,D[[#This Row],[7]]-ROUND('وارد کردن اطلاعات'!$D$11,0))</f>
        <v/>
      </c>
      <c r="S20">
        <f>IF(D[[#This Row],[8]]-ROUND('وارد کردن اطلاعات'!$D$12,0)&lt;0,1000,D[[#This Row],[8]]-ROUND('وارد کردن اطلاعات'!$D$12,0))</f>
        <v/>
      </c>
      <c r="T20">
        <f>IF(D[[#This Row],[9]]-ROUND('وارد کردن اطلاعات'!$D$13,0)&lt;0,1000,D[[#This Row],[9]]-ROUND('وارد کردن اطلاعات'!$D$13,0))</f>
        <v/>
      </c>
      <c r="U20">
        <f>IF(D[[#This Row],[10]]-ROUND('وارد کردن اطلاعات'!$D$14,0)&lt;0,1000,D[[#This Row],[10]]-ROUND('وارد کردن اطلاعات'!$D$14,0))</f>
        <v/>
      </c>
    </row>
    <row r="26">
      <c r="B26" t="n">
        <v>12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0"/>
  <sheetViews>
    <sheetView workbookViewId="0">
      <selection activeCell="C2" sqref="C2:D5 H2:I2 G3:H3 B2:B4 F2:F4 H4:I5 G5:G6 C7 E2:E7 J2:J7 F6:F8 K2:K8 B8:B9 C10 F10:G10 J9:J10 E10:E11 G12 B13 E13 C14 K10:K14 B15 F15 J15 E16 G16 K16 B17 F17 I16:I17 G18:H18 B19:K19 F20:J20"/>
    </sheetView>
  </sheetViews>
  <sheetFormatPr baseColWidth="8" defaultRowHeight="14.4"/>
  <cols>
    <col width="16.5546875" bestFit="1" customWidth="1" style="10" min="1" max="1"/>
    <col width="4.33203125" bestFit="1" customWidth="1" style="10" min="2" max="10"/>
    <col width="5.33203125" bestFit="1" customWidth="1" style="10" min="11" max="20"/>
    <col width="6.33203125" bestFit="1" customWidth="1" style="10" min="21" max="21"/>
  </cols>
  <sheetData>
    <row r="1">
      <c r="A1" t="inlineStr">
        <is>
          <t>Standard Score</t>
        </is>
      </c>
      <c r="B1" t="inlineStr">
        <is>
          <t>1</t>
        </is>
      </c>
      <c r="C1" t="inlineStr">
        <is>
          <t>2</t>
        </is>
      </c>
      <c r="D1" t="inlineStr">
        <is>
          <t>3</t>
        </is>
      </c>
      <c r="E1" t="inlineStr">
        <is>
          <t>4</t>
        </is>
      </c>
      <c r="F1" t="inlineStr">
        <is>
          <t>5</t>
        </is>
      </c>
      <c r="G1" t="inlineStr">
        <is>
          <t>6</t>
        </is>
      </c>
      <c r="H1" t="inlineStr">
        <is>
          <t>7</t>
        </is>
      </c>
      <c r="I1" t="inlineStr">
        <is>
          <t>8</t>
        </is>
      </c>
      <c r="J1" t="inlineStr">
        <is>
          <t>9</t>
        </is>
      </c>
      <c r="K1" t="inlineStr">
        <is>
          <t>10</t>
        </is>
      </c>
      <c r="L1" t="inlineStr">
        <is>
          <t>1*</t>
        </is>
      </c>
      <c r="M1" t="inlineStr">
        <is>
          <t>2*</t>
        </is>
      </c>
      <c r="N1" t="inlineStr">
        <is>
          <t>3*</t>
        </is>
      </c>
      <c r="O1" t="inlineStr">
        <is>
          <t>4*</t>
        </is>
      </c>
      <c r="P1" t="inlineStr">
        <is>
          <t>5*</t>
        </is>
      </c>
      <c r="Q1" t="inlineStr">
        <is>
          <t>6*</t>
        </is>
      </c>
      <c r="R1" t="inlineStr">
        <is>
          <t>7*</t>
        </is>
      </c>
      <c r="S1" t="inlineStr">
        <is>
          <t>8*</t>
        </is>
      </c>
      <c r="T1" t="inlineStr">
        <is>
          <t>9*</t>
        </is>
      </c>
      <c r="U1" t="inlineStr">
        <is>
          <t>10*</t>
        </is>
      </c>
    </row>
    <row r="2">
      <c r="A2" t="n">
        <v>19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10</v>
      </c>
      <c r="H2" t="n">
        <v>-1</v>
      </c>
      <c r="I2" t="n">
        <v>-1</v>
      </c>
      <c r="J2" t="n">
        <v>-1</v>
      </c>
      <c r="K2" t="n">
        <v>-1</v>
      </c>
      <c r="L2">
        <f>IF(E[[#This Row],[1]]-ROUND('وارد کردن اطلاعات'!$D$5,0)&lt;0,1000,E[[#This Row],[1]]-ROUND('وارد کردن اطلاعات'!$D$5,0))</f>
        <v/>
      </c>
      <c r="M2">
        <f>IF(E[[#This Row],[2]]-ROUND('وارد کردن اطلاعات'!$D$6,0)&lt;0,1000,E[[#This Row],[2]]-ROUND('وارد کردن اطلاعات'!$D$6,0))</f>
        <v/>
      </c>
      <c r="N2">
        <f>IF(E[[#This Row],[3]]-ROUND('وارد کردن اطلاعات'!$D$7,0)&lt;0,1000,E[[#This Row],[3]]-ROUND('وارد کردن اطلاعات'!$D$7,0))</f>
        <v/>
      </c>
      <c r="O2">
        <f>IF(E[[#This Row],[4]]-ROUND('وارد کردن اطلاعات'!$D$8,0)&lt;0,1000,E[[#This Row],[4]]-ROUND('وارد کردن اطلاعات'!$D$8,0))</f>
        <v/>
      </c>
      <c r="P2">
        <f>IF(E[[#This Row],[5]]-ROUND('وارد کردن اطلاعات'!$D$9,0)&lt;0,1000,E[[#This Row],[5]]-ROUND('وارد کردن اطلاعات'!$D$9,0))</f>
        <v/>
      </c>
      <c r="Q2">
        <f>IF(E[[#This Row],[6]]-ROUND('وارد کردن اطلاعات'!$D$10,0)&lt;0,1000,E[[#This Row],[6]]-ROUND('وارد کردن اطلاعات'!$D$10,0))</f>
        <v/>
      </c>
      <c r="R2">
        <f>IF(E[[#This Row],[7]]-ROUND('وارد کردن اطلاعات'!$D$11,0)&lt;0,1000,E[[#This Row],[7]]-ROUND('وارد کردن اطلاعات'!$D$11,0))</f>
        <v/>
      </c>
      <c r="S2">
        <f>IF(E[[#This Row],[8]]-ROUND('وارد کردن اطلاعات'!$D$12,0)&lt;0,1000,E[[#This Row],[8]]-ROUND('وارد کردن اطلاعات'!$D$12,0))</f>
        <v/>
      </c>
      <c r="T2">
        <f>IF(E[[#This Row],[9]]-ROUND('وارد کردن اطلاعات'!$D$13,0)&lt;0,1000,E[[#This Row],[9]]-ROUND('وارد کردن اطلاعات'!$D$13,0))</f>
        <v/>
      </c>
      <c r="U2">
        <f>IF(E[[#This Row],[10]]-ROUND('وارد کردن اطلاعات'!$D$14,0)&lt;0,1000,E[[#This Row],[10]]-ROUND('وارد کردن اطلاعات'!$D$14,0))</f>
        <v/>
      </c>
    </row>
    <row r="3">
      <c r="A3" t="n">
        <v>18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-1</v>
      </c>
      <c r="I3" t="n">
        <v>30</v>
      </c>
      <c r="J3" t="n">
        <v>-1</v>
      </c>
      <c r="K3" t="n">
        <v>-1</v>
      </c>
      <c r="L3">
        <f>IF(E[[#This Row],[1]]-ROUND('وارد کردن اطلاعات'!$D$5,0)&lt;0,1000,E[[#This Row],[1]]-ROUND('وارد کردن اطلاعات'!$D$5,0))</f>
        <v/>
      </c>
      <c r="M3">
        <f>IF(E[[#This Row],[2]]-ROUND('وارد کردن اطلاعات'!$D$6,0)&lt;0,1000,E[[#This Row],[2]]-ROUND('وارد کردن اطلاعات'!$D$6,0))</f>
        <v/>
      </c>
      <c r="N3">
        <f>IF(E[[#This Row],[3]]-ROUND('وارد کردن اطلاعات'!$D$7,0)&lt;0,1000,E[[#This Row],[3]]-ROUND('وارد کردن اطلاعات'!$D$7,0))</f>
        <v/>
      </c>
      <c r="O3">
        <f>IF(E[[#This Row],[4]]-ROUND('وارد کردن اطلاعات'!$D$8,0)&lt;0,1000,E[[#This Row],[4]]-ROUND('وارد کردن اطلاعات'!$D$8,0))</f>
        <v/>
      </c>
      <c r="P3">
        <f>IF(E[[#This Row],[5]]-ROUND('وارد کردن اطلاعات'!$D$9,0)&lt;0,1000,E[[#This Row],[5]]-ROUND('وارد کردن اطلاعات'!$D$9,0))</f>
        <v/>
      </c>
      <c r="Q3">
        <f>IF(E[[#This Row],[6]]-ROUND('وارد کردن اطلاعات'!$D$10,0)&lt;0,1000,E[[#This Row],[6]]-ROUND('وارد کردن اطلاعات'!$D$10,0))</f>
        <v/>
      </c>
      <c r="R3">
        <f>IF(E[[#This Row],[7]]-ROUND('وارد کردن اطلاعات'!$D$11,0)&lt;0,1000,E[[#This Row],[7]]-ROUND('وارد کردن اطلاعات'!$D$11,0))</f>
        <v/>
      </c>
      <c r="S3">
        <f>IF(E[[#This Row],[8]]-ROUND('وارد کردن اطلاعات'!$D$12,0)&lt;0,1000,E[[#This Row],[8]]-ROUND('وارد کردن اطلاعات'!$D$12,0))</f>
        <v/>
      </c>
      <c r="T3">
        <f>IF(E[[#This Row],[9]]-ROUND('وارد کردن اطلاعات'!$D$13,0)&lt;0,1000,E[[#This Row],[9]]-ROUND('وارد کردن اطلاعات'!$D$13,0))</f>
        <v/>
      </c>
      <c r="U3">
        <f>IF(E[[#This Row],[10]]-ROUND('وارد کردن اطلاعات'!$D$14,0)&lt;0,1000,E[[#This Row],[10]]-ROUND('وارد کردن اطلاعات'!$D$14,0))</f>
        <v/>
      </c>
    </row>
    <row r="4">
      <c r="A4" t="n">
        <v>17</v>
      </c>
      <c r="B4" t="n">
        <v>-1</v>
      </c>
      <c r="C4" t="n">
        <v>-1</v>
      </c>
      <c r="D4" t="n">
        <v>-1</v>
      </c>
      <c r="E4" t="n">
        <v>-1</v>
      </c>
      <c r="F4" t="n">
        <v>-1</v>
      </c>
      <c r="G4" t="n">
        <v>9</v>
      </c>
      <c r="H4" t="n">
        <v>-1</v>
      </c>
      <c r="I4" t="n">
        <v>-1</v>
      </c>
      <c r="J4" t="n">
        <v>-1</v>
      </c>
      <c r="K4" t="n">
        <v>-1</v>
      </c>
      <c r="L4">
        <f>IF(E[[#This Row],[1]]-ROUND('وارد کردن اطلاعات'!$D$5,0)&lt;0,1000,E[[#This Row],[1]]-ROUND('وارد کردن اطلاعات'!$D$5,0))</f>
        <v/>
      </c>
      <c r="M4">
        <f>IF(E[[#This Row],[2]]-ROUND('وارد کردن اطلاعات'!$D$6,0)&lt;0,1000,E[[#This Row],[2]]-ROUND('وارد کردن اطلاعات'!$D$6,0))</f>
        <v/>
      </c>
      <c r="N4">
        <f>IF(E[[#This Row],[3]]-ROUND('وارد کردن اطلاعات'!$D$7,0)&lt;0,1000,E[[#This Row],[3]]-ROUND('وارد کردن اطلاعات'!$D$7,0))</f>
        <v/>
      </c>
      <c r="O4">
        <f>IF(E[[#This Row],[4]]-ROUND('وارد کردن اطلاعات'!$D$8,0)&lt;0,1000,E[[#This Row],[4]]-ROUND('وارد کردن اطلاعات'!$D$8,0))</f>
        <v/>
      </c>
      <c r="P4">
        <f>IF(E[[#This Row],[5]]-ROUND('وارد کردن اطلاعات'!$D$9,0)&lt;0,1000,E[[#This Row],[5]]-ROUND('وارد کردن اطلاعات'!$D$9,0))</f>
        <v/>
      </c>
      <c r="Q4">
        <f>IF(E[[#This Row],[6]]-ROUND('وارد کردن اطلاعات'!$D$10,0)&lt;0,1000,E[[#This Row],[6]]-ROUND('وارد کردن اطلاعات'!$D$10,0))</f>
        <v/>
      </c>
      <c r="R4">
        <f>IF(E[[#This Row],[7]]-ROUND('وارد کردن اطلاعات'!$D$11,0)&lt;0,1000,E[[#This Row],[7]]-ROUND('وارد کردن اطلاعات'!$D$11,0))</f>
        <v/>
      </c>
      <c r="S4">
        <f>IF(E[[#This Row],[8]]-ROUND('وارد کردن اطلاعات'!$D$12,0)&lt;0,1000,E[[#This Row],[8]]-ROUND('وارد کردن اطلاعات'!$D$12,0))</f>
        <v/>
      </c>
      <c r="T4">
        <f>IF(E[[#This Row],[9]]-ROUND('وارد کردن اطلاعات'!$D$13,0)&lt;0,1000,E[[#This Row],[9]]-ROUND('وارد کردن اطلاعات'!$D$13,0))</f>
        <v/>
      </c>
      <c r="U4">
        <f>IF(E[[#This Row],[10]]-ROUND('وارد کردن اطلاعات'!$D$14,0)&lt;0,1000,E[[#This Row],[10]]-ROUND('وارد کردن اطلاعات'!$D$14,0))</f>
        <v/>
      </c>
    </row>
    <row r="5">
      <c r="A5" t="n">
        <v>16</v>
      </c>
      <c r="B5" t="n">
        <v>6</v>
      </c>
      <c r="C5" t="n">
        <v>-1</v>
      </c>
      <c r="D5" t="n">
        <v>-1</v>
      </c>
      <c r="E5" t="n">
        <v>-1</v>
      </c>
      <c r="F5" t="n">
        <v>10</v>
      </c>
      <c r="G5" t="n">
        <v>-1</v>
      </c>
      <c r="H5" t="n">
        <v>-1</v>
      </c>
      <c r="I5" t="n">
        <v>-1</v>
      </c>
      <c r="J5" t="n">
        <v>-1</v>
      </c>
      <c r="K5" t="n">
        <v>-1</v>
      </c>
      <c r="L5">
        <f>IF(E[[#This Row],[1]]-ROUND('وارد کردن اطلاعات'!$D$5,0)&lt;0,1000,E[[#This Row],[1]]-ROUND('وارد کردن اطلاعات'!$D$5,0))</f>
        <v/>
      </c>
      <c r="M5">
        <f>IF(E[[#This Row],[2]]-ROUND('وارد کردن اطلاعات'!$D$6,0)&lt;0,1000,E[[#This Row],[2]]-ROUND('وارد کردن اطلاعات'!$D$6,0))</f>
        <v/>
      </c>
      <c r="N5">
        <f>IF(E[[#This Row],[3]]-ROUND('وارد کردن اطلاعات'!$D$7,0)&lt;0,1000,E[[#This Row],[3]]-ROUND('وارد کردن اطلاعات'!$D$7,0))</f>
        <v/>
      </c>
      <c r="O5">
        <f>IF(E[[#This Row],[4]]-ROUND('وارد کردن اطلاعات'!$D$8,0)&lt;0,1000,E[[#This Row],[4]]-ROUND('وارد کردن اطلاعات'!$D$8,0))</f>
        <v/>
      </c>
      <c r="P5">
        <f>IF(E[[#This Row],[5]]-ROUND('وارد کردن اطلاعات'!$D$9,0)&lt;0,1000,E[[#This Row],[5]]-ROUND('وارد کردن اطلاعات'!$D$9,0))</f>
        <v/>
      </c>
      <c r="Q5">
        <f>IF(E[[#This Row],[6]]-ROUND('وارد کردن اطلاعات'!$D$10,0)&lt;0,1000,E[[#This Row],[6]]-ROUND('وارد کردن اطلاعات'!$D$10,0))</f>
        <v/>
      </c>
      <c r="R5">
        <f>IF(E[[#This Row],[7]]-ROUND('وارد کردن اطلاعات'!$D$11,0)&lt;0,1000,E[[#This Row],[7]]-ROUND('وارد کردن اطلاعات'!$D$11,0))</f>
        <v/>
      </c>
      <c r="S5">
        <f>IF(E[[#This Row],[8]]-ROUND('وارد کردن اطلاعات'!$D$12,0)&lt;0,1000,E[[#This Row],[8]]-ROUND('وارد کردن اطلاعات'!$D$12,0))</f>
        <v/>
      </c>
      <c r="T5">
        <f>IF(E[[#This Row],[9]]-ROUND('وارد کردن اطلاعات'!$D$13,0)&lt;0,1000,E[[#This Row],[9]]-ROUND('وارد کردن اطلاعات'!$D$13,0))</f>
        <v/>
      </c>
      <c r="U5">
        <f>IF(E[[#This Row],[10]]-ROUND('وارد کردن اطلاعات'!$D$14,0)&lt;0,1000,E[[#This Row],[10]]-ROUND('وارد کردن اطلاعات'!$D$14,0))</f>
        <v/>
      </c>
    </row>
    <row r="6">
      <c r="A6" t="n">
        <v>15</v>
      </c>
      <c r="B6" t="n">
        <v>7</v>
      </c>
      <c r="C6" t="n">
        <v>8</v>
      </c>
      <c r="D6" t="n">
        <v>17</v>
      </c>
      <c r="E6" t="n">
        <v>-1</v>
      </c>
      <c r="F6" t="n">
        <v>-1</v>
      </c>
      <c r="G6" t="n">
        <v>-1</v>
      </c>
      <c r="H6" t="n">
        <v>30</v>
      </c>
      <c r="I6" t="n">
        <v>28</v>
      </c>
      <c r="J6" t="n">
        <v>-1</v>
      </c>
      <c r="K6" t="n">
        <v>-1</v>
      </c>
      <c r="L6">
        <f>IF(E[[#This Row],[1]]-ROUND('وارد کردن اطلاعات'!$D$5,0)&lt;0,1000,E[[#This Row],[1]]-ROUND('وارد کردن اطلاعات'!$D$5,0))</f>
        <v/>
      </c>
      <c r="M6">
        <f>IF(E[[#This Row],[2]]-ROUND('وارد کردن اطلاعات'!$D$6,0)&lt;0,1000,E[[#This Row],[2]]-ROUND('وارد کردن اطلاعات'!$D$6,0))</f>
        <v/>
      </c>
      <c r="N6">
        <f>IF(E[[#This Row],[3]]-ROUND('وارد کردن اطلاعات'!$D$7,0)&lt;0,1000,E[[#This Row],[3]]-ROUND('وارد کردن اطلاعات'!$D$7,0))</f>
        <v/>
      </c>
      <c r="O6">
        <f>IF(E[[#This Row],[4]]-ROUND('وارد کردن اطلاعات'!$D$8,0)&lt;0,1000,E[[#This Row],[4]]-ROUND('وارد کردن اطلاعات'!$D$8,0))</f>
        <v/>
      </c>
      <c r="P6">
        <f>IF(E[[#This Row],[5]]-ROUND('وارد کردن اطلاعات'!$D$9,0)&lt;0,1000,E[[#This Row],[5]]-ROUND('وارد کردن اطلاعات'!$D$9,0))</f>
        <v/>
      </c>
      <c r="Q6">
        <f>IF(E[[#This Row],[6]]-ROUND('وارد کردن اطلاعات'!$D$10,0)&lt;0,1000,E[[#This Row],[6]]-ROUND('وارد کردن اطلاعات'!$D$10,0))</f>
        <v/>
      </c>
      <c r="R6">
        <f>IF(E[[#This Row],[7]]-ROUND('وارد کردن اطلاعات'!$D$11,0)&lt;0,1000,E[[#This Row],[7]]-ROUND('وارد کردن اطلاعات'!$D$11,0))</f>
        <v/>
      </c>
      <c r="S6">
        <f>IF(E[[#This Row],[8]]-ROUND('وارد کردن اطلاعات'!$D$12,0)&lt;0,1000,E[[#This Row],[8]]-ROUND('وارد کردن اطلاعات'!$D$12,0))</f>
        <v/>
      </c>
      <c r="T6">
        <f>IF(E[[#This Row],[9]]-ROUND('وارد کردن اطلاعات'!$D$13,0)&lt;0,1000,E[[#This Row],[9]]-ROUND('وارد کردن اطلاعات'!$D$13,0))</f>
        <v/>
      </c>
      <c r="U6">
        <f>IF(E[[#This Row],[10]]-ROUND('وارد کردن اطلاعات'!$D$14,0)&lt;0,1000,E[[#This Row],[10]]-ROUND('وارد کردن اطلاعات'!$D$14,0))</f>
        <v/>
      </c>
    </row>
    <row r="7">
      <c r="A7" t="n">
        <v>14</v>
      </c>
      <c r="B7" t="n">
        <v>8</v>
      </c>
      <c r="C7" t="n">
        <v>-1</v>
      </c>
      <c r="D7" t="n">
        <v>21</v>
      </c>
      <c r="E7" t="n">
        <v>-1</v>
      </c>
      <c r="F7" t="n">
        <v>-1</v>
      </c>
      <c r="G7" t="n">
        <v>8</v>
      </c>
      <c r="H7" t="n">
        <v>29</v>
      </c>
      <c r="I7" t="n">
        <v>26</v>
      </c>
      <c r="J7" t="n">
        <v>-1</v>
      </c>
      <c r="K7" t="n">
        <v>-1</v>
      </c>
      <c r="L7">
        <f>IF(E[[#This Row],[1]]-ROUND('وارد کردن اطلاعات'!$D$5,0)&lt;0,1000,E[[#This Row],[1]]-ROUND('وارد کردن اطلاعات'!$D$5,0))</f>
        <v/>
      </c>
      <c r="M7">
        <f>IF(E[[#This Row],[2]]-ROUND('وارد کردن اطلاعات'!$D$6,0)&lt;0,1000,E[[#This Row],[2]]-ROUND('وارد کردن اطلاعات'!$D$6,0))</f>
        <v/>
      </c>
      <c r="N7">
        <f>IF(E[[#This Row],[3]]-ROUND('وارد کردن اطلاعات'!$D$7,0)&lt;0,1000,E[[#This Row],[3]]-ROUND('وارد کردن اطلاعات'!$D$7,0))</f>
        <v/>
      </c>
      <c r="O7">
        <f>IF(E[[#This Row],[4]]-ROUND('وارد کردن اطلاعات'!$D$8,0)&lt;0,1000,E[[#This Row],[4]]-ROUND('وارد کردن اطلاعات'!$D$8,0))</f>
        <v/>
      </c>
      <c r="P7">
        <f>IF(E[[#This Row],[5]]-ROUND('وارد کردن اطلاعات'!$D$9,0)&lt;0,1000,E[[#This Row],[5]]-ROUND('وارد کردن اطلاعات'!$D$9,0))</f>
        <v/>
      </c>
      <c r="Q7">
        <f>IF(E[[#This Row],[6]]-ROUND('وارد کردن اطلاعات'!$D$10,0)&lt;0,1000,E[[#This Row],[6]]-ROUND('وارد کردن اطلاعات'!$D$10,0))</f>
        <v/>
      </c>
      <c r="R7">
        <f>IF(E[[#This Row],[7]]-ROUND('وارد کردن اطلاعات'!$D$11,0)&lt;0,1000,E[[#This Row],[7]]-ROUND('وارد کردن اطلاعات'!$D$11,0))</f>
        <v/>
      </c>
      <c r="S7">
        <f>IF(E[[#This Row],[8]]-ROUND('وارد کردن اطلاعات'!$D$12,0)&lt;0,1000,E[[#This Row],[8]]-ROUND('وارد کردن اطلاعات'!$D$12,0))</f>
        <v/>
      </c>
      <c r="T7">
        <f>IF(E[[#This Row],[9]]-ROUND('وارد کردن اطلاعات'!$D$13,0)&lt;0,1000,E[[#This Row],[9]]-ROUND('وارد کردن اطلاعات'!$D$13,0))</f>
        <v/>
      </c>
      <c r="U7">
        <f>IF(E[[#This Row],[10]]-ROUND('وارد کردن اطلاعات'!$D$14,0)&lt;0,1000,E[[#This Row],[10]]-ROUND('وارد کردن اطلاعات'!$D$14,0))</f>
        <v/>
      </c>
    </row>
    <row r="8">
      <c r="A8" t="n">
        <v>13</v>
      </c>
      <c r="B8" t="n">
        <v>-1</v>
      </c>
      <c r="C8" t="n">
        <v>9</v>
      </c>
      <c r="D8" t="n">
        <v>23</v>
      </c>
      <c r="E8" t="n">
        <v>0</v>
      </c>
      <c r="F8" t="n">
        <v>-1</v>
      </c>
      <c r="G8" t="n">
        <v>7</v>
      </c>
      <c r="H8" t="n">
        <v>28</v>
      </c>
      <c r="I8" t="n">
        <v>19</v>
      </c>
      <c r="J8" t="n">
        <v>15</v>
      </c>
      <c r="K8" t="n">
        <v>-1</v>
      </c>
      <c r="L8">
        <f>IF(E[[#This Row],[1]]-ROUND('وارد کردن اطلاعات'!$D$5,0)&lt;0,1000,E[[#This Row],[1]]-ROUND('وارد کردن اطلاعات'!$D$5,0))</f>
        <v/>
      </c>
      <c r="M8">
        <f>IF(E[[#This Row],[2]]-ROUND('وارد کردن اطلاعات'!$D$6,0)&lt;0,1000,E[[#This Row],[2]]-ROUND('وارد کردن اطلاعات'!$D$6,0))</f>
        <v/>
      </c>
      <c r="N8">
        <f>IF(E[[#This Row],[3]]-ROUND('وارد کردن اطلاعات'!$D$7,0)&lt;0,1000,E[[#This Row],[3]]-ROUND('وارد کردن اطلاعات'!$D$7,0))</f>
        <v/>
      </c>
      <c r="O8">
        <f>IF(E[[#This Row],[4]]-ROUND('وارد کردن اطلاعات'!$D$8,0)&lt;0,1000,E[[#This Row],[4]]-ROUND('وارد کردن اطلاعات'!$D$8,0))</f>
        <v/>
      </c>
      <c r="P8">
        <f>IF(E[[#This Row],[5]]-ROUND('وارد کردن اطلاعات'!$D$9,0)&lt;0,1000,E[[#This Row],[5]]-ROUND('وارد کردن اطلاعات'!$D$9,0))</f>
        <v/>
      </c>
      <c r="Q8">
        <f>IF(E[[#This Row],[6]]-ROUND('وارد کردن اطلاعات'!$D$10,0)&lt;0,1000,E[[#This Row],[6]]-ROUND('وارد کردن اطلاعات'!$D$10,0))</f>
        <v/>
      </c>
      <c r="R8">
        <f>IF(E[[#This Row],[7]]-ROUND('وارد کردن اطلاعات'!$D$11,0)&lt;0,1000,E[[#This Row],[7]]-ROUND('وارد کردن اطلاعات'!$D$11,0))</f>
        <v/>
      </c>
      <c r="S8">
        <f>IF(E[[#This Row],[8]]-ROUND('وارد کردن اطلاعات'!$D$12,0)&lt;0,1000,E[[#This Row],[8]]-ROUND('وارد کردن اطلاعات'!$D$12,0))</f>
        <v/>
      </c>
      <c r="T8">
        <f>IF(E[[#This Row],[9]]-ROUND('وارد کردن اطلاعات'!$D$13,0)&lt;0,1000,E[[#This Row],[9]]-ROUND('وارد کردن اطلاعات'!$D$13,0))</f>
        <v/>
      </c>
      <c r="U8">
        <f>IF(E[[#This Row],[10]]-ROUND('وارد کردن اطلاعات'!$D$14,0)&lt;0,1000,E[[#This Row],[10]]-ROUND('وارد کردن اطلاعات'!$D$14,0))</f>
        <v/>
      </c>
    </row>
    <row r="9">
      <c r="A9" t="n">
        <v>12</v>
      </c>
      <c r="B9" t="n">
        <v>-1</v>
      </c>
      <c r="C9" t="n">
        <v>10</v>
      </c>
      <c r="D9" t="n">
        <v>25</v>
      </c>
      <c r="E9" t="n">
        <v>1</v>
      </c>
      <c r="F9" t="n">
        <v>9</v>
      </c>
      <c r="G9" t="n">
        <v>6</v>
      </c>
      <c r="H9" t="n">
        <v>25</v>
      </c>
      <c r="I9" t="n">
        <v>16</v>
      </c>
      <c r="J9" t="n">
        <v>-1</v>
      </c>
      <c r="K9" t="n">
        <v>5</v>
      </c>
      <c r="L9">
        <f>IF(E[[#This Row],[1]]-ROUND('وارد کردن اطلاعات'!$D$5,0)&lt;0,1000,E[[#This Row],[1]]-ROUND('وارد کردن اطلاعات'!$D$5,0))</f>
        <v/>
      </c>
      <c r="M9">
        <f>IF(E[[#This Row],[2]]-ROUND('وارد کردن اطلاعات'!$D$6,0)&lt;0,1000,E[[#This Row],[2]]-ROUND('وارد کردن اطلاعات'!$D$6,0))</f>
        <v/>
      </c>
      <c r="N9">
        <f>IF(E[[#This Row],[3]]-ROUND('وارد کردن اطلاعات'!$D$7,0)&lt;0,1000,E[[#This Row],[3]]-ROUND('وارد کردن اطلاعات'!$D$7,0))</f>
        <v/>
      </c>
      <c r="O9">
        <f>IF(E[[#This Row],[4]]-ROUND('وارد کردن اطلاعات'!$D$8,0)&lt;0,1000,E[[#This Row],[4]]-ROUND('وارد کردن اطلاعات'!$D$8,0))</f>
        <v/>
      </c>
      <c r="P9">
        <f>IF(E[[#This Row],[5]]-ROUND('وارد کردن اطلاعات'!$D$9,0)&lt;0,1000,E[[#This Row],[5]]-ROUND('وارد کردن اطلاعات'!$D$9,0))</f>
        <v/>
      </c>
      <c r="Q9">
        <f>IF(E[[#This Row],[6]]-ROUND('وارد کردن اطلاعات'!$D$10,0)&lt;0,1000,E[[#This Row],[6]]-ROUND('وارد کردن اطلاعات'!$D$10,0))</f>
        <v/>
      </c>
      <c r="R9">
        <f>IF(E[[#This Row],[7]]-ROUND('وارد کردن اطلاعات'!$D$11,0)&lt;0,1000,E[[#This Row],[7]]-ROUND('وارد کردن اطلاعات'!$D$11,0))</f>
        <v/>
      </c>
      <c r="S9">
        <f>IF(E[[#This Row],[8]]-ROUND('وارد کردن اطلاعات'!$D$12,0)&lt;0,1000,E[[#This Row],[8]]-ROUND('وارد کردن اطلاعات'!$D$12,0))</f>
        <v/>
      </c>
      <c r="T9">
        <f>IF(E[[#This Row],[9]]-ROUND('وارد کردن اطلاعات'!$D$13,0)&lt;0,1000,E[[#This Row],[9]]-ROUND('وارد کردن اطلاعات'!$D$13,0))</f>
        <v/>
      </c>
      <c r="U9">
        <f>IF(E[[#This Row],[10]]-ROUND('وارد کردن اطلاعات'!$D$14,0)&lt;0,1000,E[[#This Row],[10]]-ROUND('وارد کردن اطلاعات'!$D$14,0))</f>
        <v/>
      </c>
    </row>
    <row r="10">
      <c r="A10" t="n">
        <v>11</v>
      </c>
      <c r="B10" t="n">
        <v>9</v>
      </c>
      <c r="C10" t="n">
        <v>-1</v>
      </c>
      <c r="D10" t="n">
        <v>27</v>
      </c>
      <c r="E10" t="n">
        <v>-1</v>
      </c>
      <c r="F10" t="n">
        <v>-1</v>
      </c>
      <c r="G10" t="n">
        <v>-1</v>
      </c>
      <c r="H10" t="n">
        <v>21</v>
      </c>
      <c r="I10" t="n">
        <v>14</v>
      </c>
      <c r="J10" t="n">
        <v>-1</v>
      </c>
      <c r="K10" t="n">
        <v>-1</v>
      </c>
      <c r="L10">
        <f>IF(E[[#This Row],[1]]-ROUND('وارد کردن اطلاعات'!$D$5,0)&lt;0,1000,E[[#This Row],[1]]-ROUND('وارد کردن اطلاعات'!$D$5,0))</f>
        <v/>
      </c>
      <c r="M10">
        <f>IF(E[[#This Row],[2]]-ROUND('وارد کردن اطلاعات'!$D$6,0)&lt;0,1000,E[[#This Row],[2]]-ROUND('وارد کردن اطلاعات'!$D$6,0))</f>
        <v/>
      </c>
      <c r="N10">
        <f>IF(E[[#This Row],[3]]-ROUND('وارد کردن اطلاعات'!$D$7,0)&lt;0,1000,E[[#This Row],[3]]-ROUND('وارد کردن اطلاعات'!$D$7,0))</f>
        <v/>
      </c>
      <c r="O10">
        <f>IF(E[[#This Row],[4]]-ROUND('وارد کردن اطلاعات'!$D$8,0)&lt;0,1000,E[[#This Row],[4]]-ROUND('وارد کردن اطلاعات'!$D$8,0))</f>
        <v/>
      </c>
      <c r="P10">
        <f>IF(E[[#This Row],[5]]-ROUND('وارد کردن اطلاعات'!$D$9,0)&lt;0,1000,E[[#This Row],[5]]-ROUND('وارد کردن اطلاعات'!$D$9,0))</f>
        <v/>
      </c>
      <c r="Q10">
        <f>IF(E[[#This Row],[6]]-ROUND('وارد کردن اطلاعات'!$D$10,0)&lt;0,1000,E[[#This Row],[6]]-ROUND('وارد کردن اطلاعات'!$D$10,0))</f>
        <v/>
      </c>
      <c r="R10">
        <f>IF(E[[#This Row],[7]]-ROUND('وارد کردن اطلاعات'!$D$11,0)&lt;0,1000,E[[#This Row],[7]]-ROUND('وارد کردن اطلاعات'!$D$11,0))</f>
        <v/>
      </c>
      <c r="S10">
        <f>IF(E[[#This Row],[8]]-ROUND('وارد کردن اطلاعات'!$D$12,0)&lt;0,1000,E[[#This Row],[8]]-ROUND('وارد کردن اطلاعات'!$D$12,0))</f>
        <v/>
      </c>
      <c r="T10">
        <f>IF(E[[#This Row],[9]]-ROUND('وارد کردن اطلاعات'!$D$13,0)&lt;0,1000,E[[#This Row],[9]]-ROUND('وارد کردن اطلاعات'!$D$13,0))</f>
        <v/>
      </c>
      <c r="U10">
        <f>IF(E[[#This Row],[10]]-ROUND('وارد کردن اطلاعات'!$D$14,0)&lt;0,1000,E[[#This Row],[10]]-ROUND('وارد کردن اطلاعات'!$D$14,0))</f>
        <v/>
      </c>
    </row>
    <row r="11">
      <c r="A11" t="n">
        <v>10</v>
      </c>
      <c r="B11" t="n">
        <v>10</v>
      </c>
      <c r="C11" t="n">
        <v>11</v>
      </c>
      <c r="D11" t="n">
        <v>32</v>
      </c>
      <c r="E11" t="n">
        <v>-1</v>
      </c>
      <c r="F11" t="n">
        <v>8</v>
      </c>
      <c r="G11" t="n">
        <v>5</v>
      </c>
      <c r="H11" t="n">
        <v>17</v>
      </c>
      <c r="I11" t="n">
        <v>12</v>
      </c>
      <c r="J11" t="n">
        <v>14</v>
      </c>
      <c r="K11" t="n">
        <v>-1</v>
      </c>
      <c r="L11">
        <f>IF(E[[#This Row],[1]]-ROUND('وارد کردن اطلاعات'!$D$5,0)&lt;0,1000,E[[#This Row],[1]]-ROUND('وارد کردن اطلاعات'!$D$5,0))</f>
        <v/>
      </c>
      <c r="M11">
        <f>IF(E[[#This Row],[2]]-ROUND('وارد کردن اطلاعات'!$D$6,0)&lt;0,1000,E[[#This Row],[2]]-ROUND('وارد کردن اطلاعات'!$D$6,0))</f>
        <v/>
      </c>
      <c r="N11">
        <f>IF(E[[#This Row],[3]]-ROUND('وارد کردن اطلاعات'!$D$7,0)&lt;0,1000,E[[#This Row],[3]]-ROUND('وارد کردن اطلاعات'!$D$7,0))</f>
        <v/>
      </c>
      <c r="O11">
        <f>IF(E[[#This Row],[4]]-ROUND('وارد کردن اطلاعات'!$D$8,0)&lt;0,1000,E[[#This Row],[4]]-ROUND('وارد کردن اطلاعات'!$D$8,0))</f>
        <v/>
      </c>
      <c r="P11">
        <f>IF(E[[#This Row],[5]]-ROUND('وارد کردن اطلاعات'!$D$9,0)&lt;0,1000,E[[#This Row],[5]]-ROUND('وارد کردن اطلاعات'!$D$9,0))</f>
        <v/>
      </c>
      <c r="Q11">
        <f>IF(E[[#This Row],[6]]-ROUND('وارد کردن اطلاعات'!$D$10,0)&lt;0,1000,E[[#This Row],[6]]-ROUND('وارد کردن اطلاعات'!$D$10,0))</f>
        <v/>
      </c>
      <c r="R11">
        <f>IF(E[[#This Row],[7]]-ROUND('وارد کردن اطلاعات'!$D$11,0)&lt;0,1000,E[[#This Row],[7]]-ROUND('وارد کردن اطلاعات'!$D$11,0))</f>
        <v/>
      </c>
      <c r="S11">
        <f>IF(E[[#This Row],[8]]-ROUND('وارد کردن اطلاعات'!$D$12,0)&lt;0,1000,E[[#This Row],[8]]-ROUND('وارد کردن اطلاعات'!$D$12,0))</f>
        <v/>
      </c>
      <c r="T11">
        <f>IF(E[[#This Row],[9]]-ROUND('وارد کردن اطلاعات'!$D$13,0)&lt;0,1000,E[[#This Row],[9]]-ROUND('وارد کردن اطلاعات'!$D$13,0))</f>
        <v/>
      </c>
      <c r="U11">
        <f>IF(E[[#This Row],[10]]-ROUND('وارد کردن اطلاعات'!$D$14,0)&lt;0,1000,E[[#This Row],[10]]-ROUND('وارد کردن اطلاعات'!$D$14,0))</f>
        <v/>
      </c>
    </row>
    <row r="12">
      <c r="A12" t="n">
        <v>9</v>
      </c>
      <c r="B12" t="n">
        <v>11</v>
      </c>
      <c r="C12" t="n">
        <v>12</v>
      </c>
      <c r="D12" t="n">
        <v>36</v>
      </c>
      <c r="E12" t="n">
        <v>2</v>
      </c>
      <c r="F12" t="n">
        <v>7</v>
      </c>
      <c r="G12" t="n">
        <v>-1</v>
      </c>
      <c r="H12" t="n">
        <v>13</v>
      </c>
      <c r="I12" t="n">
        <v>8</v>
      </c>
      <c r="J12" t="n">
        <v>13</v>
      </c>
      <c r="K12" t="n">
        <v>-1</v>
      </c>
      <c r="L12">
        <f>IF(E[[#This Row],[1]]-ROUND('وارد کردن اطلاعات'!$D$5,0)&lt;0,1000,E[[#This Row],[1]]-ROUND('وارد کردن اطلاعات'!$D$5,0))</f>
        <v/>
      </c>
      <c r="M12">
        <f>IF(E[[#This Row],[2]]-ROUND('وارد کردن اطلاعات'!$D$6,0)&lt;0,1000,E[[#This Row],[2]]-ROUND('وارد کردن اطلاعات'!$D$6,0))</f>
        <v/>
      </c>
      <c r="N12">
        <f>IF(E[[#This Row],[3]]-ROUND('وارد کردن اطلاعات'!$D$7,0)&lt;0,1000,E[[#This Row],[3]]-ROUND('وارد کردن اطلاعات'!$D$7,0))</f>
        <v/>
      </c>
      <c r="O12">
        <f>IF(E[[#This Row],[4]]-ROUND('وارد کردن اطلاعات'!$D$8,0)&lt;0,1000,E[[#This Row],[4]]-ROUND('وارد کردن اطلاعات'!$D$8,0))</f>
        <v/>
      </c>
      <c r="P12">
        <f>IF(E[[#This Row],[5]]-ROUND('وارد کردن اطلاعات'!$D$9,0)&lt;0,1000,E[[#This Row],[5]]-ROUND('وارد کردن اطلاعات'!$D$9,0))</f>
        <v/>
      </c>
      <c r="Q12">
        <f>IF(E[[#This Row],[6]]-ROUND('وارد کردن اطلاعات'!$D$10,0)&lt;0,1000,E[[#This Row],[6]]-ROUND('وارد کردن اطلاعات'!$D$10,0))</f>
        <v/>
      </c>
      <c r="R12">
        <f>IF(E[[#This Row],[7]]-ROUND('وارد کردن اطلاعات'!$D$11,0)&lt;0,1000,E[[#This Row],[7]]-ROUND('وارد کردن اطلاعات'!$D$11,0))</f>
        <v/>
      </c>
      <c r="S12">
        <f>IF(E[[#This Row],[8]]-ROUND('وارد کردن اطلاعات'!$D$12,0)&lt;0,1000,E[[#This Row],[8]]-ROUND('وارد کردن اطلاعات'!$D$12,0))</f>
        <v/>
      </c>
      <c r="T12">
        <f>IF(E[[#This Row],[9]]-ROUND('وارد کردن اطلاعات'!$D$13,0)&lt;0,1000,E[[#This Row],[9]]-ROUND('وارد کردن اطلاعات'!$D$13,0))</f>
        <v/>
      </c>
      <c r="U12">
        <f>IF(E[[#This Row],[10]]-ROUND('وارد کردن اطلاعات'!$D$14,0)&lt;0,1000,E[[#This Row],[10]]-ROUND('وارد کردن اطلاعات'!$D$14,0))</f>
        <v/>
      </c>
    </row>
    <row r="13">
      <c r="A13" t="n">
        <v>8</v>
      </c>
      <c r="B13" t="n">
        <v>-1</v>
      </c>
      <c r="C13" t="n">
        <v>13</v>
      </c>
      <c r="D13" t="n">
        <v>39</v>
      </c>
      <c r="E13" t="n">
        <v>-1</v>
      </c>
      <c r="F13" t="n">
        <v>6</v>
      </c>
      <c r="G13" t="n">
        <v>4</v>
      </c>
      <c r="H13" t="n">
        <v>9</v>
      </c>
      <c r="I13" t="n">
        <v>5</v>
      </c>
      <c r="J13" t="n">
        <v>10</v>
      </c>
      <c r="K13" t="n">
        <v>-1</v>
      </c>
      <c r="L13">
        <f>IF(E[[#This Row],[1]]-ROUND('وارد کردن اطلاعات'!$D$5,0)&lt;0,1000,E[[#This Row],[1]]-ROUND('وارد کردن اطلاعات'!$D$5,0))</f>
        <v/>
      </c>
      <c r="M13">
        <f>IF(E[[#This Row],[2]]-ROUND('وارد کردن اطلاعات'!$D$6,0)&lt;0,1000,E[[#This Row],[2]]-ROUND('وارد کردن اطلاعات'!$D$6,0))</f>
        <v/>
      </c>
      <c r="N13">
        <f>IF(E[[#This Row],[3]]-ROUND('وارد کردن اطلاعات'!$D$7,0)&lt;0,1000,E[[#This Row],[3]]-ROUND('وارد کردن اطلاعات'!$D$7,0))</f>
        <v/>
      </c>
      <c r="O13">
        <f>IF(E[[#This Row],[4]]-ROUND('وارد کردن اطلاعات'!$D$8,0)&lt;0,1000,E[[#This Row],[4]]-ROUND('وارد کردن اطلاعات'!$D$8,0))</f>
        <v/>
      </c>
      <c r="P13">
        <f>IF(E[[#This Row],[5]]-ROUND('وارد کردن اطلاعات'!$D$9,0)&lt;0,1000,E[[#This Row],[5]]-ROUND('وارد کردن اطلاعات'!$D$9,0))</f>
        <v/>
      </c>
      <c r="Q13">
        <f>IF(E[[#This Row],[6]]-ROUND('وارد کردن اطلاعات'!$D$10,0)&lt;0,1000,E[[#This Row],[6]]-ROUND('وارد کردن اطلاعات'!$D$10,0))</f>
        <v/>
      </c>
      <c r="R13">
        <f>IF(E[[#This Row],[7]]-ROUND('وارد کردن اطلاعات'!$D$11,0)&lt;0,1000,E[[#This Row],[7]]-ROUND('وارد کردن اطلاعات'!$D$11,0))</f>
        <v/>
      </c>
      <c r="S13">
        <f>IF(E[[#This Row],[8]]-ROUND('وارد کردن اطلاعات'!$D$12,0)&lt;0,1000,E[[#This Row],[8]]-ROUND('وارد کردن اطلاعات'!$D$12,0))</f>
        <v/>
      </c>
      <c r="T13">
        <f>IF(E[[#This Row],[9]]-ROUND('وارد کردن اطلاعات'!$D$13,0)&lt;0,1000,E[[#This Row],[9]]-ROUND('وارد کردن اطلاعات'!$D$13,0))</f>
        <v/>
      </c>
      <c r="U13">
        <f>IF(E[[#This Row],[10]]-ROUND('وارد کردن اطلاعات'!$D$14,0)&lt;0,1000,E[[#This Row],[10]]-ROUND('وارد کردن اطلاعات'!$D$14,0))</f>
        <v/>
      </c>
    </row>
    <row r="14">
      <c r="A14" t="n">
        <v>7</v>
      </c>
      <c r="B14" t="n">
        <v>12</v>
      </c>
      <c r="C14" t="n">
        <v>-1</v>
      </c>
      <c r="D14" t="n">
        <v>41</v>
      </c>
      <c r="E14" t="n">
        <v>3</v>
      </c>
      <c r="F14" t="n">
        <v>5</v>
      </c>
      <c r="G14" t="n">
        <v>3</v>
      </c>
      <c r="H14" t="n">
        <v>7</v>
      </c>
      <c r="I14" t="n">
        <v>3</v>
      </c>
      <c r="J14" t="n">
        <v>7</v>
      </c>
      <c r="K14" t="n">
        <v>-1</v>
      </c>
      <c r="L14">
        <f>IF(E[[#This Row],[1]]-ROUND('وارد کردن اطلاعات'!$D$5,0)&lt;0,1000,E[[#This Row],[1]]-ROUND('وارد کردن اطلاعات'!$D$5,0))</f>
        <v/>
      </c>
      <c r="M14">
        <f>IF(E[[#This Row],[2]]-ROUND('وارد کردن اطلاعات'!$D$6,0)&lt;0,1000,E[[#This Row],[2]]-ROUND('وارد کردن اطلاعات'!$D$6,0))</f>
        <v/>
      </c>
      <c r="N14">
        <f>IF(E[[#This Row],[3]]-ROUND('وارد کردن اطلاعات'!$D$7,0)&lt;0,1000,E[[#This Row],[3]]-ROUND('وارد کردن اطلاعات'!$D$7,0))</f>
        <v/>
      </c>
      <c r="O14">
        <f>IF(E[[#This Row],[4]]-ROUND('وارد کردن اطلاعات'!$D$8,0)&lt;0,1000,E[[#This Row],[4]]-ROUND('وارد کردن اطلاعات'!$D$8,0))</f>
        <v/>
      </c>
      <c r="P14">
        <f>IF(E[[#This Row],[5]]-ROUND('وارد کردن اطلاعات'!$D$9,0)&lt;0,1000,E[[#This Row],[5]]-ROUND('وارد کردن اطلاعات'!$D$9,0))</f>
        <v/>
      </c>
      <c r="Q14">
        <f>IF(E[[#This Row],[6]]-ROUND('وارد کردن اطلاعات'!$D$10,0)&lt;0,1000,E[[#This Row],[6]]-ROUND('وارد کردن اطلاعات'!$D$10,0))</f>
        <v/>
      </c>
      <c r="R14">
        <f>IF(E[[#This Row],[7]]-ROUND('وارد کردن اطلاعات'!$D$11,0)&lt;0,1000,E[[#This Row],[7]]-ROUND('وارد کردن اطلاعات'!$D$11,0))</f>
        <v/>
      </c>
      <c r="S14">
        <f>IF(E[[#This Row],[8]]-ROUND('وارد کردن اطلاعات'!$D$12,0)&lt;0,1000,E[[#This Row],[8]]-ROUND('وارد کردن اطلاعات'!$D$12,0))</f>
        <v/>
      </c>
      <c r="T14">
        <f>IF(E[[#This Row],[9]]-ROUND('وارد کردن اطلاعات'!$D$13,0)&lt;0,1000,E[[#This Row],[9]]-ROUND('وارد کردن اطلاعات'!$D$13,0))</f>
        <v/>
      </c>
      <c r="U14">
        <f>IF(E[[#This Row],[10]]-ROUND('وارد کردن اطلاعات'!$D$14,0)&lt;0,1000,E[[#This Row],[10]]-ROUND('وارد کردن اطلاعات'!$D$14,0))</f>
        <v/>
      </c>
    </row>
    <row r="15">
      <c r="A15" t="n">
        <v>6</v>
      </c>
      <c r="B15" t="n">
        <v>-1</v>
      </c>
      <c r="C15" t="n">
        <v>14</v>
      </c>
      <c r="D15" t="n">
        <v>43</v>
      </c>
      <c r="E15" t="n">
        <v>4</v>
      </c>
      <c r="F15" t="n">
        <v>-1</v>
      </c>
      <c r="G15" t="n">
        <v>2</v>
      </c>
      <c r="H15" t="n">
        <v>5</v>
      </c>
      <c r="I15" t="n">
        <v>2</v>
      </c>
      <c r="J15" t="n">
        <v>-1</v>
      </c>
      <c r="K15" t="n">
        <v>4</v>
      </c>
      <c r="L15">
        <f>IF(E[[#This Row],[1]]-ROUND('وارد کردن اطلاعات'!$D$5,0)&lt;0,1000,E[[#This Row],[1]]-ROUND('وارد کردن اطلاعات'!$D$5,0))</f>
        <v/>
      </c>
      <c r="M15">
        <f>IF(E[[#This Row],[2]]-ROUND('وارد کردن اطلاعات'!$D$6,0)&lt;0,1000,E[[#This Row],[2]]-ROUND('وارد کردن اطلاعات'!$D$6,0))</f>
        <v/>
      </c>
      <c r="N15">
        <f>IF(E[[#This Row],[3]]-ROUND('وارد کردن اطلاعات'!$D$7,0)&lt;0,1000,E[[#This Row],[3]]-ROUND('وارد کردن اطلاعات'!$D$7,0))</f>
        <v/>
      </c>
      <c r="O15">
        <f>IF(E[[#This Row],[4]]-ROUND('وارد کردن اطلاعات'!$D$8,0)&lt;0,1000,E[[#This Row],[4]]-ROUND('وارد کردن اطلاعات'!$D$8,0))</f>
        <v/>
      </c>
      <c r="P15">
        <f>IF(E[[#This Row],[5]]-ROUND('وارد کردن اطلاعات'!$D$9,0)&lt;0,1000,E[[#This Row],[5]]-ROUND('وارد کردن اطلاعات'!$D$9,0))</f>
        <v/>
      </c>
      <c r="Q15">
        <f>IF(E[[#This Row],[6]]-ROUND('وارد کردن اطلاعات'!$D$10,0)&lt;0,1000,E[[#This Row],[6]]-ROUND('وارد کردن اطلاعات'!$D$10,0))</f>
        <v/>
      </c>
      <c r="R15">
        <f>IF(E[[#This Row],[7]]-ROUND('وارد کردن اطلاعات'!$D$11,0)&lt;0,1000,E[[#This Row],[7]]-ROUND('وارد کردن اطلاعات'!$D$11,0))</f>
        <v/>
      </c>
      <c r="S15">
        <f>IF(E[[#This Row],[8]]-ROUND('وارد کردن اطلاعات'!$D$12,0)&lt;0,1000,E[[#This Row],[8]]-ROUND('وارد کردن اطلاعات'!$D$12,0))</f>
        <v/>
      </c>
      <c r="T15">
        <f>IF(E[[#This Row],[9]]-ROUND('وارد کردن اطلاعات'!$D$13,0)&lt;0,1000,E[[#This Row],[9]]-ROUND('وارد کردن اطلاعات'!$D$13,0))</f>
        <v/>
      </c>
      <c r="U15">
        <f>IF(E[[#This Row],[10]]-ROUND('وارد کردن اطلاعات'!$D$14,0)&lt;0,1000,E[[#This Row],[10]]-ROUND('وارد کردن اطلاعات'!$D$14,0))</f>
        <v/>
      </c>
    </row>
    <row r="16">
      <c r="A16" t="n">
        <v>5</v>
      </c>
      <c r="B16" t="n">
        <v>15</v>
      </c>
      <c r="C16" t="n">
        <v>15</v>
      </c>
      <c r="D16" t="n">
        <v>46</v>
      </c>
      <c r="E16" t="n">
        <v>-1</v>
      </c>
      <c r="F16" t="n">
        <v>4</v>
      </c>
      <c r="G16" t="n">
        <v>-1</v>
      </c>
      <c r="H16" t="n">
        <v>3</v>
      </c>
      <c r="I16" t="n">
        <v>-1</v>
      </c>
      <c r="J16" t="n">
        <v>6</v>
      </c>
      <c r="K16" t="n">
        <v>-1</v>
      </c>
      <c r="L16">
        <f>IF(E[[#This Row],[1]]-ROUND('وارد کردن اطلاعات'!$D$5,0)&lt;0,1000,E[[#This Row],[1]]-ROUND('وارد کردن اطلاعات'!$D$5,0))</f>
        <v/>
      </c>
      <c r="M16">
        <f>IF(E[[#This Row],[2]]-ROUND('وارد کردن اطلاعات'!$D$6,0)&lt;0,1000,E[[#This Row],[2]]-ROUND('وارد کردن اطلاعات'!$D$6,0))</f>
        <v/>
      </c>
      <c r="N16">
        <f>IF(E[[#This Row],[3]]-ROUND('وارد کردن اطلاعات'!$D$7,0)&lt;0,1000,E[[#This Row],[3]]-ROUND('وارد کردن اطلاعات'!$D$7,0))</f>
        <v/>
      </c>
      <c r="O16">
        <f>IF(E[[#This Row],[4]]-ROUND('وارد کردن اطلاعات'!$D$8,0)&lt;0,1000,E[[#This Row],[4]]-ROUND('وارد کردن اطلاعات'!$D$8,0))</f>
        <v/>
      </c>
      <c r="P16">
        <f>IF(E[[#This Row],[5]]-ROUND('وارد کردن اطلاعات'!$D$9,0)&lt;0,1000,E[[#This Row],[5]]-ROUND('وارد کردن اطلاعات'!$D$9,0))</f>
        <v/>
      </c>
      <c r="Q16">
        <f>IF(E[[#This Row],[6]]-ROUND('وارد کردن اطلاعات'!$D$10,0)&lt;0,1000,E[[#This Row],[6]]-ROUND('وارد کردن اطلاعات'!$D$10,0))</f>
        <v/>
      </c>
      <c r="R16">
        <f>IF(E[[#This Row],[7]]-ROUND('وارد کردن اطلاعات'!$D$11,0)&lt;0,1000,E[[#This Row],[7]]-ROUND('وارد کردن اطلاعات'!$D$11,0))</f>
        <v/>
      </c>
      <c r="S16">
        <f>IF(E[[#This Row],[8]]-ROUND('وارد کردن اطلاعات'!$D$12,0)&lt;0,1000,E[[#This Row],[8]]-ROUND('وارد کردن اطلاعات'!$D$12,0))</f>
        <v/>
      </c>
      <c r="T16">
        <f>IF(E[[#This Row],[9]]-ROUND('وارد کردن اطلاعات'!$D$13,0)&lt;0,1000,E[[#This Row],[9]]-ROUND('وارد کردن اطلاعات'!$D$13,0))</f>
        <v/>
      </c>
      <c r="U16">
        <f>IF(E[[#This Row],[10]]-ROUND('وارد کردن اطلاعات'!$D$14,0)&lt;0,1000,E[[#This Row],[10]]-ROUND('وارد کردن اطلاعات'!$D$14,0))</f>
        <v/>
      </c>
    </row>
    <row r="17">
      <c r="A17" t="n">
        <v>4</v>
      </c>
      <c r="B17" t="n">
        <v>-1</v>
      </c>
      <c r="C17" t="n">
        <v>16</v>
      </c>
      <c r="D17" t="n">
        <v>62</v>
      </c>
      <c r="E17" t="n">
        <v>5</v>
      </c>
      <c r="F17" t="n">
        <v>-1</v>
      </c>
      <c r="G17" t="n">
        <v>0</v>
      </c>
      <c r="H17" t="n">
        <v>2</v>
      </c>
      <c r="I17" t="n">
        <v>-1</v>
      </c>
      <c r="J17" t="n">
        <v>5</v>
      </c>
      <c r="K17" t="n">
        <v>3</v>
      </c>
      <c r="L17">
        <f>IF(E[[#This Row],[1]]-ROUND('وارد کردن اطلاعات'!$D$5,0)&lt;0,1000,E[[#This Row],[1]]-ROUND('وارد کردن اطلاعات'!$D$5,0))</f>
        <v/>
      </c>
      <c r="M17">
        <f>IF(E[[#This Row],[2]]-ROUND('وارد کردن اطلاعات'!$D$6,0)&lt;0,1000,E[[#This Row],[2]]-ROUND('وارد کردن اطلاعات'!$D$6,0))</f>
        <v/>
      </c>
      <c r="N17">
        <f>IF(E[[#This Row],[3]]-ROUND('وارد کردن اطلاعات'!$D$7,0)&lt;0,1000,E[[#This Row],[3]]-ROUND('وارد کردن اطلاعات'!$D$7,0))</f>
        <v/>
      </c>
      <c r="O17">
        <f>IF(E[[#This Row],[4]]-ROUND('وارد کردن اطلاعات'!$D$8,0)&lt;0,1000,E[[#This Row],[4]]-ROUND('وارد کردن اطلاعات'!$D$8,0))</f>
        <v/>
      </c>
      <c r="P17">
        <f>IF(E[[#This Row],[5]]-ROUND('وارد کردن اطلاعات'!$D$9,0)&lt;0,1000,E[[#This Row],[5]]-ROUND('وارد کردن اطلاعات'!$D$9,0))</f>
        <v/>
      </c>
      <c r="Q17">
        <f>IF(E[[#This Row],[6]]-ROUND('وارد کردن اطلاعات'!$D$10,0)&lt;0,1000,E[[#This Row],[6]]-ROUND('وارد کردن اطلاعات'!$D$10,0))</f>
        <v/>
      </c>
      <c r="R17">
        <f>IF(E[[#This Row],[7]]-ROUND('وارد کردن اطلاعات'!$D$11,0)&lt;0,1000,E[[#This Row],[7]]-ROUND('وارد کردن اطلاعات'!$D$11,0))</f>
        <v/>
      </c>
      <c r="S17">
        <f>IF(E[[#This Row],[8]]-ROUND('وارد کردن اطلاعات'!$D$12,0)&lt;0,1000,E[[#This Row],[8]]-ROUND('وارد کردن اطلاعات'!$D$12,0))</f>
        <v/>
      </c>
      <c r="T17">
        <f>IF(E[[#This Row],[9]]-ROUND('وارد کردن اطلاعات'!$D$13,0)&lt;0,1000,E[[#This Row],[9]]-ROUND('وارد کردن اطلاعات'!$D$13,0))</f>
        <v/>
      </c>
      <c r="U17">
        <f>IF(E[[#This Row],[10]]-ROUND('وارد کردن اطلاعات'!$D$14,0)&lt;0,1000,E[[#This Row],[10]]-ROUND('وارد کردن اطلاعات'!$D$14,0))</f>
        <v/>
      </c>
    </row>
    <row r="18">
      <c r="A18" t="n">
        <v>3</v>
      </c>
      <c r="B18" t="n">
        <v>16</v>
      </c>
      <c r="C18" t="n">
        <v>22</v>
      </c>
      <c r="D18" t="n">
        <v>63</v>
      </c>
      <c r="E18" t="n">
        <v>6</v>
      </c>
      <c r="F18" t="n">
        <v>3</v>
      </c>
      <c r="G18" t="n">
        <v>-1</v>
      </c>
      <c r="H18" t="n">
        <v>-1</v>
      </c>
      <c r="I18" t="n">
        <v>1</v>
      </c>
      <c r="J18" t="n">
        <v>1</v>
      </c>
      <c r="K18" t="n">
        <v>2</v>
      </c>
      <c r="L18">
        <f>IF(E[[#This Row],[1]]-ROUND('وارد کردن اطلاعات'!$D$5,0)&lt;0,1000,E[[#This Row],[1]]-ROUND('وارد کردن اطلاعات'!$D$5,0))</f>
        <v/>
      </c>
      <c r="M18">
        <f>IF(E[[#This Row],[2]]-ROUND('وارد کردن اطلاعات'!$D$6,0)&lt;0,1000,E[[#This Row],[2]]-ROUND('وارد کردن اطلاعات'!$D$6,0))</f>
        <v/>
      </c>
      <c r="N18">
        <f>IF(E[[#This Row],[3]]-ROUND('وارد کردن اطلاعات'!$D$7,0)&lt;0,1000,E[[#This Row],[3]]-ROUND('وارد کردن اطلاعات'!$D$7,0))</f>
        <v/>
      </c>
      <c r="O18">
        <f>IF(E[[#This Row],[4]]-ROUND('وارد کردن اطلاعات'!$D$8,0)&lt;0,1000,E[[#This Row],[4]]-ROUND('وارد کردن اطلاعات'!$D$8,0))</f>
        <v/>
      </c>
      <c r="P18">
        <f>IF(E[[#This Row],[5]]-ROUND('وارد کردن اطلاعات'!$D$9,0)&lt;0,1000,E[[#This Row],[5]]-ROUND('وارد کردن اطلاعات'!$D$9,0))</f>
        <v/>
      </c>
      <c r="Q18">
        <f>IF(E[[#This Row],[6]]-ROUND('وارد کردن اطلاعات'!$D$10,0)&lt;0,1000,E[[#This Row],[6]]-ROUND('وارد کردن اطلاعات'!$D$10,0))</f>
        <v/>
      </c>
      <c r="R18">
        <f>IF(E[[#This Row],[7]]-ROUND('وارد کردن اطلاعات'!$D$11,0)&lt;0,1000,E[[#This Row],[7]]-ROUND('وارد کردن اطلاعات'!$D$11,0))</f>
        <v/>
      </c>
      <c r="S18">
        <f>IF(E[[#This Row],[8]]-ROUND('وارد کردن اطلاعات'!$D$12,0)&lt;0,1000,E[[#This Row],[8]]-ROUND('وارد کردن اطلاعات'!$D$12,0))</f>
        <v/>
      </c>
      <c r="T18">
        <f>IF(E[[#This Row],[9]]-ROUND('وارد کردن اطلاعات'!$D$13,0)&lt;0,1000,E[[#This Row],[9]]-ROUND('وارد کردن اطلاعات'!$D$13,0))</f>
        <v/>
      </c>
      <c r="U18">
        <f>IF(E[[#This Row],[10]]-ROUND('وارد کردن اطلاعات'!$D$14,0)&lt;0,1000,E[[#This Row],[10]]-ROUND('وارد کردن اطلاعات'!$D$14,0))</f>
        <v/>
      </c>
    </row>
    <row r="19">
      <c r="A19" t="n">
        <v>2</v>
      </c>
      <c r="B19" t="n">
        <v>-1</v>
      </c>
      <c r="C19" t="n">
        <v>-1</v>
      </c>
      <c r="D19" t="n">
        <v>-1</v>
      </c>
      <c r="E19" t="n">
        <v>-1</v>
      </c>
      <c r="F19" t="n">
        <v>-1</v>
      </c>
      <c r="G19" t="n">
        <v>-1</v>
      </c>
      <c r="H19" t="n">
        <v>-1</v>
      </c>
      <c r="I19" t="n">
        <v>-1</v>
      </c>
      <c r="J19" t="n">
        <v>-1</v>
      </c>
      <c r="K19" t="n">
        <v>-1</v>
      </c>
      <c r="L19">
        <f>IF(E[[#This Row],[1]]-ROUND('وارد کردن اطلاعات'!$D$5,0)&lt;0,1000,E[[#This Row],[1]]-ROUND('وارد کردن اطلاعات'!$D$5,0))</f>
        <v/>
      </c>
      <c r="M19">
        <f>IF(E[[#This Row],[2]]-ROUND('وارد کردن اطلاعات'!$D$6,0)&lt;0,1000,E[[#This Row],[2]]-ROUND('وارد کردن اطلاعات'!$D$6,0))</f>
        <v/>
      </c>
      <c r="N19">
        <f>IF(E[[#This Row],[3]]-ROUND('وارد کردن اطلاعات'!$D$7,0)&lt;0,1000,E[[#This Row],[3]]-ROUND('وارد کردن اطلاعات'!$D$7,0))</f>
        <v/>
      </c>
      <c r="O19">
        <f>IF(E[[#This Row],[4]]-ROUND('وارد کردن اطلاعات'!$D$8,0)&lt;0,1000,E[[#This Row],[4]]-ROUND('وارد کردن اطلاعات'!$D$8,0))</f>
        <v/>
      </c>
      <c r="P19">
        <f>IF(E[[#This Row],[5]]-ROUND('وارد کردن اطلاعات'!$D$9,0)&lt;0,1000,E[[#This Row],[5]]-ROUND('وارد کردن اطلاعات'!$D$9,0))</f>
        <v/>
      </c>
      <c r="Q19">
        <f>IF(E[[#This Row],[6]]-ROUND('وارد کردن اطلاعات'!$D$10,0)&lt;0,1000,E[[#This Row],[6]]-ROUND('وارد کردن اطلاعات'!$D$10,0))</f>
        <v/>
      </c>
      <c r="R19">
        <f>IF(E[[#This Row],[7]]-ROUND('وارد کردن اطلاعات'!$D$11,0)&lt;0,1000,E[[#This Row],[7]]-ROUND('وارد کردن اطلاعات'!$D$11,0))</f>
        <v/>
      </c>
      <c r="S19">
        <f>IF(E[[#This Row],[8]]-ROUND('وارد کردن اطلاعات'!$D$12,0)&lt;0,1000,E[[#This Row],[8]]-ROUND('وارد کردن اطلاعات'!$D$12,0))</f>
        <v/>
      </c>
      <c r="T19">
        <f>IF(E[[#This Row],[9]]-ROUND('وارد کردن اطلاعات'!$D$13,0)&lt;0,1000,E[[#This Row],[9]]-ROUND('وارد کردن اطلاعات'!$D$13,0))</f>
        <v/>
      </c>
      <c r="U19">
        <f>IF(E[[#This Row],[10]]-ROUND('وارد کردن اطلاعات'!$D$14,0)&lt;0,1000,E[[#This Row],[10]]-ROUND('وارد کردن اطلاعات'!$D$14,0))</f>
        <v/>
      </c>
    </row>
    <row r="20">
      <c r="A20" t="n">
        <v>1</v>
      </c>
      <c r="B20" t="n">
        <v>17</v>
      </c>
      <c r="C20" t="n">
        <v>23</v>
      </c>
      <c r="D20" t="n">
        <v>64</v>
      </c>
      <c r="E20" t="n">
        <v>7</v>
      </c>
      <c r="F20" t="n">
        <v>-1</v>
      </c>
      <c r="G20" t="n">
        <v>-1</v>
      </c>
      <c r="H20" t="n">
        <v>-1</v>
      </c>
      <c r="I20" t="n">
        <v>-1</v>
      </c>
      <c r="J20" t="n">
        <v>-1</v>
      </c>
      <c r="K20" t="n">
        <v>0</v>
      </c>
      <c r="L20">
        <f>IF(E[[#This Row],[1]]-ROUND('وارد کردن اطلاعات'!$D$5,0)&lt;0,1000,E[[#This Row],[1]]-ROUND('وارد کردن اطلاعات'!$D$5,0))</f>
        <v/>
      </c>
      <c r="M20">
        <f>IF(E[[#This Row],[2]]-ROUND('وارد کردن اطلاعات'!$D$6,0)&lt;0,1000,E[[#This Row],[2]]-ROUND('وارد کردن اطلاعات'!$D$6,0))</f>
        <v/>
      </c>
      <c r="N20">
        <f>IF(E[[#This Row],[3]]-ROUND('وارد کردن اطلاعات'!$D$7,0)&lt;0,1000,E[[#This Row],[3]]-ROUND('وارد کردن اطلاعات'!$D$7,0))</f>
        <v/>
      </c>
      <c r="O20">
        <f>IF(E[[#This Row],[4]]-ROUND('وارد کردن اطلاعات'!$D$8,0)&lt;0,1000,E[[#This Row],[4]]-ROUND('وارد کردن اطلاعات'!$D$8,0))</f>
        <v/>
      </c>
      <c r="P20">
        <f>IF(E[[#This Row],[5]]-ROUND('وارد کردن اطلاعات'!$D$9,0)&lt;0,1000,E[[#This Row],[5]]-ROUND('وارد کردن اطلاعات'!$D$9,0))</f>
        <v/>
      </c>
      <c r="Q20">
        <f>IF(E[[#This Row],[6]]-ROUND('وارد کردن اطلاعات'!$D$10,0)&lt;0,1000,E[[#This Row],[6]]-ROUND('وارد کردن اطلاعات'!$D$10,0))</f>
        <v/>
      </c>
      <c r="R20">
        <f>IF(E[[#This Row],[7]]-ROUND('وارد کردن اطلاعات'!$D$11,0)&lt;0,1000,E[[#This Row],[7]]-ROUND('وارد کردن اطلاعات'!$D$11,0))</f>
        <v/>
      </c>
      <c r="S20">
        <f>IF(E[[#This Row],[8]]-ROUND('وارد کردن اطلاعات'!$D$12,0)&lt;0,1000,E[[#This Row],[8]]-ROUND('وارد کردن اطلاعات'!$D$12,0))</f>
        <v/>
      </c>
      <c r="T20">
        <f>IF(E[[#This Row],[9]]-ROUND('وارد کردن اطلاعات'!$D$13,0)&lt;0,1000,E[[#This Row],[9]]-ROUND('وارد کردن اطلاعات'!$D$13,0))</f>
        <v/>
      </c>
      <c r="U20">
        <f>IF(E[[#This Row],[10]]-ROUND('وارد کردن اطلاعات'!$D$14,0)&lt;0,1000,E[[#This Row],[10]]-ROUND('وارد کردن اطلاعات'!$D$14,0))</f>
        <v/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0"/>
  <sheetViews>
    <sheetView workbookViewId="0">
      <selection activeCell="B2" sqref="B2:D3 J2:K8 F2:F4 I2:I5 G3:G6 H2:H7 F6:F8 E2:E9 H9 F10 J10 E11 G12 J12 C13 K10:K13 G14 J14:K14 D15 F15:G15 E13:E16 H16 K16 I17 C18 B18:B19 D19:E19 G19 H19:I20 K19 F17:F20"/>
    </sheetView>
  </sheetViews>
  <sheetFormatPr baseColWidth="8" defaultRowHeight="14.4"/>
  <cols>
    <col width="16.5546875" bestFit="1" customWidth="1" style="10" min="1" max="1"/>
    <col width="4.33203125" bestFit="1" customWidth="1" style="10" min="2" max="10"/>
    <col width="5.33203125" bestFit="1" customWidth="1" style="10" min="11" max="20"/>
    <col width="6.33203125" bestFit="1" customWidth="1" style="10" min="21" max="21"/>
  </cols>
  <sheetData>
    <row r="1">
      <c r="A1" t="inlineStr">
        <is>
          <t>Standard Score</t>
        </is>
      </c>
      <c r="B1" t="inlineStr">
        <is>
          <t>1</t>
        </is>
      </c>
      <c r="C1" t="inlineStr">
        <is>
          <t>2</t>
        </is>
      </c>
      <c r="D1" t="inlineStr">
        <is>
          <t>3</t>
        </is>
      </c>
      <c r="E1" t="inlineStr">
        <is>
          <t>4</t>
        </is>
      </c>
      <c r="F1" t="inlineStr">
        <is>
          <t>5</t>
        </is>
      </c>
      <c r="G1" t="inlineStr">
        <is>
          <t>6</t>
        </is>
      </c>
      <c r="H1" t="inlineStr">
        <is>
          <t>7</t>
        </is>
      </c>
      <c r="I1" t="inlineStr">
        <is>
          <t>8</t>
        </is>
      </c>
      <c r="J1" t="inlineStr">
        <is>
          <t>9</t>
        </is>
      </c>
      <c r="K1" t="inlineStr">
        <is>
          <t>10</t>
        </is>
      </c>
      <c r="L1" t="inlineStr">
        <is>
          <t>1*</t>
        </is>
      </c>
      <c r="M1" t="inlineStr">
        <is>
          <t>2*</t>
        </is>
      </c>
      <c r="N1" t="inlineStr">
        <is>
          <t>3*</t>
        </is>
      </c>
      <c r="O1" t="inlineStr">
        <is>
          <t>4*</t>
        </is>
      </c>
      <c r="P1" t="inlineStr">
        <is>
          <t>5*</t>
        </is>
      </c>
      <c r="Q1" t="inlineStr">
        <is>
          <t>6*</t>
        </is>
      </c>
      <c r="R1" t="inlineStr">
        <is>
          <t>7*</t>
        </is>
      </c>
      <c r="S1" t="inlineStr">
        <is>
          <t>8*</t>
        </is>
      </c>
      <c r="T1" t="inlineStr">
        <is>
          <t>9*</t>
        </is>
      </c>
      <c r="U1" t="inlineStr">
        <is>
          <t>10*</t>
        </is>
      </c>
    </row>
    <row r="2">
      <c r="A2" t="n">
        <v>19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10</v>
      </c>
      <c r="H2" t="n">
        <v>-1</v>
      </c>
      <c r="I2" t="n">
        <v>-1</v>
      </c>
      <c r="J2" t="n">
        <v>-1</v>
      </c>
      <c r="K2" t="n">
        <v>-1</v>
      </c>
      <c r="L2">
        <f>IF(F[[#This Row],[1]]-ROUND('وارد کردن اطلاعات'!$D$5,0)&lt;0,1000,F[[#This Row],[1]]-ROUND('وارد کردن اطلاعات'!$D$5,0))</f>
        <v/>
      </c>
      <c r="M2">
        <f>IF(F[[#This Row],[2]]-ROUND('وارد کردن اطلاعات'!$D$6,0)&lt;0,1000,F[[#This Row],[2]]-ROUND('وارد کردن اطلاعات'!$D$6,0))</f>
        <v/>
      </c>
      <c r="N2">
        <f>IF(F[[#This Row],[3]]-ROUND('وارد کردن اطلاعات'!$D$7,0)&lt;0,1000,F[[#This Row],[3]]-ROUND('وارد کردن اطلاعات'!$D$7,0))</f>
        <v/>
      </c>
      <c r="O2">
        <f>IF(F[[#This Row],[4]]-ROUND('وارد کردن اطلاعات'!$D$8,0)&lt;0,1000,F[[#This Row],[4]]-ROUND('وارد کردن اطلاعات'!$D$8,0))</f>
        <v/>
      </c>
      <c r="P2">
        <f>IF(F[[#This Row],[5]]-ROUND('وارد کردن اطلاعات'!$D$9,0)&lt;0,1000,F[[#This Row],[5]]-ROUND('وارد کردن اطلاعات'!$D$9,0))</f>
        <v/>
      </c>
      <c r="Q2">
        <f>IF(F[[#This Row],[6]]-ROUND('وارد کردن اطلاعات'!$D$10,0)&lt;0,1000,F[[#This Row],[6]]-ROUND('وارد کردن اطلاعات'!$D$10,0))</f>
        <v/>
      </c>
      <c r="R2">
        <f>IF(F[[#This Row],[7]]-ROUND('وارد کردن اطلاعات'!$D$11,0)&lt;0,1000,F[[#This Row],[7]]-ROUND('وارد کردن اطلاعات'!$D$11,0))</f>
        <v/>
      </c>
      <c r="S2">
        <f>IF(F[[#This Row],[8]]-ROUND('وارد کردن اطلاعات'!$D$12,0)&lt;0,1000,F[[#This Row],[8]]-ROUND('وارد کردن اطلاعات'!$D$12,0))</f>
        <v/>
      </c>
      <c r="T2">
        <f>IF(F[[#This Row],[9]]-ROUND('وارد کردن اطلاعات'!$D$13,0)&lt;0,1000,F[[#This Row],[9]]-ROUND('وارد کردن اطلاعات'!$D$13,0))</f>
        <v/>
      </c>
      <c r="U2">
        <f>IF(F[[#This Row],[10]]-ROUND('وارد کردن اطلاعات'!$D$14,0)&lt;0,1000,F[[#This Row],[10]]-ROUND('وارد کردن اطلاعات'!$D$14,0))</f>
        <v/>
      </c>
    </row>
    <row r="3">
      <c r="A3" t="n">
        <v>18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-1</v>
      </c>
      <c r="I3" t="n">
        <v>-1</v>
      </c>
      <c r="J3" t="n">
        <v>-1</v>
      </c>
      <c r="K3" t="n">
        <v>-1</v>
      </c>
      <c r="L3">
        <f>IF(F[[#This Row],[1]]-ROUND('وارد کردن اطلاعات'!$D$5,0)&lt;0,1000,F[[#This Row],[1]]-ROUND('وارد کردن اطلاعات'!$D$5,0))</f>
        <v/>
      </c>
      <c r="M3">
        <f>IF(F[[#This Row],[2]]-ROUND('وارد کردن اطلاعات'!$D$6,0)&lt;0,1000,F[[#This Row],[2]]-ROUND('وارد کردن اطلاعات'!$D$6,0))</f>
        <v/>
      </c>
      <c r="N3">
        <f>IF(F[[#This Row],[3]]-ROUND('وارد کردن اطلاعات'!$D$7,0)&lt;0,1000,F[[#This Row],[3]]-ROUND('وارد کردن اطلاعات'!$D$7,0))</f>
        <v/>
      </c>
      <c r="O3">
        <f>IF(F[[#This Row],[4]]-ROUND('وارد کردن اطلاعات'!$D$8,0)&lt;0,1000,F[[#This Row],[4]]-ROUND('وارد کردن اطلاعات'!$D$8,0))</f>
        <v/>
      </c>
      <c r="P3">
        <f>IF(F[[#This Row],[5]]-ROUND('وارد کردن اطلاعات'!$D$9,0)&lt;0,1000,F[[#This Row],[5]]-ROUND('وارد کردن اطلاعات'!$D$9,0))</f>
        <v/>
      </c>
      <c r="Q3">
        <f>IF(F[[#This Row],[6]]-ROUND('وارد کردن اطلاعات'!$D$10,0)&lt;0,1000,F[[#This Row],[6]]-ROUND('وارد کردن اطلاعات'!$D$10,0))</f>
        <v/>
      </c>
      <c r="R3">
        <f>IF(F[[#This Row],[7]]-ROUND('وارد کردن اطلاعات'!$D$11,0)&lt;0,1000,F[[#This Row],[7]]-ROUND('وارد کردن اطلاعات'!$D$11,0))</f>
        <v/>
      </c>
      <c r="S3">
        <f>IF(F[[#This Row],[8]]-ROUND('وارد کردن اطلاعات'!$D$12,0)&lt;0,1000,F[[#This Row],[8]]-ROUND('وارد کردن اطلاعات'!$D$12,0))</f>
        <v/>
      </c>
      <c r="T3">
        <f>IF(F[[#This Row],[9]]-ROUND('وارد کردن اطلاعات'!$D$13,0)&lt;0,1000,F[[#This Row],[9]]-ROUND('وارد کردن اطلاعات'!$D$13,0))</f>
        <v/>
      </c>
      <c r="U3">
        <f>IF(F[[#This Row],[10]]-ROUND('وارد کردن اطلاعات'!$D$14,0)&lt;0,1000,F[[#This Row],[10]]-ROUND('وارد کردن اطلاعات'!$D$14,0))</f>
        <v/>
      </c>
    </row>
    <row r="4">
      <c r="A4" t="n">
        <v>17</v>
      </c>
      <c r="B4" t="n">
        <v>9</v>
      </c>
      <c r="C4" t="n">
        <v>11</v>
      </c>
      <c r="D4" t="n">
        <v>24</v>
      </c>
      <c r="E4" t="n">
        <v>-1</v>
      </c>
      <c r="F4" t="n">
        <v>-1</v>
      </c>
      <c r="G4" t="n">
        <v>-1</v>
      </c>
      <c r="H4" t="n">
        <v>-1</v>
      </c>
      <c r="I4" t="n">
        <v>-1</v>
      </c>
      <c r="J4" t="n">
        <v>-1</v>
      </c>
      <c r="K4" t="n">
        <v>-1</v>
      </c>
      <c r="L4">
        <f>IF(F[[#This Row],[1]]-ROUND('وارد کردن اطلاعات'!$D$5,0)&lt;0,1000,F[[#This Row],[1]]-ROUND('وارد کردن اطلاعات'!$D$5,0))</f>
        <v/>
      </c>
      <c r="M4">
        <f>IF(F[[#This Row],[2]]-ROUND('وارد کردن اطلاعات'!$D$6,0)&lt;0,1000,F[[#This Row],[2]]-ROUND('وارد کردن اطلاعات'!$D$6,0))</f>
        <v/>
      </c>
      <c r="N4">
        <f>IF(F[[#This Row],[3]]-ROUND('وارد کردن اطلاعات'!$D$7,0)&lt;0,1000,F[[#This Row],[3]]-ROUND('وارد کردن اطلاعات'!$D$7,0))</f>
        <v/>
      </c>
      <c r="O4">
        <f>IF(F[[#This Row],[4]]-ROUND('وارد کردن اطلاعات'!$D$8,0)&lt;0,1000,F[[#This Row],[4]]-ROUND('وارد کردن اطلاعات'!$D$8,0))</f>
        <v/>
      </c>
      <c r="P4">
        <f>IF(F[[#This Row],[5]]-ROUND('وارد کردن اطلاعات'!$D$9,0)&lt;0,1000,F[[#This Row],[5]]-ROUND('وارد کردن اطلاعات'!$D$9,0))</f>
        <v/>
      </c>
      <c r="Q4">
        <f>IF(F[[#This Row],[6]]-ROUND('وارد کردن اطلاعات'!$D$10,0)&lt;0,1000,F[[#This Row],[6]]-ROUND('وارد کردن اطلاعات'!$D$10,0))</f>
        <v/>
      </c>
      <c r="R4">
        <f>IF(F[[#This Row],[7]]-ROUND('وارد کردن اطلاعات'!$D$11,0)&lt;0,1000,F[[#This Row],[7]]-ROUND('وارد کردن اطلاعات'!$D$11,0))</f>
        <v/>
      </c>
      <c r="S4">
        <f>IF(F[[#This Row],[8]]-ROUND('وارد کردن اطلاعات'!$D$12,0)&lt;0,1000,F[[#This Row],[8]]-ROUND('وارد کردن اطلاعات'!$D$12,0))</f>
        <v/>
      </c>
      <c r="T4">
        <f>IF(F[[#This Row],[9]]-ROUND('وارد کردن اطلاعات'!$D$13,0)&lt;0,1000,F[[#This Row],[9]]-ROUND('وارد کردن اطلاعات'!$D$13,0))</f>
        <v/>
      </c>
      <c r="U4">
        <f>IF(F[[#This Row],[10]]-ROUND('وارد کردن اطلاعات'!$D$14,0)&lt;0,1000,F[[#This Row],[10]]-ROUND('وارد کردن اطلاعات'!$D$14,0))</f>
        <v/>
      </c>
    </row>
    <row r="5">
      <c r="A5" t="n">
        <v>16</v>
      </c>
      <c r="B5" t="n">
        <v>12</v>
      </c>
      <c r="C5" t="n">
        <v>12</v>
      </c>
      <c r="D5" t="n">
        <v>29</v>
      </c>
      <c r="E5" t="n">
        <v>-1</v>
      </c>
      <c r="F5" t="n">
        <v>10</v>
      </c>
      <c r="G5" t="n">
        <v>-1</v>
      </c>
      <c r="H5" t="n">
        <v>-1</v>
      </c>
      <c r="I5" t="n">
        <v>-1</v>
      </c>
      <c r="J5" t="n">
        <v>-1</v>
      </c>
      <c r="K5" t="n">
        <v>-1</v>
      </c>
      <c r="L5">
        <f>IF(F[[#This Row],[1]]-ROUND('وارد کردن اطلاعات'!$D$5,0)&lt;0,1000,F[[#This Row],[1]]-ROUND('وارد کردن اطلاعات'!$D$5,0))</f>
        <v/>
      </c>
      <c r="M5">
        <f>IF(F[[#This Row],[2]]-ROUND('وارد کردن اطلاعات'!$D$6,0)&lt;0,1000,F[[#This Row],[2]]-ROUND('وارد کردن اطلاعات'!$D$6,0))</f>
        <v/>
      </c>
      <c r="N5">
        <f>IF(F[[#This Row],[3]]-ROUND('وارد کردن اطلاعات'!$D$7,0)&lt;0,1000,F[[#This Row],[3]]-ROUND('وارد کردن اطلاعات'!$D$7,0))</f>
        <v/>
      </c>
      <c r="O5">
        <f>IF(F[[#This Row],[4]]-ROUND('وارد کردن اطلاعات'!$D$8,0)&lt;0,1000,F[[#This Row],[4]]-ROUND('وارد کردن اطلاعات'!$D$8,0))</f>
        <v/>
      </c>
      <c r="P5">
        <f>IF(F[[#This Row],[5]]-ROUND('وارد کردن اطلاعات'!$D$9,0)&lt;0,1000,F[[#This Row],[5]]-ROUND('وارد کردن اطلاعات'!$D$9,0))</f>
        <v/>
      </c>
      <c r="Q5">
        <f>IF(F[[#This Row],[6]]-ROUND('وارد کردن اطلاعات'!$D$10,0)&lt;0,1000,F[[#This Row],[6]]-ROUND('وارد کردن اطلاعات'!$D$10,0))</f>
        <v/>
      </c>
      <c r="R5">
        <f>IF(F[[#This Row],[7]]-ROUND('وارد کردن اطلاعات'!$D$11,0)&lt;0,1000,F[[#This Row],[7]]-ROUND('وارد کردن اطلاعات'!$D$11,0))</f>
        <v/>
      </c>
      <c r="S5">
        <f>IF(F[[#This Row],[8]]-ROUND('وارد کردن اطلاعات'!$D$12,0)&lt;0,1000,F[[#This Row],[8]]-ROUND('وارد کردن اطلاعات'!$D$12,0))</f>
        <v/>
      </c>
      <c r="T5">
        <f>IF(F[[#This Row],[9]]-ROUND('وارد کردن اطلاعات'!$D$13,0)&lt;0,1000,F[[#This Row],[9]]-ROUND('وارد کردن اطلاعات'!$D$13,0))</f>
        <v/>
      </c>
      <c r="U5">
        <f>IF(F[[#This Row],[10]]-ROUND('وارد کردن اطلاعات'!$D$14,0)&lt;0,1000,F[[#This Row],[10]]-ROUND('وارد کردن اطلاعات'!$D$14,0))</f>
        <v/>
      </c>
    </row>
    <row r="6">
      <c r="A6" t="n">
        <v>15</v>
      </c>
      <c r="B6" t="n">
        <v>13</v>
      </c>
      <c r="C6" t="n">
        <v>15</v>
      </c>
      <c r="D6" t="n">
        <v>35</v>
      </c>
      <c r="E6" t="n">
        <v>-1</v>
      </c>
      <c r="F6" t="n">
        <v>-1</v>
      </c>
      <c r="G6" t="n">
        <v>-1</v>
      </c>
      <c r="H6" t="n">
        <v>-1</v>
      </c>
      <c r="I6" t="n">
        <v>30</v>
      </c>
      <c r="J6" t="n">
        <v>-1</v>
      </c>
      <c r="K6" t="n">
        <v>-1</v>
      </c>
      <c r="L6">
        <f>IF(F[[#This Row],[1]]-ROUND('وارد کردن اطلاعات'!$D$5,0)&lt;0,1000,F[[#This Row],[1]]-ROUND('وارد کردن اطلاعات'!$D$5,0))</f>
        <v/>
      </c>
      <c r="M6">
        <f>IF(F[[#This Row],[2]]-ROUND('وارد کردن اطلاعات'!$D$6,0)&lt;0,1000,F[[#This Row],[2]]-ROUND('وارد کردن اطلاعات'!$D$6,0))</f>
        <v/>
      </c>
      <c r="N6">
        <f>IF(F[[#This Row],[3]]-ROUND('وارد کردن اطلاعات'!$D$7,0)&lt;0,1000,F[[#This Row],[3]]-ROUND('وارد کردن اطلاعات'!$D$7,0))</f>
        <v/>
      </c>
      <c r="O6">
        <f>IF(F[[#This Row],[4]]-ROUND('وارد کردن اطلاعات'!$D$8,0)&lt;0,1000,F[[#This Row],[4]]-ROUND('وارد کردن اطلاعات'!$D$8,0))</f>
        <v/>
      </c>
      <c r="P6">
        <f>IF(F[[#This Row],[5]]-ROUND('وارد کردن اطلاعات'!$D$9,0)&lt;0,1000,F[[#This Row],[5]]-ROUND('وارد کردن اطلاعات'!$D$9,0))</f>
        <v/>
      </c>
      <c r="Q6">
        <f>IF(F[[#This Row],[6]]-ROUND('وارد کردن اطلاعات'!$D$10,0)&lt;0,1000,F[[#This Row],[6]]-ROUND('وارد کردن اطلاعات'!$D$10,0))</f>
        <v/>
      </c>
      <c r="R6">
        <f>IF(F[[#This Row],[7]]-ROUND('وارد کردن اطلاعات'!$D$11,0)&lt;0,1000,F[[#This Row],[7]]-ROUND('وارد کردن اطلاعات'!$D$11,0))</f>
        <v/>
      </c>
      <c r="S6">
        <f>IF(F[[#This Row],[8]]-ROUND('وارد کردن اطلاعات'!$D$12,0)&lt;0,1000,F[[#This Row],[8]]-ROUND('وارد کردن اطلاعات'!$D$12,0))</f>
        <v/>
      </c>
      <c r="T6">
        <f>IF(F[[#This Row],[9]]-ROUND('وارد کردن اطلاعات'!$D$13,0)&lt;0,1000,F[[#This Row],[9]]-ROUND('وارد کردن اطلاعات'!$D$13,0))</f>
        <v/>
      </c>
      <c r="U6">
        <f>IF(F[[#This Row],[10]]-ROUND('وارد کردن اطلاعات'!$D$14,0)&lt;0,1000,F[[#This Row],[10]]-ROUND('وارد کردن اطلاعات'!$D$14,0))</f>
        <v/>
      </c>
    </row>
    <row r="7">
      <c r="A7" t="n">
        <v>14</v>
      </c>
      <c r="B7" t="n">
        <v>14</v>
      </c>
      <c r="C7" t="n">
        <v>16</v>
      </c>
      <c r="D7" t="n">
        <v>38</v>
      </c>
      <c r="E7" t="n">
        <v>-1</v>
      </c>
      <c r="F7" t="n">
        <v>-1</v>
      </c>
      <c r="G7" t="n">
        <v>9</v>
      </c>
      <c r="H7" t="n">
        <v>-1</v>
      </c>
      <c r="I7" t="n">
        <v>26</v>
      </c>
      <c r="J7" t="n">
        <v>-1</v>
      </c>
      <c r="K7" t="n">
        <v>-1</v>
      </c>
      <c r="L7">
        <f>IF(F[[#This Row],[1]]-ROUND('وارد کردن اطلاعات'!$D$5,0)&lt;0,1000,F[[#This Row],[1]]-ROUND('وارد کردن اطلاعات'!$D$5,0))</f>
        <v/>
      </c>
      <c r="M7">
        <f>IF(F[[#This Row],[2]]-ROUND('وارد کردن اطلاعات'!$D$6,0)&lt;0,1000,F[[#This Row],[2]]-ROUND('وارد کردن اطلاعات'!$D$6,0))</f>
        <v/>
      </c>
      <c r="N7">
        <f>IF(F[[#This Row],[3]]-ROUND('وارد کردن اطلاعات'!$D$7,0)&lt;0,1000,F[[#This Row],[3]]-ROUND('وارد کردن اطلاعات'!$D$7,0))</f>
        <v/>
      </c>
      <c r="O7">
        <f>IF(F[[#This Row],[4]]-ROUND('وارد کردن اطلاعات'!$D$8,0)&lt;0,1000,F[[#This Row],[4]]-ROUND('وارد کردن اطلاعات'!$D$8,0))</f>
        <v/>
      </c>
      <c r="P7">
        <f>IF(F[[#This Row],[5]]-ROUND('وارد کردن اطلاعات'!$D$9,0)&lt;0,1000,F[[#This Row],[5]]-ROUND('وارد کردن اطلاعات'!$D$9,0))</f>
        <v/>
      </c>
      <c r="Q7">
        <f>IF(F[[#This Row],[6]]-ROUND('وارد کردن اطلاعات'!$D$10,0)&lt;0,1000,F[[#This Row],[6]]-ROUND('وارد کردن اطلاعات'!$D$10,0))</f>
        <v/>
      </c>
      <c r="R7">
        <f>IF(F[[#This Row],[7]]-ROUND('وارد کردن اطلاعات'!$D$11,0)&lt;0,1000,F[[#This Row],[7]]-ROUND('وارد کردن اطلاعات'!$D$11,0))</f>
        <v/>
      </c>
      <c r="S7">
        <f>IF(F[[#This Row],[8]]-ROUND('وارد کردن اطلاعات'!$D$12,0)&lt;0,1000,F[[#This Row],[8]]-ROUND('وارد کردن اطلاعات'!$D$12,0))</f>
        <v/>
      </c>
      <c r="T7">
        <f>IF(F[[#This Row],[9]]-ROUND('وارد کردن اطلاعات'!$D$13,0)&lt;0,1000,F[[#This Row],[9]]-ROUND('وارد کردن اطلاعات'!$D$13,0))</f>
        <v/>
      </c>
      <c r="U7">
        <f>IF(F[[#This Row],[10]]-ROUND('وارد کردن اطلاعات'!$D$14,0)&lt;0,1000,F[[#This Row],[10]]-ROUND('وارد کردن اطلاعات'!$D$14,0))</f>
        <v/>
      </c>
    </row>
    <row r="8">
      <c r="A8" t="n">
        <v>13</v>
      </c>
      <c r="B8" t="n">
        <v>15</v>
      </c>
      <c r="C8" t="n">
        <v>18</v>
      </c>
      <c r="D8" t="n">
        <v>40</v>
      </c>
      <c r="E8" t="n">
        <v>-1</v>
      </c>
      <c r="F8" t="n">
        <v>-1</v>
      </c>
      <c r="G8" t="n">
        <v>8</v>
      </c>
      <c r="H8" t="n">
        <v>30</v>
      </c>
      <c r="I8" t="n">
        <v>24</v>
      </c>
      <c r="J8" t="n">
        <v>-1</v>
      </c>
      <c r="K8" t="n">
        <v>-1</v>
      </c>
      <c r="L8">
        <f>IF(F[[#This Row],[1]]-ROUND('وارد کردن اطلاعات'!$D$5,0)&lt;0,1000,F[[#This Row],[1]]-ROUND('وارد کردن اطلاعات'!$D$5,0))</f>
        <v/>
      </c>
      <c r="M8">
        <f>IF(F[[#This Row],[2]]-ROUND('وارد کردن اطلاعات'!$D$6,0)&lt;0,1000,F[[#This Row],[2]]-ROUND('وارد کردن اطلاعات'!$D$6,0))</f>
        <v/>
      </c>
      <c r="N8">
        <f>IF(F[[#This Row],[3]]-ROUND('وارد کردن اطلاعات'!$D$7,0)&lt;0,1000,F[[#This Row],[3]]-ROUND('وارد کردن اطلاعات'!$D$7,0))</f>
        <v/>
      </c>
      <c r="O8">
        <f>IF(F[[#This Row],[4]]-ROUND('وارد کردن اطلاعات'!$D$8,0)&lt;0,1000,F[[#This Row],[4]]-ROUND('وارد کردن اطلاعات'!$D$8,0))</f>
        <v/>
      </c>
      <c r="P8">
        <f>IF(F[[#This Row],[5]]-ROUND('وارد کردن اطلاعات'!$D$9,0)&lt;0,1000,F[[#This Row],[5]]-ROUND('وارد کردن اطلاعات'!$D$9,0))</f>
        <v/>
      </c>
      <c r="Q8">
        <f>IF(F[[#This Row],[6]]-ROUND('وارد کردن اطلاعات'!$D$10,0)&lt;0,1000,F[[#This Row],[6]]-ROUND('وارد کردن اطلاعات'!$D$10,0))</f>
        <v/>
      </c>
      <c r="R8">
        <f>IF(F[[#This Row],[7]]-ROUND('وارد کردن اطلاعات'!$D$11,0)&lt;0,1000,F[[#This Row],[7]]-ROUND('وارد کردن اطلاعات'!$D$11,0))</f>
        <v/>
      </c>
      <c r="S8">
        <f>IF(F[[#This Row],[8]]-ROUND('وارد کردن اطلاعات'!$D$12,0)&lt;0,1000,F[[#This Row],[8]]-ROUND('وارد کردن اطلاعات'!$D$12,0))</f>
        <v/>
      </c>
      <c r="T8">
        <f>IF(F[[#This Row],[9]]-ROUND('وارد کردن اطلاعات'!$D$13,0)&lt;0,1000,F[[#This Row],[9]]-ROUND('وارد کردن اطلاعات'!$D$13,0))</f>
        <v/>
      </c>
      <c r="U8">
        <f>IF(F[[#This Row],[10]]-ROUND('وارد کردن اطلاعات'!$D$14,0)&lt;0,1000,F[[#This Row],[10]]-ROUND('وارد کردن اطلاعات'!$D$14,0))</f>
        <v/>
      </c>
    </row>
    <row r="9">
      <c r="A9" t="n">
        <v>12</v>
      </c>
      <c r="B9" t="n">
        <v>17</v>
      </c>
      <c r="C9" t="n">
        <v>20</v>
      </c>
      <c r="D9" t="n">
        <v>43</v>
      </c>
      <c r="E9" t="n">
        <v>-1</v>
      </c>
      <c r="F9" t="n">
        <v>9</v>
      </c>
      <c r="G9" t="n">
        <v>7</v>
      </c>
      <c r="H9" t="n">
        <v>-1</v>
      </c>
      <c r="I9" t="n">
        <v>20</v>
      </c>
      <c r="J9" t="n">
        <v>15</v>
      </c>
      <c r="K9" t="n">
        <v>5</v>
      </c>
      <c r="L9">
        <f>IF(F[[#This Row],[1]]-ROUND('وارد کردن اطلاعات'!$D$5,0)&lt;0,1000,F[[#This Row],[1]]-ROUND('وارد کردن اطلاعات'!$D$5,0))</f>
        <v/>
      </c>
      <c r="M9">
        <f>IF(F[[#This Row],[2]]-ROUND('وارد کردن اطلاعات'!$D$6,0)&lt;0,1000,F[[#This Row],[2]]-ROUND('وارد کردن اطلاعات'!$D$6,0))</f>
        <v/>
      </c>
      <c r="N9">
        <f>IF(F[[#This Row],[3]]-ROUND('وارد کردن اطلاعات'!$D$7,0)&lt;0,1000,F[[#This Row],[3]]-ROUND('وارد کردن اطلاعات'!$D$7,0))</f>
        <v/>
      </c>
      <c r="O9">
        <f>IF(F[[#This Row],[4]]-ROUND('وارد کردن اطلاعات'!$D$8,0)&lt;0,1000,F[[#This Row],[4]]-ROUND('وارد کردن اطلاعات'!$D$8,0))</f>
        <v/>
      </c>
      <c r="P9">
        <f>IF(F[[#This Row],[5]]-ROUND('وارد کردن اطلاعات'!$D$9,0)&lt;0,1000,F[[#This Row],[5]]-ROUND('وارد کردن اطلاعات'!$D$9,0))</f>
        <v/>
      </c>
      <c r="Q9">
        <f>IF(F[[#This Row],[6]]-ROUND('وارد کردن اطلاعات'!$D$10,0)&lt;0,1000,F[[#This Row],[6]]-ROUND('وارد کردن اطلاعات'!$D$10,0))</f>
        <v/>
      </c>
      <c r="R9">
        <f>IF(F[[#This Row],[7]]-ROUND('وارد کردن اطلاعات'!$D$11,0)&lt;0,1000,F[[#This Row],[7]]-ROUND('وارد کردن اطلاعات'!$D$11,0))</f>
        <v/>
      </c>
      <c r="S9">
        <f>IF(F[[#This Row],[8]]-ROUND('وارد کردن اطلاعات'!$D$12,0)&lt;0,1000,F[[#This Row],[8]]-ROUND('وارد کردن اطلاعات'!$D$12,0))</f>
        <v/>
      </c>
      <c r="T9">
        <f>IF(F[[#This Row],[9]]-ROUND('وارد کردن اطلاعات'!$D$13,0)&lt;0,1000,F[[#This Row],[9]]-ROUND('وارد کردن اطلاعات'!$D$13,0))</f>
        <v/>
      </c>
      <c r="U9">
        <f>IF(F[[#This Row],[10]]-ROUND('وارد کردن اطلاعات'!$D$14,0)&lt;0,1000,F[[#This Row],[10]]-ROUND('وارد کردن اطلاعات'!$D$14,0))</f>
        <v/>
      </c>
    </row>
    <row r="10">
      <c r="A10" t="n">
        <v>11</v>
      </c>
      <c r="B10" t="n">
        <v>18</v>
      </c>
      <c r="C10" t="n">
        <v>21</v>
      </c>
      <c r="D10" t="n">
        <v>47</v>
      </c>
      <c r="E10" t="n">
        <v>1</v>
      </c>
      <c r="F10" t="n">
        <v>-1</v>
      </c>
      <c r="G10" t="n">
        <v>6</v>
      </c>
      <c r="H10" t="n">
        <v>29</v>
      </c>
      <c r="I10" t="n">
        <v>15</v>
      </c>
      <c r="J10" t="n">
        <v>-1</v>
      </c>
      <c r="K10" t="n">
        <v>-1</v>
      </c>
      <c r="L10">
        <f>IF(F[[#This Row],[1]]-ROUND('وارد کردن اطلاعات'!$D$5,0)&lt;0,1000,F[[#This Row],[1]]-ROUND('وارد کردن اطلاعات'!$D$5,0))</f>
        <v/>
      </c>
      <c r="M10">
        <f>IF(F[[#This Row],[2]]-ROUND('وارد کردن اطلاعات'!$D$6,0)&lt;0,1000,F[[#This Row],[2]]-ROUND('وارد کردن اطلاعات'!$D$6,0))</f>
        <v/>
      </c>
      <c r="N10">
        <f>IF(F[[#This Row],[3]]-ROUND('وارد کردن اطلاعات'!$D$7,0)&lt;0,1000,F[[#This Row],[3]]-ROUND('وارد کردن اطلاعات'!$D$7,0))</f>
        <v/>
      </c>
      <c r="O10">
        <f>IF(F[[#This Row],[4]]-ROUND('وارد کردن اطلاعات'!$D$8,0)&lt;0,1000,F[[#This Row],[4]]-ROUND('وارد کردن اطلاعات'!$D$8,0))</f>
        <v/>
      </c>
      <c r="P10">
        <f>IF(F[[#This Row],[5]]-ROUND('وارد کردن اطلاعات'!$D$9,0)&lt;0,1000,F[[#This Row],[5]]-ROUND('وارد کردن اطلاعات'!$D$9,0))</f>
        <v/>
      </c>
      <c r="Q10">
        <f>IF(F[[#This Row],[6]]-ROUND('وارد کردن اطلاعات'!$D$10,0)&lt;0,1000,F[[#This Row],[6]]-ROUND('وارد کردن اطلاعات'!$D$10,0))</f>
        <v/>
      </c>
      <c r="R10">
        <f>IF(F[[#This Row],[7]]-ROUND('وارد کردن اطلاعات'!$D$11,0)&lt;0,1000,F[[#This Row],[7]]-ROUND('وارد کردن اطلاعات'!$D$11,0))</f>
        <v/>
      </c>
      <c r="S10">
        <f>IF(F[[#This Row],[8]]-ROUND('وارد کردن اطلاعات'!$D$12,0)&lt;0,1000,F[[#This Row],[8]]-ROUND('وارد کردن اطلاعات'!$D$12,0))</f>
        <v/>
      </c>
      <c r="T10">
        <f>IF(F[[#This Row],[9]]-ROUND('وارد کردن اطلاعات'!$D$13,0)&lt;0,1000,F[[#This Row],[9]]-ROUND('وارد کردن اطلاعات'!$D$13,0))</f>
        <v/>
      </c>
      <c r="U10">
        <f>IF(F[[#This Row],[10]]-ROUND('وارد کردن اطلاعات'!$D$14,0)&lt;0,1000,F[[#This Row],[10]]-ROUND('وارد کردن اطلاعات'!$D$14,0))</f>
        <v/>
      </c>
    </row>
    <row r="11">
      <c r="A11" t="n">
        <v>10</v>
      </c>
      <c r="B11" t="n">
        <v>19</v>
      </c>
      <c r="C11" t="n">
        <v>22</v>
      </c>
      <c r="D11" t="n">
        <v>49</v>
      </c>
      <c r="E11" t="n">
        <v>-1</v>
      </c>
      <c r="F11" t="n">
        <v>8</v>
      </c>
      <c r="G11" t="n">
        <v>5</v>
      </c>
      <c r="H11" t="n">
        <v>20</v>
      </c>
      <c r="I11" t="n">
        <v>13</v>
      </c>
      <c r="J11" t="n">
        <v>14</v>
      </c>
      <c r="K11" t="n">
        <v>-1</v>
      </c>
      <c r="L11">
        <f>IF(F[[#This Row],[1]]-ROUND('وارد کردن اطلاعات'!$D$5,0)&lt;0,1000,F[[#This Row],[1]]-ROUND('وارد کردن اطلاعات'!$D$5,0))</f>
        <v/>
      </c>
      <c r="M11">
        <f>IF(F[[#This Row],[2]]-ROUND('وارد کردن اطلاعات'!$D$6,0)&lt;0,1000,F[[#This Row],[2]]-ROUND('وارد کردن اطلاعات'!$D$6,0))</f>
        <v/>
      </c>
      <c r="N11">
        <f>IF(F[[#This Row],[3]]-ROUND('وارد کردن اطلاعات'!$D$7,0)&lt;0,1000,F[[#This Row],[3]]-ROUND('وارد کردن اطلاعات'!$D$7,0))</f>
        <v/>
      </c>
      <c r="O11">
        <f>IF(F[[#This Row],[4]]-ROUND('وارد کردن اطلاعات'!$D$8,0)&lt;0,1000,F[[#This Row],[4]]-ROUND('وارد کردن اطلاعات'!$D$8,0))</f>
        <v/>
      </c>
      <c r="P11">
        <f>IF(F[[#This Row],[5]]-ROUND('وارد کردن اطلاعات'!$D$9,0)&lt;0,1000,F[[#This Row],[5]]-ROUND('وارد کردن اطلاعات'!$D$9,0))</f>
        <v/>
      </c>
      <c r="Q11">
        <f>IF(F[[#This Row],[6]]-ROUND('وارد کردن اطلاعات'!$D$10,0)&lt;0,1000,F[[#This Row],[6]]-ROUND('وارد کردن اطلاعات'!$D$10,0))</f>
        <v/>
      </c>
      <c r="R11">
        <f>IF(F[[#This Row],[7]]-ROUND('وارد کردن اطلاعات'!$D$11,0)&lt;0,1000,F[[#This Row],[7]]-ROUND('وارد کردن اطلاعات'!$D$11,0))</f>
        <v/>
      </c>
      <c r="S11">
        <f>IF(F[[#This Row],[8]]-ROUND('وارد کردن اطلاعات'!$D$12,0)&lt;0,1000,F[[#This Row],[8]]-ROUND('وارد کردن اطلاعات'!$D$12,0))</f>
        <v/>
      </c>
      <c r="T11">
        <f>IF(F[[#This Row],[9]]-ROUND('وارد کردن اطلاعات'!$D$13,0)&lt;0,1000,F[[#This Row],[9]]-ROUND('وارد کردن اطلاعات'!$D$13,0))</f>
        <v/>
      </c>
      <c r="U11">
        <f>IF(F[[#This Row],[10]]-ROUND('وارد کردن اطلاعات'!$D$14,0)&lt;0,1000,F[[#This Row],[10]]-ROUND('وارد کردن اطلاعات'!$D$14,0))</f>
        <v/>
      </c>
    </row>
    <row r="12">
      <c r="A12" t="n">
        <v>9</v>
      </c>
      <c r="B12" t="n">
        <v>20</v>
      </c>
      <c r="C12" t="n">
        <v>23</v>
      </c>
      <c r="D12" t="n">
        <v>53</v>
      </c>
      <c r="E12" t="n">
        <v>2</v>
      </c>
      <c r="F12" t="n">
        <v>7</v>
      </c>
      <c r="G12" t="n">
        <v>-1</v>
      </c>
      <c r="H12" t="n">
        <v>14</v>
      </c>
      <c r="I12" t="n">
        <v>9</v>
      </c>
      <c r="J12" t="n">
        <v>-1</v>
      </c>
      <c r="K12" t="n">
        <v>-1</v>
      </c>
      <c r="L12">
        <f>IF(F[[#This Row],[1]]-ROUND('وارد کردن اطلاعات'!$D$5,0)&lt;0,1000,F[[#This Row],[1]]-ROUND('وارد کردن اطلاعات'!$D$5,0))</f>
        <v/>
      </c>
      <c r="M12">
        <f>IF(F[[#This Row],[2]]-ROUND('وارد کردن اطلاعات'!$D$6,0)&lt;0,1000,F[[#This Row],[2]]-ROUND('وارد کردن اطلاعات'!$D$6,0))</f>
        <v/>
      </c>
      <c r="N12">
        <f>IF(F[[#This Row],[3]]-ROUND('وارد کردن اطلاعات'!$D$7,0)&lt;0,1000,F[[#This Row],[3]]-ROUND('وارد کردن اطلاعات'!$D$7,0))</f>
        <v/>
      </c>
      <c r="O12">
        <f>IF(F[[#This Row],[4]]-ROUND('وارد کردن اطلاعات'!$D$8,0)&lt;0,1000,F[[#This Row],[4]]-ROUND('وارد کردن اطلاعات'!$D$8,0))</f>
        <v/>
      </c>
      <c r="P12">
        <f>IF(F[[#This Row],[5]]-ROUND('وارد کردن اطلاعات'!$D$9,0)&lt;0,1000,F[[#This Row],[5]]-ROUND('وارد کردن اطلاعات'!$D$9,0))</f>
        <v/>
      </c>
      <c r="Q12">
        <f>IF(F[[#This Row],[6]]-ROUND('وارد کردن اطلاعات'!$D$10,0)&lt;0,1000,F[[#This Row],[6]]-ROUND('وارد کردن اطلاعات'!$D$10,0))</f>
        <v/>
      </c>
      <c r="R12">
        <f>IF(F[[#This Row],[7]]-ROUND('وارد کردن اطلاعات'!$D$11,0)&lt;0,1000,F[[#This Row],[7]]-ROUND('وارد کردن اطلاعات'!$D$11,0))</f>
        <v/>
      </c>
      <c r="S12">
        <f>IF(F[[#This Row],[8]]-ROUND('وارد کردن اطلاعات'!$D$12,0)&lt;0,1000,F[[#This Row],[8]]-ROUND('وارد کردن اطلاعات'!$D$12,0))</f>
        <v/>
      </c>
      <c r="T12">
        <f>IF(F[[#This Row],[9]]-ROUND('وارد کردن اطلاعات'!$D$13,0)&lt;0,1000,F[[#This Row],[9]]-ROUND('وارد کردن اطلاعات'!$D$13,0))</f>
        <v/>
      </c>
      <c r="U12">
        <f>IF(F[[#This Row],[10]]-ROUND('وارد کردن اطلاعات'!$D$14,0)&lt;0,1000,F[[#This Row],[10]]-ROUND('وارد کردن اطلاعات'!$D$14,0))</f>
        <v/>
      </c>
    </row>
    <row r="13">
      <c r="A13" t="n">
        <v>8</v>
      </c>
      <c r="B13" t="n">
        <v>21</v>
      </c>
      <c r="C13" t="n">
        <v>-1</v>
      </c>
      <c r="D13" t="n">
        <v>55</v>
      </c>
      <c r="E13" t="n">
        <v>-1</v>
      </c>
      <c r="F13" t="n">
        <v>5</v>
      </c>
      <c r="G13" t="n">
        <v>4</v>
      </c>
      <c r="H13" t="n">
        <v>10</v>
      </c>
      <c r="I13" t="n">
        <v>6</v>
      </c>
      <c r="J13" t="n">
        <v>13</v>
      </c>
      <c r="K13" t="n">
        <v>-1</v>
      </c>
      <c r="L13">
        <f>IF(F[[#This Row],[1]]-ROUND('وارد کردن اطلاعات'!$D$5,0)&lt;0,1000,F[[#This Row],[1]]-ROUND('وارد کردن اطلاعات'!$D$5,0))</f>
        <v/>
      </c>
      <c r="M13">
        <f>IF(F[[#This Row],[2]]-ROUND('وارد کردن اطلاعات'!$D$6,0)&lt;0,1000,F[[#This Row],[2]]-ROUND('وارد کردن اطلاعات'!$D$6,0))</f>
        <v/>
      </c>
      <c r="N13">
        <f>IF(F[[#This Row],[3]]-ROUND('وارد کردن اطلاعات'!$D$7,0)&lt;0,1000,F[[#This Row],[3]]-ROUND('وارد کردن اطلاعات'!$D$7,0))</f>
        <v/>
      </c>
      <c r="O13">
        <f>IF(F[[#This Row],[4]]-ROUND('وارد کردن اطلاعات'!$D$8,0)&lt;0,1000,F[[#This Row],[4]]-ROUND('وارد کردن اطلاعات'!$D$8,0))</f>
        <v/>
      </c>
      <c r="P13">
        <f>IF(F[[#This Row],[5]]-ROUND('وارد کردن اطلاعات'!$D$9,0)&lt;0,1000,F[[#This Row],[5]]-ROUND('وارد کردن اطلاعات'!$D$9,0))</f>
        <v/>
      </c>
      <c r="Q13">
        <f>IF(F[[#This Row],[6]]-ROUND('وارد کردن اطلاعات'!$D$10,0)&lt;0,1000,F[[#This Row],[6]]-ROUND('وارد کردن اطلاعات'!$D$10,0))</f>
        <v/>
      </c>
      <c r="R13">
        <f>IF(F[[#This Row],[7]]-ROUND('وارد کردن اطلاعات'!$D$11,0)&lt;0,1000,F[[#This Row],[7]]-ROUND('وارد کردن اطلاعات'!$D$11,0))</f>
        <v/>
      </c>
      <c r="S13">
        <f>IF(F[[#This Row],[8]]-ROUND('وارد کردن اطلاعات'!$D$12,0)&lt;0,1000,F[[#This Row],[8]]-ROUND('وارد کردن اطلاعات'!$D$12,0))</f>
        <v/>
      </c>
      <c r="T13">
        <f>IF(F[[#This Row],[9]]-ROUND('وارد کردن اطلاعات'!$D$13,0)&lt;0,1000,F[[#This Row],[9]]-ROUND('وارد کردن اطلاعات'!$D$13,0))</f>
        <v/>
      </c>
      <c r="U13">
        <f>IF(F[[#This Row],[10]]-ROUND('وارد کردن اطلاعات'!$D$14,0)&lt;0,1000,F[[#This Row],[10]]-ROUND('وارد کردن اطلاعات'!$D$14,0))</f>
        <v/>
      </c>
    </row>
    <row r="14">
      <c r="A14" t="n">
        <v>7</v>
      </c>
      <c r="B14" t="n">
        <v>22</v>
      </c>
      <c r="C14" t="n">
        <v>24</v>
      </c>
      <c r="D14" t="n">
        <v>60</v>
      </c>
      <c r="E14" t="n">
        <v>-1</v>
      </c>
      <c r="F14" t="n">
        <v>3</v>
      </c>
      <c r="G14" t="n">
        <v>-1</v>
      </c>
      <c r="H14" t="n">
        <v>7</v>
      </c>
      <c r="I14" t="n">
        <v>4</v>
      </c>
      <c r="J14" t="n">
        <v>-1</v>
      </c>
      <c r="K14" t="n">
        <v>-1</v>
      </c>
      <c r="L14">
        <f>IF(F[[#This Row],[1]]-ROUND('وارد کردن اطلاعات'!$D$5,0)&lt;0,1000,F[[#This Row],[1]]-ROUND('وارد کردن اطلاعات'!$D$5,0))</f>
        <v/>
      </c>
      <c r="M14">
        <f>IF(F[[#This Row],[2]]-ROUND('وارد کردن اطلاعات'!$D$6,0)&lt;0,1000,F[[#This Row],[2]]-ROUND('وارد کردن اطلاعات'!$D$6,0))</f>
        <v/>
      </c>
      <c r="N14">
        <f>IF(F[[#This Row],[3]]-ROUND('وارد کردن اطلاعات'!$D$7,0)&lt;0,1000,F[[#This Row],[3]]-ROUND('وارد کردن اطلاعات'!$D$7,0))</f>
        <v/>
      </c>
      <c r="O14">
        <f>IF(F[[#This Row],[4]]-ROUND('وارد کردن اطلاعات'!$D$8,0)&lt;0,1000,F[[#This Row],[4]]-ROUND('وارد کردن اطلاعات'!$D$8,0))</f>
        <v/>
      </c>
      <c r="P14">
        <f>IF(F[[#This Row],[5]]-ROUND('وارد کردن اطلاعات'!$D$9,0)&lt;0,1000,F[[#This Row],[5]]-ROUND('وارد کردن اطلاعات'!$D$9,0))</f>
        <v/>
      </c>
      <c r="Q14">
        <f>IF(F[[#This Row],[6]]-ROUND('وارد کردن اطلاعات'!$D$10,0)&lt;0,1000,F[[#This Row],[6]]-ROUND('وارد کردن اطلاعات'!$D$10,0))</f>
        <v/>
      </c>
      <c r="R14">
        <f>IF(F[[#This Row],[7]]-ROUND('وارد کردن اطلاعات'!$D$11,0)&lt;0,1000,F[[#This Row],[7]]-ROUND('وارد کردن اطلاعات'!$D$11,0))</f>
        <v/>
      </c>
      <c r="S14">
        <f>IF(F[[#This Row],[8]]-ROUND('وارد کردن اطلاعات'!$D$12,0)&lt;0,1000,F[[#This Row],[8]]-ROUND('وارد کردن اطلاعات'!$D$12,0))</f>
        <v/>
      </c>
      <c r="T14">
        <f>IF(F[[#This Row],[9]]-ROUND('وارد کردن اطلاعات'!$D$13,0)&lt;0,1000,F[[#This Row],[9]]-ROUND('وارد کردن اطلاعات'!$D$13,0))</f>
        <v/>
      </c>
      <c r="U14">
        <f>IF(F[[#This Row],[10]]-ROUND('وارد کردن اطلاعات'!$D$14,0)&lt;0,1000,F[[#This Row],[10]]-ROUND('وارد کردن اطلاعات'!$D$14,0))</f>
        <v/>
      </c>
    </row>
    <row r="15">
      <c r="A15" t="n">
        <v>6</v>
      </c>
      <c r="B15" t="n">
        <v>23</v>
      </c>
      <c r="C15" t="n">
        <v>26</v>
      </c>
      <c r="D15" t="n">
        <v>-1</v>
      </c>
      <c r="E15" t="n">
        <v>-1</v>
      </c>
      <c r="F15" t="n">
        <v>-1</v>
      </c>
      <c r="G15" t="n">
        <v>-1</v>
      </c>
      <c r="H15" t="n">
        <v>5</v>
      </c>
      <c r="I15" t="n">
        <v>3</v>
      </c>
      <c r="J15" t="n">
        <v>12</v>
      </c>
      <c r="K15" t="n">
        <v>4</v>
      </c>
      <c r="L15">
        <f>IF(F[[#This Row],[1]]-ROUND('وارد کردن اطلاعات'!$D$5,0)&lt;0,1000,F[[#This Row],[1]]-ROUND('وارد کردن اطلاعات'!$D$5,0))</f>
        <v/>
      </c>
      <c r="M15">
        <f>IF(F[[#This Row],[2]]-ROUND('وارد کردن اطلاعات'!$D$6,0)&lt;0,1000,F[[#This Row],[2]]-ROUND('وارد کردن اطلاعات'!$D$6,0))</f>
        <v/>
      </c>
      <c r="N15">
        <f>IF(F[[#This Row],[3]]-ROUND('وارد کردن اطلاعات'!$D$7,0)&lt;0,1000,F[[#This Row],[3]]-ROUND('وارد کردن اطلاعات'!$D$7,0))</f>
        <v/>
      </c>
      <c r="O15">
        <f>IF(F[[#This Row],[4]]-ROUND('وارد کردن اطلاعات'!$D$8,0)&lt;0,1000,F[[#This Row],[4]]-ROUND('وارد کردن اطلاعات'!$D$8,0))</f>
        <v/>
      </c>
      <c r="P15">
        <f>IF(F[[#This Row],[5]]-ROUND('وارد کردن اطلاعات'!$D$9,0)&lt;0,1000,F[[#This Row],[5]]-ROUND('وارد کردن اطلاعات'!$D$9,0))</f>
        <v/>
      </c>
      <c r="Q15">
        <f>IF(F[[#This Row],[6]]-ROUND('وارد کردن اطلاعات'!$D$10,0)&lt;0,1000,F[[#This Row],[6]]-ROUND('وارد کردن اطلاعات'!$D$10,0))</f>
        <v/>
      </c>
      <c r="R15">
        <f>IF(F[[#This Row],[7]]-ROUND('وارد کردن اطلاعات'!$D$11,0)&lt;0,1000,F[[#This Row],[7]]-ROUND('وارد کردن اطلاعات'!$D$11,0))</f>
        <v/>
      </c>
      <c r="S15">
        <f>IF(F[[#This Row],[8]]-ROUND('وارد کردن اطلاعات'!$D$12,0)&lt;0,1000,F[[#This Row],[8]]-ROUND('وارد کردن اطلاعات'!$D$12,0))</f>
        <v/>
      </c>
      <c r="T15">
        <f>IF(F[[#This Row],[9]]-ROUND('وارد کردن اطلاعات'!$D$13,0)&lt;0,1000,F[[#This Row],[9]]-ROUND('وارد کردن اطلاعات'!$D$13,0))</f>
        <v/>
      </c>
      <c r="U15">
        <f>IF(F[[#This Row],[10]]-ROUND('وارد کردن اطلاعات'!$D$14,0)&lt;0,1000,F[[#This Row],[10]]-ROUND('وارد کردن اطلاعات'!$D$14,0))</f>
        <v/>
      </c>
    </row>
    <row r="16">
      <c r="A16" t="n">
        <v>5</v>
      </c>
      <c r="B16" t="n">
        <v>24</v>
      </c>
      <c r="C16" t="n">
        <v>27</v>
      </c>
      <c r="D16" t="n">
        <v>66</v>
      </c>
      <c r="E16" t="n">
        <v>-1</v>
      </c>
      <c r="F16" t="n">
        <v>1</v>
      </c>
      <c r="G16" t="n">
        <v>3</v>
      </c>
      <c r="H16" t="n">
        <v>-1</v>
      </c>
      <c r="I16" t="n">
        <v>2</v>
      </c>
      <c r="J16" t="n">
        <v>10</v>
      </c>
      <c r="K16" t="n">
        <v>-1</v>
      </c>
      <c r="L16">
        <f>IF(F[[#This Row],[1]]-ROUND('وارد کردن اطلاعات'!$D$5,0)&lt;0,1000,F[[#This Row],[1]]-ROUND('وارد کردن اطلاعات'!$D$5,0))</f>
        <v/>
      </c>
      <c r="M16">
        <f>IF(F[[#This Row],[2]]-ROUND('وارد کردن اطلاعات'!$D$6,0)&lt;0,1000,F[[#This Row],[2]]-ROUND('وارد کردن اطلاعات'!$D$6,0))</f>
        <v/>
      </c>
      <c r="N16">
        <f>IF(F[[#This Row],[3]]-ROUND('وارد کردن اطلاعات'!$D$7,0)&lt;0,1000,F[[#This Row],[3]]-ROUND('وارد کردن اطلاعات'!$D$7,0))</f>
        <v/>
      </c>
      <c r="O16">
        <f>IF(F[[#This Row],[4]]-ROUND('وارد کردن اطلاعات'!$D$8,0)&lt;0,1000,F[[#This Row],[4]]-ROUND('وارد کردن اطلاعات'!$D$8,0))</f>
        <v/>
      </c>
      <c r="P16">
        <f>IF(F[[#This Row],[5]]-ROUND('وارد کردن اطلاعات'!$D$9,0)&lt;0,1000,F[[#This Row],[5]]-ROUND('وارد کردن اطلاعات'!$D$9,0))</f>
        <v/>
      </c>
      <c r="Q16">
        <f>IF(F[[#This Row],[6]]-ROUND('وارد کردن اطلاعات'!$D$10,0)&lt;0,1000,F[[#This Row],[6]]-ROUND('وارد کردن اطلاعات'!$D$10,0))</f>
        <v/>
      </c>
      <c r="R16">
        <f>IF(F[[#This Row],[7]]-ROUND('وارد کردن اطلاعات'!$D$11,0)&lt;0,1000,F[[#This Row],[7]]-ROUND('وارد کردن اطلاعات'!$D$11,0))</f>
        <v/>
      </c>
      <c r="S16">
        <f>IF(F[[#This Row],[8]]-ROUND('وارد کردن اطلاعات'!$D$12,0)&lt;0,1000,F[[#This Row],[8]]-ROUND('وارد کردن اطلاعات'!$D$12,0))</f>
        <v/>
      </c>
      <c r="T16">
        <f>IF(F[[#This Row],[9]]-ROUND('وارد کردن اطلاعات'!$D$13,0)&lt;0,1000,F[[#This Row],[9]]-ROUND('وارد کردن اطلاعات'!$D$13,0))</f>
        <v/>
      </c>
      <c r="U16">
        <f>IF(F[[#This Row],[10]]-ROUND('وارد کردن اطلاعات'!$D$14,0)&lt;0,1000,F[[#This Row],[10]]-ROUND('وارد کردن اطلاعات'!$D$14,0))</f>
        <v/>
      </c>
    </row>
    <row r="17">
      <c r="A17" t="n">
        <v>4</v>
      </c>
      <c r="B17" t="n">
        <v>26</v>
      </c>
      <c r="C17" t="n">
        <v>29</v>
      </c>
      <c r="D17" t="n">
        <v>96</v>
      </c>
      <c r="E17" t="n">
        <v>3</v>
      </c>
      <c r="F17" t="n">
        <v>-1</v>
      </c>
      <c r="G17" t="n">
        <v>2</v>
      </c>
      <c r="H17" t="n">
        <v>4</v>
      </c>
      <c r="I17" t="n">
        <v>-1</v>
      </c>
      <c r="J17" t="n">
        <v>6</v>
      </c>
      <c r="K17" t="n">
        <v>3</v>
      </c>
      <c r="L17">
        <f>IF(F[[#This Row],[1]]-ROUND('وارد کردن اطلاعات'!$D$5,0)&lt;0,1000,F[[#This Row],[1]]-ROUND('وارد کردن اطلاعات'!$D$5,0))</f>
        <v/>
      </c>
      <c r="M17">
        <f>IF(F[[#This Row],[2]]-ROUND('وارد کردن اطلاعات'!$D$6,0)&lt;0,1000,F[[#This Row],[2]]-ROUND('وارد کردن اطلاعات'!$D$6,0))</f>
        <v/>
      </c>
      <c r="N17">
        <f>IF(F[[#This Row],[3]]-ROUND('وارد کردن اطلاعات'!$D$7,0)&lt;0,1000,F[[#This Row],[3]]-ROUND('وارد کردن اطلاعات'!$D$7,0))</f>
        <v/>
      </c>
      <c r="O17">
        <f>IF(F[[#This Row],[4]]-ROUND('وارد کردن اطلاعات'!$D$8,0)&lt;0,1000,F[[#This Row],[4]]-ROUND('وارد کردن اطلاعات'!$D$8,0))</f>
        <v/>
      </c>
      <c r="P17">
        <f>IF(F[[#This Row],[5]]-ROUND('وارد کردن اطلاعات'!$D$9,0)&lt;0,1000,F[[#This Row],[5]]-ROUND('وارد کردن اطلاعات'!$D$9,0))</f>
        <v/>
      </c>
      <c r="Q17">
        <f>IF(F[[#This Row],[6]]-ROUND('وارد کردن اطلاعات'!$D$10,0)&lt;0,1000,F[[#This Row],[6]]-ROUND('وارد کردن اطلاعات'!$D$10,0))</f>
        <v/>
      </c>
      <c r="R17">
        <f>IF(F[[#This Row],[7]]-ROUND('وارد کردن اطلاعات'!$D$11,0)&lt;0,1000,F[[#This Row],[7]]-ROUND('وارد کردن اطلاعات'!$D$11,0))</f>
        <v/>
      </c>
      <c r="S17">
        <f>IF(F[[#This Row],[8]]-ROUND('وارد کردن اطلاعات'!$D$12,0)&lt;0,1000,F[[#This Row],[8]]-ROUND('وارد کردن اطلاعات'!$D$12,0))</f>
        <v/>
      </c>
      <c r="T17">
        <f>IF(F[[#This Row],[9]]-ROUND('وارد کردن اطلاعات'!$D$13,0)&lt;0,1000,F[[#This Row],[9]]-ROUND('وارد کردن اطلاعات'!$D$13,0))</f>
        <v/>
      </c>
      <c r="U17">
        <f>IF(F[[#This Row],[10]]-ROUND('وارد کردن اطلاعات'!$D$14,0)&lt;0,1000,F[[#This Row],[10]]-ROUND('وارد کردن اطلاعات'!$D$14,0))</f>
        <v/>
      </c>
    </row>
    <row r="18">
      <c r="A18" t="n">
        <v>3</v>
      </c>
      <c r="B18" t="n">
        <v>-1</v>
      </c>
      <c r="C18" t="n">
        <v>-1</v>
      </c>
      <c r="D18" t="n">
        <v>121</v>
      </c>
      <c r="E18" t="n">
        <v>4</v>
      </c>
      <c r="F18" t="n">
        <v>-1</v>
      </c>
      <c r="G18" t="n">
        <v>1</v>
      </c>
      <c r="H18" t="n">
        <v>3</v>
      </c>
      <c r="I18" t="n">
        <v>1</v>
      </c>
      <c r="J18" t="n">
        <v>4</v>
      </c>
      <c r="K18" t="n">
        <v>2</v>
      </c>
      <c r="L18">
        <f>IF(F[[#This Row],[1]]-ROUND('وارد کردن اطلاعات'!$D$5,0)&lt;0,1000,F[[#This Row],[1]]-ROUND('وارد کردن اطلاعات'!$D$5,0))</f>
        <v/>
      </c>
      <c r="M18">
        <f>IF(F[[#This Row],[2]]-ROUND('وارد کردن اطلاعات'!$D$6,0)&lt;0,1000,F[[#This Row],[2]]-ROUND('وارد کردن اطلاعات'!$D$6,0))</f>
        <v/>
      </c>
      <c r="N18">
        <f>IF(F[[#This Row],[3]]-ROUND('وارد کردن اطلاعات'!$D$7,0)&lt;0,1000,F[[#This Row],[3]]-ROUND('وارد کردن اطلاعات'!$D$7,0))</f>
        <v/>
      </c>
      <c r="O18">
        <f>IF(F[[#This Row],[4]]-ROUND('وارد کردن اطلاعات'!$D$8,0)&lt;0,1000,F[[#This Row],[4]]-ROUND('وارد کردن اطلاعات'!$D$8,0))</f>
        <v/>
      </c>
      <c r="P18">
        <f>IF(F[[#This Row],[5]]-ROUND('وارد کردن اطلاعات'!$D$9,0)&lt;0,1000,F[[#This Row],[5]]-ROUND('وارد کردن اطلاعات'!$D$9,0))</f>
        <v/>
      </c>
      <c r="Q18">
        <f>IF(F[[#This Row],[6]]-ROUND('وارد کردن اطلاعات'!$D$10,0)&lt;0,1000,F[[#This Row],[6]]-ROUND('وارد کردن اطلاعات'!$D$10,0))</f>
        <v/>
      </c>
      <c r="R18">
        <f>IF(F[[#This Row],[7]]-ROUND('وارد کردن اطلاعات'!$D$11,0)&lt;0,1000,F[[#This Row],[7]]-ROUND('وارد کردن اطلاعات'!$D$11,0))</f>
        <v/>
      </c>
      <c r="S18">
        <f>IF(F[[#This Row],[8]]-ROUND('وارد کردن اطلاعات'!$D$12,0)&lt;0,1000,F[[#This Row],[8]]-ROUND('وارد کردن اطلاعات'!$D$12,0))</f>
        <v/>
      </c>
      <c r="T18">
        <f>IF(F[[#This Row],[9]]-ROUND('وارد کردن اطلاعات'!$D$13,0)&lt;0,1000,F[[#This Row],[9]]-ROUND('وارد کردن اطلاعات'!$D$13,0))</f>
        <v/>
      </c>
      <c r="U18">
        <f>IF(F[[#This Row],[10]]-ROUND('وارد کردن اطلاعات'!$D$14,0)&lt;0,1000,F[[#This Row],[10]]-ROUND('وارد کردن اطلاعات'!$D$14,0))</f>
        <v/>
      </c>
    </row>
    <row r="19">
      <c r="A19" t="n">
        <v>2</v>
      </c>
      <c r="B19" t="n">
        <v>-1</v>
      </c>
      <c r="C19" t="n">
        <v>30</v>
      </c>
      <c r="D19" t="n">
        <v>-1</v>
      </c>
      <c r="E19" t="n">
        <v>-1</v>
      </c>
      <c r="F19" t="n">
        <v>-1</v>
      </c>
      <c r="G19" t="n">
        <v>-1</v>
      </c>
      <c r="H19" t="n">
        <v>-1</v>
      </c>
      <c r="I19" t="n">
        <v>-1</v>
      </c>
      <c r="J19" t="n">
        <v>2</v>
      </c>
      <c r="K19" t="n">
        <v>-1</v>
      </c>
      <c r="L19">
        <f>IF(F[[#This Row],[1]]-ROUND('وارد کردن اطلاعات'!$D$5,0)&lt;0,1000,F[[#This Row],[1]]-ROUND('وارد کردن اطلاعات'!$D$5,0))</f>
        <v/>
      </c>
      <c r="M19">
        <f>IF(F[[#This Row],[2]]-ROUND('وارد کردن اطلاعات'!$D$6,0)&lt;0,1000,F[[#This Row],[2]]-ROUND('وارد کردن اطلاعات'!$D$6,0))</f>
        <v/>
      </c>
      <c r="N19">
        <f>IF(F[[#This Row],[3]]-ROUND('وارد کردن اطلاعات'!$D$7,0)&lt;0,1000,F[[#This Row],[3]]-ROUND('وارد کردن اطلاعات'!$D$7,0))</f>
        <v/>
      </c>
      <c r="O19">
        <f>IF(F[[#This Row],[4]]-ROUND('وارد کردن اطلاعات'!$D$8,0)&lt;0,1000,F[[#This Row],[4]]-ROUND('وارد کردن اطلاعات'!$D$8,0))</f>
        <v/>
      </c>
      <c r="P19">
        <f>IF(F[[#This Row],[5]]-ROUND('وارد کردن اطلاعات'!$D$9,0)&lt;0,1000,F[[#This Row],[5]]-ROUND('وارد کردن اطلاعات'!$D$9,0))</f>
        <v/>
      </c>
      <c r="Q19">
        <f>IF(F[[#This Row],[6]]-ROUND('وارد کردن اطلاعات'!$D$10,0)&lt;0,1000,F[[#This Row],[6]]-ROUND('وارد کردن اطلاعات'!$D$10,0))</f>
        <v/>
      </c>
      <c r="R19">
        <f>IF(F[[#This Row],[7]]-ROUND('وارد کردن اطلاعات'!$D$11,0)&lt;0,1000,F[[#This Row],[7]]-ROUND('وارد کردن اطلاعات'!$D$11,0))</f>
        <v/>
      </c>
      <c r="S19">
        <f>IF(F[[#This Row],[8]]-ROUND('وارد کردن اطلاعات'!$D$12,0)&lt;0,1000,F[[#This Row],[8]]-ROUND('وارد کردن اطلاعات'!$D$12,0))</f>
        <v/>
      </c>
      <c r="T19">
        <f>IF(F[[#This Row],[9]]-ROUND('وارد کردن اطلاعات'!$D$13,0)&lt;0,1000,F[[#This Row],[9]]-ROUND('وارد کردن اطلاعات'!$D$13,0))</f>
        <v/>
      </c>
      <c r="U19">
        <f>IF(F[[#This Row],[10]]-ROUND('وارد کردن اطلاعات'!$D$14,0)&lt;0,1000,F[[#This Row],[10]]-ROUND('وارد کردن اطلاعات'!$D$14,0))</f>
        <v/>
      </c>
    </row>
    <row r="20">
      <c r="A20" t="n">
        <v>1</v>
      </c>
      <c r="B20" t="n">
        <v>27</v>
      </c>
      <c r="C20" t="n">
        <v>31</v>
      </c>
      <c r="D20" t="n">
        <v>122</v>
      </c>
      <c r="E20" t="n">
        <v>5</v>
      </c>
      <c r="F20" t="n">
        <v>-1</v>
      </c>
      <c r="G20" t="n">
        <v>0</v>
      </c>
      <c r="H20" t="n">
        <v>-1</v>
      </c>
      <c r="I20" t="n">
        <v>-1</v>
      </c>
      <c r="J20" t="n">
        <v>1</v>
      </c>
      <c r="K20" t="n">
        <v>0</v>
      </c>
      <c r="L20">
        <f>IF(F[[#This Row],[1]]-ROUND('وارد کردن اطلاعات'!$D$5,0)&lt;0,1000,F[[#This Row],[1]]-ROUND('وارد کردن اطلاعات'!$D$5,0))</f>
        <v/>
      </c>
      <c r="M20">
        <f>IF(F[[#This Row],[2]]-ROUND('وارد کردن اطلاعات'!$D$6,0)&lt;0,1000,F[[#This Row],[2]]-ROUND('وارد کردن اطلاعات'!$D$6,0))</f>
        <v/>
      </c>
      <c r="N20">
        <f>IF(F[[#This Row],[3]]-ROUND('وارد کردن اطلاعات'!$D$7,0)&lt;0,1000,F[[#This Row],[3]]-ROUND('وارد کردن اطلاعات'!$D$7,0))</f>
        <v/>
      </c>
      <c r="O20">
        <f>IF(F[[#This Row],[4]]-ROUND('وارد کردن اطلاعات'!$D$8,0)&lt;0,1000,F[[#This Row],[4]]-ROUND('وارد کردن اطلاعات'!$D$8,0))</f>
        <v/>
      </c>
      <c r="P20">
        <f>IF(F[[#This Row],[5]]-ROUND('وارد کردن اطلاعات'!$D$9,0)&lt;0,1000,F[[#This Row],[5]]-ROUND('وارد کردن اطلاعات'!$D$9,0))</f>
        <v/>
      </c>
      <c r="Q20">
        <f>IF(F[[#This Row],[6]]-ROUND('وارد کردن اطلاعات'!$D$10,0)&lt;0,1000,F[[#This Row],[6]]-ROUND('وارد کردن اطلاعات'!$D$10,0))</f>
        <v/>
      </c>
      <c r="R20">
        <f>IF(F[[#This Row],[7]]-ROUND('وارد کردن اطلاعات'!$D$11,0)&lt;0,1000,F[[#This Row],[7]]-ROUND('وارد کردن اطلاعات'!$D$11,0))</f>
        <v/>
      </c>
      <c r="S20">
        <f>IF(F[[#This Row],[8]]-ROUND('وارد کردن اطلاعات'!$D$12,0)&lt;0,1000,F[[#This Row],[8]]-ROUND('وارد کردن اطلاعات'!$D$12,0))</f>
        <v/>
      </c>
      <c r="T20">
        <f>IF(F[[#This Row],[9]]-ROUND('وارد کردن اطلاعات'!$D$13,0)&lt;0,1000,F[[#This Row],[9]]-ROUND('وارد کردن اطلاعات'!$D$13,0))</f>
        <v/>
      </c>
      <c r="U20">
        <f>IF(F[[#This Row],[10]]-ROUND('وارد کردن اطلاعات'!$D$14,0)&lt;0,1000,F[[#This Row],[10]]-ROUND('وارد کردن اطلاعات'!$D$14,0))</f>
        <v/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0"/>
  <sheetViews>
    <sheetView workbookViewId="0">
      <selection activeCell="G10" sqref="G10"/>
    </sheetView>
  </sheetViews>
  <sheetFormatPr baseColWidth="8" defaultRowHeight="14.4"/>
  <cols>
    <col width="16.5546875" bestFit="1" customWidth="1" style="10" min="1" max="1"/>
    <col width="4.33203125" bestFit="1" customWidth="1" style="10" min="2" max="10"/>
    <col width="5.33203125" bestFit="1" customWidth="1" style="10" min="11" max="20"/>
    <col width="6.33203125" bestFit="1" customWidth="1" style="10" min="21" max="21"/>
  </cols>
  <sheetData>
    <row r="1">
      <c r="A1" t="inlineStr">
        <is>
          <t>Standard Score</t>
        </is>
      </c>
      <c r="B1" t="inlineStr">
        <is>
          <t>1</t>
        </is>
      </c>
      <c r="C1" t="inlineStr">
        <is>
          <t>2</t>
        </is>
      </c>
      <c r="D1" t="inlineStr">
        <is>
          <t>3</t>
        </is>
      </c>
      <c r="E1" t="inlineStr">
        <is>
          <t>4</t>
        </is>
      </c>
      <c r="F1" t="inlineStr">
        <is>
          <t>5</t>
        </is>
      </c>
      <c r="G1" t="inlineStr">
        <is>
          <t>6</t>
        </is>
      </c>
      <c r="H1" t="inlineStr">
        <is>
          <t>7</t>
        </is>
      </c>
      <c r="I1" t="inlineStr">
        <is>
          <t>8</t>
        </is>
      </c>
      <c r="J1" t="inlineStr">
        <is>
          <t>9</t>
        </is>
      </c>
      <c r="K1" t="inlineStr">
        <is>
          <t>10</t>
        </is>
      </c>
      <c r="L1" t="inlineStr">
        <is>
          <t>1*</t>
        </is>
      </c>
      <c r="M1" t="inlineStr">
        <is>
          <t>2*</t>
        </is>
      </c>
      <c r="N1" t="inlineStr">
        <is>
          <t>3*</t>
        </is>
      </c>
      <c r="O1" t="inlineStr">
        <is>
          <t>4*</t>
        </is>
      </c>
      <c r="P1" t="inlineStr">
        <is>
          <t>5*</t>
        </is>
      </c>
      <c r="Q1" t="inlineStr">
        <is>
          <t>6*</t>
        </is>
      </c>
      <c r="R1" t="inlineStr">
        <is>
          <t>7*</t>
        </is>
      </c>
      <c r="S1" t="inlineStr">
        <is>
          <t>8*</t>
        </is>
      </c>
      <c r="T1" t="inlineStr">
        <is>
          <t>9*</t>
        </is>
      </c>
      <c r="U1" t="inlineStr">
        <is>
          <t>10*</t>
        </is>
      </c>
    </row>
    <row r="2">
      <c r="A2" t="n">
        <v>19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t="n">
        <v>-1</v>
      </c>
      <c r="I2" t="n">
        <v>-1</v>
      </c>
      <c r="J2" t="n">
        <v>-1</v>
      </c>
      <c r="K2" t="n">
        <v>-1</v>
      </c>
      <c r="L2">
        <f>IF(G[[#This Row],[1]]-ROUND('وارد کردن اطلاعات'!$D$5,0)&lt;0,1000,G[[#This Row],[1]]-ROUND('وارد کردن اطلاعات'!$D$5,0))</f>
        <v/>
      </c>
      <c r="M2">
        <f>IF(G[[#This Row],[2]]-ROUND('وارد کردن اطلاعات'!$D$6,0)&lt;0,1000,G[[#This Row],[2]]-ROUND('وارد کردن اطلاعات'!$D$6,0))</f>
        <v/>
      </c>
      <c r="N2">
        <f>IF(G[[#This Row],[3]]-ROUND('وارد کردن اطلاعات'!$D$7,0)&lt;0,1000,G[[#This Row],[3]]-ROUND('وارد کردن اطلاعات'!$D$7,0))</f>
        <v/>
      </c>
      <c r="O2">
        <f>IF(G[[#This Row],[4]]-ROUND('وارد کردن اطلاعات'!$D$8,0)&lt;0,1000,G[[#This Row],[4]]-ROUND('وارد کردن اطلاعات'!$D$8,0))</f>
        <v/>
      </c>
      <c r="P2">
        <f>IF(G[[#This Row],[5]]-ROUND('وارد کردن اطلاعات'!$D$9,0)&lt;0,1000,G[[#This Row],[5]]-ROUND('وارد کردن اطلاعات'!$D$9,0))</f>
        <v/>
      </c>
      <c r="Q2">
        <f>IF(G[[#This Row],[6]]-ROUND('وارد کردن اطلاعات'!$D$10,0)&lt;0,1000,G[[#This Row],[6]]-ROUND('وارد کردن اطلاعات'!$D$10,0))</f>
        <v/>
      </c>
      <c r="R2">
        <f>IF(G[[#This Row],[7]]-ROUND('وارد کردن اطلاعات'!$D$11,0)&lt;0,1000,G[[#This Row],[7]]-ROUND('وارد کردن اطلاعات'!$D$11,0))</f>
        <v/>
      </c>
      <c r="S2">
        <f>IF(G[[#This Row],[8]]-ROUND('وارد کردن اطلاعات'!$D$12,0)&lt;0,1000,G[[#This Row],[8]]-ROUND('وارد کردن اطلاعات'!$D$12,0))</f>
        <v/>
      </c>
      <c r="T2">
        <f>IF(G[[#This Row],[9]]-ROUND('وارد کردن اطلاعات'!$D$13,0)&lt;0,1000,G[[#This Row],[9]]-ROUND('وارد کردن اطلاعات'!$D$13,0))</f>
        <v/>
      </c>
      <c r="U2">
        <f>IF(G[[#This Row],[10]]-ROUND('وارد کردن اطلاعات'!$D$14,0)&lt;0,1000,G[[#This Row],[10]]-ROUND('وارد کردن اطلاعات'!$D$14,0))</f>
        <v/>
      </c>
    </row>
    <row r="3">
      <c r="A3" t="n">
        <v>18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-1</v>
      </c>
      <c r="I3" t="n">
        <v>-1</v>
      </c>
      <c r="J3" t="n">
        <v>-1</v>
      </c>
      <c r="K3" t="n">
        <v>-1</v>
      </c>
      <c r="L3">
        <f>IF(G[[#This Row],[1]]-ROUND('وارد کردن اطلاعات'!$D$5,0)&lt;0,1000,G[[#This Row],[1]]-ROUND('وارد کردن اطلاعات'!$D$5,0))</f>
        <v/>
      </c>
      <c r="M3">
        <f>IF(G[[#This Row],[2]]-ROUND('وارد کردن اطلاعات'!$D$6,0)&lt;0,1000,G[[#This Row],[2]]-ROUND('وارد کردن اطلاعات'!$D$6,0))</f>
        <v/>
      </c>
      <c r="N3">
        <f>IF(G[[#This Row],[3]]-ROUND('وارد کردن اطلاعات'!$D$7,0)&lt;0,1000,G[[#This Row],[3]]-ROUND('وارد کردن اطلاعات'!$D$7,0))</f>
        <v/>
      </c>
      <c r="O3">
        <f>IF(G[[#This Row],[4]]-ROUND('وارد کردن اطلاعات'!$D$8,0)&lt;0,1000,G[[#This Row],[4]]-ROUND('وارد کردن اطلاعات'!$D$8,0))</f>
        <v/>
      </c>
      <c r="P3">
        <f>IF(G[[#This Row],[5]]-ROUND('وارد کردن اطلاعات'!$D$9,0)&lt;0,1000,G[[#This Row],[5]]-ROUND('وارد کردن اطلاعات'!$D$9,0))</f>
        <v/>
      </c>
      <c r="Q3">
        <f>IF(G[[#This Row],[6]]-ROUND('وارد کردن اطلاعات'!$D$10,0)&lt;0,1000,G[[#This Row],[6]]-ROUND('وارد کردن اطلاعات'!$D$10,0))</f>
        <v/>
      </c>
      <c r="R3">
        <f>IF(G[[#This Row],[7]]-ROUND('وارد کردن اطلاعات'!$D$11,0)&lt;0,1000,G[[#This Row],[7]]-ROUND('وارد کردن اطلاعات'!$D$11,0))</f>
        <v/>
      </c>
      <c r="S3">
        <f>IF(G[[#This Row],[8]]-ROUND('وارد کردن اطلاعات'!$D$12,0)&lt;0,1000,G[[#This Row],[8]]-ROUND('وارد کردن اطلاعات'!$D$12,0))</f>
        <v/>
      </c>
      <c r="T3">
        <f>IF(G[[#This Row],[9]]-ROUND('وارد کردن اطلاعات'!$D$13,0)&lt;0,1000,G[[#This Row],[9]]-ROUND('وارد کردن اطلاعات'!$D$13,0))</f>
        <v/>
      </c>
      <c r="U3">
        <f>IF(G[[#This Row],[10]]-ROUND('وارد کردن اطلاعات'!$D$14,0)&lt;0,1000,G[[#This Row],[10]]-ROUND('وارد کردن اطلاعات'!$D$14,0))</f>
        <v/>
      </c>
    </row>
    <row r="4">
      <c r="A4" t="n">
        <v>17</v>
      </c>
      <c r="B4" t="n">
        <v>-1</v>
      </c>
      <c r="C4" t="n">
        <v>11</v>
      </c>
      <c r="D4" t="n">
        <v>24</v>
      </c>
      <c r="E4" t="n">
        <v>-1</v>
      </c>
      <c r="F4" t="n">
        <v>-1</v>
      </c>
      <c r="G4" t="n">
        <v>-1</v>
      </c>
      <c r="H4" t="n">
        <v>-1</v>
      </c>
      <c r="I4" t="n">
        <v>-1</v>
      </c>
      <c r="J4" t="n">
        <v>-1</v>
      </c>
      <c r="K4" t="n">
        <v>-1</v>
      </c>
      <c r="L4">
        <f>IF(G[[#This Row],[1]]-ROUND('وارد کردن اطلاعات'!$D$5,0)&lt;0,1000,G[[#This Row],[1]]-ROUND('وارد کردن اطلاعات'!$D$5,0))</f>
        <v/>
      </c>
      <c r="M4">
        <f>IF(G[[#This Row],[2]]-ROUND('وارد کردن اطلاعات'!$D$6,0)&lt;0,1000,G[[#This Row],[2]]-ROUND('وارد کردن اطلاعات'!$D$6,0))</f>
        <v/>
      </c>
      <c r="N4">
        <f>IF(G[[#This Row],[3]]-ROUND('وارد کردن اطلاعات'!$D$7,0)&lt;0,1000,G[[#This Row],[3]]-ROUND('وارد کردن اطلاعات'!$D$7,0))</f>
        <v/>
      </c>
      <c r="O4">
        <f>IF(G[[#This Row],[4]]-ROUND('وارد کردن اطلاعات'!$D$8,0)&lt;0,1000,G[[#This Row],[4]]-ROUND('وارد کردن اطلاعات'!$D$8,0))</f>
        <v/>
      </c>
      <c r="P4">
        <f>IF(G[[#This Row],[5]]-ROUND('وارد کردن اطلاعات'!$D$9,0)&lt;0,1000,G[[#This Row],[5]]-ROUND('وارد کردن اطلاعات'!$D$9,0))</f>
        <v/>
      </c>
      <c r="Q4">
        <f>IF(G[[#This Row],[6]]-ROUND('وارد کردن اطلاعات'!$D$10,0)&lt;0,1000,G[[#This Row],[6]]-ROUND('وارد کردن اطلاعات'!$D$10,0))</f>
        <v/>
      </c>
      <c r="R4">
        <f>IF(G[[#This Row],[7]]-ROUND('وارد کردن اطلاعات'!$D$11,0)&lt;0,1000,G[[#This Row],[7]]-ROUND('وارد کردن اطلاعات'!$D$11,0))</f>
        <v/>
      </c>
      <c r="S4">
        <f>IF(G[[#This Row],[8]]-ROUND('وارد کردن اطلاعات'!$D$12,0)&lt;0,1000,G[[#This Row],[8]]-ROUND('وارد کردن اطلاعات'!$D$12,0))</f>
        <v/>
      </c>
      <c r="T4">
        <f>IF(G[[#This Row],[9]]-ROUND('وارد کردن اطلاعات'!$D$13,0)&lt;0,1000,G[[#This Row],[9]]-ROUND('وارد کردن اطلاعات'!$D$13,0))</f>
        <v/>
      </c>
      <c r="U4">
        <f>IF(G[[#This Row],[10]]-ROUND('وارد کردن اطلاعات'!$D$14,0)&lt;0,1000,G[[#This Row],[10]]-ROUND('وارد کردن اطلاعات'!$D$14,0))</f>
        <v/>
      </c>
    </row>
    <row r="5">
      <c r="A5" t="n">
        <v>16</v>
      </c>
      <c r="B5" t="n">
        <v>-1</v>
      </c>
      <c r="C5" t="n">
        <v>12</v>
      </c>
      <c r="D5" t="n">
        <v>28</v>
      </c>
      <c r="E5" t="n">
        <v>-1</v>
      </c>
      <c r="F5" t="n">
        <v>-1</v>
      </c>
      <c r="G5" t="n">
        <v>10</v>
      </c>
      <c r="H5" t="n">
        <v>-1</v>
      </c>
      <c r="I5" t="n">
        <v>-1</v>
      </c>
      <c r="J5" t="n">
        <v>-1</v>
      </c>
      <c r="K5" t="n">
        <v>-1</v>
      </c>
      <c r="L5">
        <f>IF(G[[#This Row],[1]]-ROUND('وارد کردن اطلاعات'!$D$5,0)&lt;0,1000,G[[#This Row],[1]]-ROUND('وارد کردن اطلاعات'!$D$5,0))</f>
        <v/>
      </c>
      <c r="M5">
        <f>IF(G[[#This Row],[2]]-ROUND('وارد کردن اطلاعات'!$D$6,0)&lt;0,1000,G[[#This Row],[2]]-ROUND('وارد کردن اطلاعات'!$D$6,0))</f>
        <v/>
      </c>
      <c r="N5">
        <f>IF(G[[#This Row],[3]]-ROUND('وارد کردن اطلاعات'!$D$7,0)&lt;0,1000,G[[#This Row],[3]]-ROUND('وارد کردن اطلاعات'!$D$7,0))</f>
        <v/>
      </c>
      <c r="O5">
        <f>IF(G[[#This Row],[4]]-ROUND('وارد کردن اطلاعات'!$D$8,0)&lt;0,1000,G[[#This Row],[4]]-ROUND('وارد کردن اطلاعات'!$D$8,0))</f>
        <v/>
      </c>
      <c r="P5">
        <f>IF(G[[#This Row],[5]]-ROUND('وارد کردن اطلاعات'!$D$9,0)&lt;0,1000,G[[#This Row],[5]]-ROUND('وارد کردن اطلاعات'!$D$9,0))</f>
        <v/>
      </c>
      <c r="Q5">
        <f>IF(G[[#This Row],[6]]-ROUND('وارد کردن اطلاعات'!$D$10,0)&lt;0,1000,G[[#This Row],[6]]-ROUND('وارد کردن اطلاعات'!$D$10,0))</f>
        <v/>
      </c>
      <c r="R5">
        <f>IF(G[[#This Row],[7]]-ROUND('وارد کردن اطلاعات'!$D$11,0)&lt;0,1000,G[[#This Row],[7]]-ROUND('وارد کردن اطلاعات'!$D$11,0))</f>
        <v/>
      </c>
      <c r="S5">
        <f>IF(G[[#This Row],[8]]-ROUND('وارد کردن اطلاعات'!$D$12,0)&lt;0,1000,G[[#This Row],[8]]-ROUND('وارد کردن اطلاعات'!$D$12,0))</f>
        <v/>
      </c>
      <c r="T5">
        <f>IF(G[[#This Row],[9]]-ROUND('وارد کردن اطلاعات'!$D$13,0)&lt;0,1000,G[[#This Row],[9]]-ROUND('وارد کردن اطلاعات'!$D$13,0))</f>
        <v/>
      </c>
      <c r="U5">
        <f>IF(G[[#This Row],[10]]-ROUND('وارد کردن اطلاعات'!$D$14,0)&lt;0,1000,G[[#This Row],[10]]-ROUND('وارد کردن اطلاعات'!$D$14,0))</f>
        <v/>
      </c>
    </row>
    <row r="6">
      <c r="A6" t="n">
        <v>15</v>
      </c>
      <c r="B6" t="n">
        <v>13</v>
      </c>
      <c r="C6" t="n">
        <v>15</v>
      </c>
      <c r="D6" t="n">
        <v>31</v>
      </c>
      <c r="E6" t="n">
        <v>-1</v>
      </c>
      <c r="F6" t="n">
        <v>-1</v>
      </c>
      <c r="G6" t="n">
        <v>-1</v>
      </c>
      <c r="H6" t="n">
        <v>-1</v>
      </c>
      <c r="I6" t="n">
        <v>-1</v>
      </c>
      <c r="J6" t="n">
        <v>-1</v>
      </c>
      <c r="K6" t="n">
        <v>-1</v>
      </c>
      <c r="L6">
        <f>IF(G[[#This Row],[1]]-ROUND('وارد کردن اطلاعات'!$D$5,0)&lt;0,1000,G[[#This Row],[1]]-ROUND('وارد کردن اطلاعات'!$D$5,0))</f>
        <v/>
      </c>
      <c r="M6">
        <f>IF(G[[#This Row],[2]]-ROUND('وارد کردن اطلاعات'!$D$6,0)&lt;0,1000,G[[#This Row],[2]]-ROUND('وارد کردن اطلاعات'!$D$6,0))</f>
        <v/>
      </c>
      <c r="N6">
        <f>IF(G[[#This Row],[3]]-ROUND('وارد کردن اطلاعات'!$D$7,0)&lt;0,1000,G[[#This Row],[3]]-ROUND('وارد کردن اطلاعات'!$D$7,0))</f>
        <v/>
      </c>
      <c r="O6">
        <f>IF(G[[#This Row],[4]]-ROUND('وارد کردن اطلاعات'!$D$8,0)&lt;0,1000,G[[#This Row],[4]]-ROUND('وارد کردن اطلاعات'!$D$8,0))</f>
        <v/>
      </c>
      <c r="P6">
        <f>IF(G[[#This Row],[5]]-ROUND('وارد کردن اطلاعات'!$D$9,0)&lt;0,1000,G[[#This Row],[5]]-ROUND('وارد کردن اطلاعات'!$D$9,0))</f>
        <v/>
      </c>
      <c r="Q6">
        <f>IF(G[[#This Row],[6]]-ROUND('وارد کردن اطلاعات'!$D$10,0)&lt;0,1000,G[[#This Row],[6]]-ROUND('وارد کردن اطلاعات'!$D$10,0))</f>
        <v/>
      </c>
      <c r="R6">
        <f>IF(G[[#This Row],[7]]-ROUND('وارد کردن اطلاعات'!$D$11,0)&lt;0,1000,G[[#This Row],[7]]-ROUND('وارد کردن اطلاعات'!$D$11,0))</f>
        <v/>
      </c>
      <c r="S6">
        <f>IF(G[[#This Row],[8]]-ROUND('وارد کردن اطلاعات'!$D$12,0)&lt;0,1000,G[[#This Row],[8]]-ROUND('وارد کردن اطلاعات'!$D$12,0))</f>
        <v/>
      </c>
      <c r="T6">
        <f>IF(G[[#This Row],[9]]-ROUND('وارد کردن اطلاعات'!$D$13,0)&lt;0,1000,G[[#This Row],[9]]-ROUND('وارد کردن اطلاعات'!$D$13,0))</f>
        <v/>
      </c>
      <c r="U6">
        <f>IF(G[[#This Row],[10]]-ROUND('وارد کردن اطلاعات'!$D$14,0)&lt;0,1000,G[[#This Row],[10]]-ROUND('وارد کردن اطلاعات'!$D$14,0))</f>
        <v/>
      </c>
    </row>
    <row r="7">
      <c r="A7" t="n">
        <v>14</v>
      </c>
      <c r="B7" t="n">
        <v>14</v>
      </c>
      <c r="C7" t="n">
        <v>16</v>
      </c>
      <c r="D7" t="n">
        <v>33</v>
      </c>
      <c r="E7" t="n">
        <v>-1</v>
      </c>
      <c r="F7" t="n">
        <v>10</v>
      </c>
      <c r="G7" t="n">
        <v>9</v>
      </c>
      <c r="H7" t="n">
        <v>-1</v>
      </c>
      <c r="I7" t="n">
        <v>30</v>
      </c>
      <c r="J7" t="n">
        <v>-1</v>
      </c>
      <c r="K7" t="n">
        <v>-1</v>
      </c>
      <c r="L7">
        <f>IF(G[[#This Row],[1]]-ROUND('وارد کردن اطلاعات'!$D$5,0)&lt;0,1000,G[[#This Row],[1]]-ROUND('وارد کردن اطلاعات'!$D$5,0))</f>
        <v/>
      </c>
      <c r="M7">
        <f>IF(G[[#This Row],[2]]-ROUND('وارد کردن اطلاعات'!$D$6,0)&lt;0,1000,G[[#This Row],[2]]-ROUND('وارد کردن اطلاعات'!$D$6,0))</f>
        <v/>
      </c>
      <c r="N7">
        <f>IF(G[[#This Row],[3]]-ROUND('وارد کردن اطلاعات'!$D$7,0)&lt;0,1000,G[[#This Row],[3]]-ROUND('وارد کردن اطلاعات'!$D$7,0))</f>
        <v/>
      </c>
      <c r="O7">
        <f>IF(G[[#This Row],[4]]-ROUND('وارد کردن اطلاعات'!$D$8,0)&lt;0,1000,G[[#This Row],[4]]-ROUND('وارد کردن اطلاعات'!$D$8,0))</f>
        <v/>
      </c>
      <c r="P7">
        <f>IF(G[[#This Row],[5]]-ROUND('وارد کردن اطلاعات'!$D$9,0)&lt;0,1000,G[[#This Row],[5]]-ROUND('وارد کردن اطلاعات'!$D$9,0))</f>
        <v/>
      </c>
      <c r="Q7">
        <f>IF(G[[#This Row],[6]]-ROUND('وارد کردن اطلاعات'!$D$10,0)&lt;0,1000,G[[#This Row],[6]]-ROUND('وارد کردن اطلاعات'!$D$10,0))</f>
        <v/>
      </c>
      <c r="R7">
        <f>IF(G[[#This Row],[7]]-ROUND('وارد کردن اطلاعات'!$D$11,0)&lt;0,1000,G[[#This Row],[7]]-ROUND('وارد کردن اطلاعات'!$D$11,0))</f>
        <v/>
      </c>
      <c r="S7">
        <f>IF(G[[#This Row],[8]]-ROUND('وارد کردن اطلاعات'!$D$12,0)&lt;0,1000,G[[#This Row],[8]]-ROUND('وارد کردن اطلاعات'!$D$12,0))</f>
        <v/>
      </c>
      <c r="T7">
        <f>IF(G[[#This Row],[9]]-ROUND('وارد کردن اطلاعات'!$D$13,0)&lt;0,1000,G[[#This Row],[9]]-ROUND('وارد کردن اطلاعات'!$D$13,0))</f>
        <v/>
      </c>
      <c r="U7">
        <f>IF(G[[#This Row],[10]]-ROUND('وارد کردن اطلاعات'!$D$14,0)&lt;0,1000,G[[#This Row],[10]]-ROUND('وارد کردن اطلاعات'!$D$14,0))</f>
        <v/>
      </c>
    </row>
    <row r="8">
      <c r="A8" t="n">
        <v>13</v>
      </c>
      <c r="B8" t="n">
        <v>15</v>
      </c>
      <c r="C8" t="n">
        <v>17</v>
      </c>
      <c r="D8" t="n">
        <v>35</v>
      </c>
      <c r="E8" t="n">
        <v>-1</v>
      </c>
      <c r="F8" t="n">
        <v>-1</v>
      </c>
      <c r="G8" t="n">
        <v>8</v>
      </c>
      <c r="H8" t="n">
        <v>30</v>
      </c>
      <c r="I8" t="n">
        <v>-1</v>
      </c>
      <c r="J8" t="n">
        <v>-1</v>
      </c>
      <c r="K8" t="n">
        <v>-1</v>
      </c>
      <c r="L8">
        <f>IF(G[[#This Row],[1]]-ROUND('وارد کردن اطلاعات'!$D$5,0)&lt;0,1000,G[[#This Row],[1]]-ROUND('وارد کردن اطلاعات'!$D$5,0))</f>
        <v/>
      </c>
      <c r="M8">
        <f>IF(G[[#This Row],[2]]-ROUND('وارد کردن اطلاعات'!$D$6,0)&lt;0,1000,G[[#This Row],[2]]-ROUND('وارد کردن اطلاعات'!$D$6,0))</f>
        <v/>
      </c>
      <c r="N8">
        <f>IF(G[[#This Row],[3]]-ROUND('وارد کردن اطلاعات'!$D$7,0)&lt;0,1000,G[[#This Row],[3]]-ROUND('وارد کردن اطلاعات'!$D$7,0))</f>
        <v/>
      </c>
      <c r="O8">
        <f>IF(G[[#This Row],[4]]-ROUND('وارد کردن اطلاعات'!$D$8,0)&lt;0,1000,G[[#This Row],[4]]-ROUND('وارد کردن اطلاعات'!$D$8,0))</f>
        <v/>
      </c>
      <c r="P8">
        <f>IF(G[[#This Row],[5]]-ROUND('وارد کردن اطلاعات'!$D$9,0)&lt;0,1000,G[[#This Row],[5]]-ROUND('وارد کردن اطلاعات'!$D$9,0))</f>
        <v/>
      </c>
      <c r="Q8">
        <f>IF(G[[#This Row],[6]]-ROUND('وارد کردن اطلاعات'!$D$10,0)&lt;0,1000,G[[#This Row],[6]]-ROUND('وارد کردن اطلاعات'!$D$10,0))</f>
        <v/>
      </c>
      <c r="R8">
        <f>IF(G[[#This Row],[7]]-ROUND('وارد کردن اطلاعات'!$D$11,0)&lt;0,1000,G[[#This Row],[7]]-ROUND('وارد کردن اطلاعات'!$D$11,0))</f>
        <v/>
      </c>
      <c r="S8">
        <f>IF(G[[#This Row],[8]]-ROUND('وارد کردن اطلاعات'!$D$12,0)&lt;0,1000,G[[#This Row],[8]]-ROUND('وارد کردن اطلاعات'!$D$12,0))</f>
        <v/>
      </c>
      <c r="T8">
        <f>IF(G[[#This Row],[9]]-ROUND('وارد کردن اطلاعات'!$D$13,0)&lt;0,1000,G[[#This Row],[9]]-ROUND('وارد کردن اطلاعات'!$D$13,0))</f>
        <v/>
      </c>
      <c r="U8">
        <f>IF(G[[#This Row],[10]]-ROUND('وارد کردن اطلاعات'!$D$14,0)&lt;0,1000,G[[#This Row],[10]]-ROUND('وارد کردن اطلاعات'!$D$14,0))</f>
        <v/>
      </c>
    </row>
    <row r="9">
      <c r="A9" t="n">
        <v>12</v>
      </c>
      <c r="B9" t="n">
        <v>16</v>
      </c>
      <c r="C9" t="n">
        <v>18</v>
      </c>
      <c r="D9" t="n">
        <v>37</v>
      </c>
      <c r="E9" t="n">
        <v>-1</v>
      </c>
      <c r="F9" t="n">
        <v>-1</v>
      </c>
      <c r="G9" t="n">
        <v>-1</v>
      </c>
      <c r="H9" t="n">
        <v>-1</v>
      </c>
      <c r="I9" t="n">
        <v>-1</v>
      </c>
      <c r="J9" t="n">
        <v>-1</v>
      </c>
      <c r="K9" t="n">
        <v>-1</v>
      </c>
      <c r="L9">
        <f>IF(G[[#This Row],[1]]-ROUND('وارد کردن اطلاعات'!$D$5,0)&lt;0,1000,G[[#This Row],[1]]-ROUND('وارد کردن اطلاعات'!$D$5,0))</f>
        <v/>
      </c>
      <c r="M9">
        <f>IF(G[[#This Row],[2]]-ROUND('وارد کردن اطلاعات'!$D$6,0)&lt;0,1000,G[[#This Row],[2]]-ROUND('وارد کردن اطلاعات'!$D$6,0))</f>
        <v/>
      </c>
      <c r="N9">
        <f>IF(G[[#This Row],[3]]-ROUND('وارد کردن اطلاعات'!$D$7,0)&lt;0,1000,G[[#This Row],[3]]-ROUND('وارد کردن اطلاعات'!$D$7,0))</f>
        <v/>
      </c>
      <c r="O9">
        <f>IF(G[[#This Row],[4]]-ROUND('وارد کردن اطلاعات'!$D$8,0)&lt;0,1000,G[[#This Row],[4]]-ROUND('وارد کردن اطلاعات'!$D$8,0))</f>
        <v/>
      </c>
      <c r="P9">
        <f>IF(G[[#This Row],[5]]-ROUND('وارد کردن اطلاعات'!$D$9,0)&lt;0,1000,G[[#This Row],[5]]-ROUND('وارد کردن اطلاعات'!$D$9,0))</f>
        <v/>
      </c>
      <c r="Q9">
        <f>IF(G[[#This Row],[6]]-ROUND('وارد کردن اطلاعات'!$D$10,0)&lt;0,1000,G[[#This Row],[6]]-ROUND('وارد کردن اطلاعات'!$D$10,0))</f>
        <v/>
      </c>
      <c r="R9">
        <f>IF(G[[#This Row],[7]]-ROUND('وارد کردن اطلاعات'!$D$11,0)&lt;0,1000,G[[#This Row],[7]]-ROUND('وارد کردن اطلاعات'!$D$11,0))</f>
        <v/>
      </c>
      <c r="S9">
        <f>IF(G[[#This Row],[8]]-ROUND('وارد کردن اطلاعات'!$D$12,0)&lt;0,1000,G[[#This Row],[8]]-ROUND('وارد کردن اطلاعات'!$D$12,0))</f>
        <v/>
      </c>
      <c r="T9">
        <f>IF(G[[#This Row],[9]]-ROUND('وارد کردن اطلاعات'!$D$13,0)&lt;0,1000,G[[#This Row],[9]]-ROUND('وارد کردن اطلاعات'!$D$13,0))</f>
        <v/>
      </c>
      <c r="U9">
        <f>IF(G[[#This Row],[10]]-ROUND('وارد کردن اطلاعات'!$D$14,0)&lt;0,1000,G[[#This Row],[10]]-ROUND('وارد کردن اطلاعات'!$D$14,0))</f>
        <v/>
      </c>
    </row>
    <row r="10">
      <c r="A10" t="n">
        <v>11</v>
      </c>
      <c r="B10" t="n">
        <v>17</v>
      </c>
      <c r="C10" t="n">
        <v>19</v>
      </c>
      <c r="D10" t="n">
        <v>42</v>
      </c>
      <c r="E10" t="n">
        <v>0</v>
      </c>
      <c r="F10" t="n">
        <v>-1</v>
      </c>
      <c r="G10" t="n">
        <v>7</v>
      </c>
      <c r="H10" t="n">
        <v>-1</v>
      </c>
      <c r="I10" t="n">
        <v>28</v>
      </c>
      <c r="J10" t="n">
        <v>15</v>
      </c>
      <c r="K10" t="n">
        <v>5</v>
      </c>
      <c r="L10">
        <f>IF(G[[#This Row],[1]]-ROUND('وارد کردن اطلاعات'!$D$5,0)&lt;0,1000,G[[#This Row],[1]]-ROUND('وارد کردن اطلاعات'!$D$5,0))</f>
        <v/>
      </c>
      <c r="M10">
        <f>IF(G[[#This Row],[2]]-ROUND('وارد کردن اطلاعات'!$D$6,0)&lt;0,1000,G[[#This Row],[2]]-ROUND('وارد کردن اطلاعات'!$D$6,0))</f>
        <v/>
      </c>
      <c r="N10">
        <f>IF(G[[#This Row],[3]]-ROUND('وارد کردن اطلاعات'!$D$7,0)&lt;0,1000,G[[#This Row],[3]]-ROUND('وارد کردن اطلاعات'!$D$7,0))</f>
        <v/>
      </c>
      <c r="O10">
        <f>IF(G[[#This Row],[4]]-ROUND('وارد کردن اطلاعات'!$D$8,0)&lt;0,1000,G[[#This Row],[4]]-ROUND('وارد کردن اطلاعات'!$D$8,0))</f>
        <v/>
      </c>
      <c r="P10">
        <f>IF(G[[#This Row],[5]]-ROUND('وارد کردن اطلاعات'!$D$9,0)&lt;0,1000,G[[#This Row],[5]]-ROUND('وارد کردن اطلاعات'!$D$9,0))</f>
        <v/>
      </c>
      <c r="Q10">
        <f>IF(G[[#This Row],[6]]-ROUND('وارد کردن اطلاعات'!$D$10,0)&lt;0,1000,G[[#This Row],[6]]-ROUND('وارد کردن اطلاعات'!$D$10,0))</f>
        <v/>
      </c>
      <c r="R10">
        <f>IF(G[[#This Row],[7]]-ROUND('وارد کردن اطلاعات'!$D$11,0)&lt;0,1000,G[[#This Row],[7]]-ROUND('وارد کردن اطلاعات'!$D$11,0))</f>
        <v/>
      </c>
      <c r="S10">
        <f>IF(G[[#This Row],[8]]-ROUND('وارد کردن اطلاعات'!$D$12,0)&lt;0,1000,G[[#This Row],[8]]-ROUND('وارد کردن اطلاعات'!$D$12,0))</f>
        <v/>
      </c>
      <c r="T10">
        <f>IF(G[[#This Row],[9]]-ROUND('وارد کردن اطلاعات'!$D$13,0)&lt;0,1000,G[[#This Row],[9]]-ROUND('وارد کردن اطلاعات'!$D$13,0))</f>
        <v/>
      </c>
      <c r="U10">
        <f>IF(G[[#This Row],[10]]-ROUND('وارد کردن اطلاعات'!$D$14,0)&lt;0,1000,G[[#This Row],[10]]-ROUND('وارد کردن اطلاعات'!$D$14,0))</f>
        <v/>
      </c>
    </row>
    <row r="11">
      <c r="A11" t="n">
        <v>10</v>
      </c>
      <c r="B11" t="n">
        <v>18</v>
      </c>
      <c r="C11" t="n">
        <v>-1</v>
      </c>
      <c r="D11" t="n">
        <v>45</v>
      </c>
      <c r="E11" t="n">
        <v>-1</v>
      </c>
      <c r="F11" t="n">
        <v>-1</v>
      </c>
      <c r="G11" t="n">
        <v>-1</v>
      </c>
      <c r="H11" t="n">
        <v>29</v>
      </c>
      <c r="I11" t="n">
        <v>23</v>
      </c>
      <c r="J11" t="n">
        <v>14</v>
      </c>
      <c r="K11" t="n">
        <v>-1</v>
      </c>
      <c r="L11">
        <f>IF(G[[#This Row],[1]]-ROUND('وارد کردن اطلاعات'!$D$5,0)&lt;0,1000,G[[#This Row],[1]]-ROUND('وارد کردن اطلاعات'!$D$5,0))</f>
        <v/>
      </c>
      <c r="M11">
        <f>IF(G[[#This Row],[2]]-ROUND('وارد کردن اطلاعات'!$D$6,0)&lt;0,1000,G[[#This Row],[2]]-ROUND('وارد کردن اطلاعات'!$D$6,0))</f>
        <v/>
      </c>
      <c r="N11">
        <f>IF(G[[#This Row],[3]]-ROUND('وارد کردن اطلاعات'!$D$7,0)&lt;0,1000,G[[#This Row],[3]]-ROUND('وارد کردن اطلاعات'!$D$7,0))</f>
        <v/>
      </c>
      <c r="O11">
        <f>IF(G[[#This Row],[4]]-ROUND('وارد کردن اطلاعات'!$D$8,0)&lt;0,1000,G[[#This Row],[4]]-ROUND('وارد کردن اطلاعات'!$D$8,0))</f>
        <v/>
      </c>
      <c r="P11">
        <f>IF(G[[#This Row],[5]]-ROUND('وارد کردن اطلاعات'!$D$9,0)&lt;0,1000,G[[#This Row],[5]]-ROUND('وارد کردن اطلاعات'!$D$9,0))</f>
        <v/>
      </c>
      <c r="Q11">
        <f>IF(G[[#This Row],[6]]-ROUND('وارد کردن اطلاعات'!$D$10,0)&lt;0,1000,G[[#This Row],[6]]-ROUND('وارد کردن اطلاعات'!$D$10,0))</f>
        <v/>
      </c>
      <c r="R11">
        <f>IF(G[[#This Row],[7]]-ROUND('وارد کردن اطلاعات'!$D$11,0)&lt;0,1000,G[[#This Row],[7]]-ROUND('وارد کردن اطلاعات'!$D$11,0))</f>
        <v/>
      </c>
      <c r="S11">
        <f>IF(G[[#This Row],[8]]-ROUND('وارد کردن اطلاعات'!$D$12,0)&lt;0,1000,G[[#This Row],[8]]-ROUND('وارد کردن اطلاعات'!$D$12,0))</f>
        <v/>
      </c>
      <c r="T11">
        <f>IF(G[[#This Row],[9]]-ROUND('وارد کردن اطلاعات'!$D$13,0)&lt;0,1000,G[[#This Row],[9]]-ROUND('وارد کردن اطلاعات'!$D$13,0))</f>
        <v/>
      </c>
      <c r="U11">
        <f>IF(G[[#This Row],[10]]-ROUND('وارد کردن اطلاعات'!$D$14,0)&lt;0,1000,G[[#This Row],[10]]-ROUND('وارد کردن اطلاعات'!$D$14,0))</f>
        <v/>
      </c>
    </row>
    <row r="12">
      <c r="A12" t="n">
        <v>9</v>
      </c>
      <c r="B12" t="n">
        <v>19</v>
      </c>
      <c r="C12" t="n">
        <v>20</v>
      </c>
      <c r="D12" t="n">
        <v>47</v>
      </c>
      <c r="E12" t="n">
        <v>-1</v>
      </c>
      <c r="F12" t="n">
        <v>9</v>
      </c>
      <c r="G12" t="n">
        <v>6</v>
      </c>
      <c r="H12" t="n">
        <v>27</v>
      </c>
      <c r="I12" t="n">
        <v>17</v>
      </c>
      <c r="J12" t="n">
        <v>-1</v>
      </c>
      <c r="K12" t="n">
        <v>-1</v>
      </c>
      <c r="L12">
        <f>IF(G[[#This Row],[1]]-ROUND('وارد کردن اطلاعات'!$D$5,0)&lt;0,1000,G[[#This Row],[1]]-ROUND('وارد کردن اطلاعات'!$D$5,0))</f>
        <v/>
      </c>
      <c r="M12">
        <f>IF(G[[#This Row],[2]]-ROUND('وارد کردن اطلاعات'!$D$6,0)&lt;0,1000,G[[#This Row],[2]]-ROUND('وارد کردن اطلاعات'!$D$6,0))</f>
        <v/>
      </c>
      <c r="N12">
        <f>IF(G[[#This Row],[3]]-ROUND('وارد کردن اطلاعات'!$D$7,0)&lt;0,1000,G[[#This Row],[3]]-ROUND('وارد کردن اطلاعات'!$D$7,0))</f>
        <v/>
      </c>
      <c r="O12">
        <f>IF(G[[#This Row],[4]]-ROUND('وارد کردن اطلاعات'!$D$8,0)&lt;0,1000,G[[#This Row],[4]]-ROUND('وارد کردن اطلاعات'!$D$8,0))</f>
        <v/>
      </c>
      <c r="P12">
        <f>IF(G[[#This Row],[5]]-ROUND('وارد کردن اطلاعات'!$D$9,0)&lt;0,1000,G[[#This Row],[5]]-ROUND('وارد کردن اطلاعات'!$D$9,0))</f>
        <v/>
      </c>
      <c r="Q12">
        <f>IF(G[[#This Row],[6]]-ROUND('وارد کردن اطلاعات'!$D$10,0)&lt;0,1000,G[[#This Row],[6]]-ROUND('وارد کردن اطلاعات'!$D$10,0))</f>
        <v/>
      </c>
      <c r="R12">
        <f>IF(G[[#This Row],[7]]-ROUND('وارد کردن اطلاعات'!$D$11,0)&lt;0,1000,G[[#This Row],[7]]-ROUND('وارد کردن اطلاعات'!$D$11,0))</f>
        <v/>
      </c>
      <c r="S12">
        <f>IF(G[[#This Row],[8]]-ROUND('وارد کردن اطلاعات'!$D$12,0)&lt;0,1000,G[[#This Row],[8]]-ROUND('وارد کردن اطلاعات'!$D$12,0))</f>
        <v/>
      </c>
      <c r="T12">
        <f>IF(G[[#This Row],[9]]-ROUND('وارد کردن اطلاعات'!$D$13,0)&lt;0,1000,G[[#This Row],[9]]-ROUND('وارد کردن اطلاعات'!$D$13,0))</f>
        <v/>
      </c>
      <c r="U12">
        <f>IF(G[[#This Row],[10]]-ROUND('وارد کردن اطلاعات'!$D$14,0)&lt;0,1000,G[[#This Row],[10]]-ROUND('وارد کردن اطلاعات'!$D$14,0))</f>
        <v/>
      </c>
    </row>
    <row r="13">
      <c r="A13" t="n">
        <v>8</v>
      </c>
      <c r="B13" t="n">
        <v>-1</v>
      </c>
      <c r="C13" t="n">
        <v>-1</v>
      </c>
      <c r="D13" t="n">
        <v>49</v>
      </c>
      <c r="E13" t="n">
        <v>-1</v>
      </c>
      <c r="F13" t="n">
        <v>8</v>
      </c>
      <c r="G13" t="n">
        <v>5</v>
      </c>
      <c r="H13" t="n">
        <v>23</v>
      </c>
      <c r="I13" t="n">
        <v>13</v>
      </c>
      <c r="J13" t="n">
        <v>13</v>
      </c>
      <c r="K13" t="n">
        <v>-1</v>
      </c>
      <c r="L13">
        <f>IF(G[[#This Row],[1]]-ROUND('وارد کردن اطلاعات'!$D$5,0)&lt;0,1000,G[[#This Row],[1]]-ROUND('وارد کردن اطلاعات'!$D$5,0))</f>
        <v/>
      </c>
      <c r="M13">
        <f>IF(G[[#This Row],[2]]-ROUND('وارد کردن اطلاعات'!$D$6,0)&lt;0,1000,G[[#This Row],[2]]-ROUND('وارد کردن اطلاعات'!$D$6,0))</f>
        <v/>
      </c>
      <c r="N13">
        <f>IF(G[[#This Row],[3]]-ROUND('وارد کردن اطلاعات'!$D$7,0)&lt;0,1000,G[[#This Row],[3]]-ROUND('وارد کردن اطلاعات'!$D$7,0))</f>
        <v/>
      </c>
      <c r="O13">
        <f>IF(G[[#This Row],[4]]-ROUND('وارد کردن اطلاعات'!$D$8,0)&lt;0,1000,G[[#This Row],[4]]-ROUND('وارد کردن اطلاعات'!$D$8,0))</f>
        <v/>
      </c>
      <c r="P13">
        <f>IF(G[[#This Row],[5]]-ROUND('وارد کردن اطلاعات'!$D$9,0)&lt;0,1000,G[[#This Row],[5]]-ROUND('وارد کردن اطلاعات'!$D$9,0))</f>
        <v/>
      </c>
      <c r="Q13">
        <f>IF(G[[#This Row],[6]]-ROUND('وارد کردن اطلاعات'!$D$10,0)&lt;0,1000,G[[#This Row],[6]]-ROUND('وارد کردن اطلاعات'!$D$10,0))</f>
        <v/>
      </c>
      <c r="R13">
        <f>IF(G[[#This Row],[7]]-ROUND('وارد کردن اطلاعات'!$D$11,0)&lt;0,1000,G[[#This Row],[7]]-ROUND('وارد کردن اطلاعات'!$D$11,0))</f>
        <v/>
      </c>
      <c r="S13">
        <f>IF(G[[#This Row],[8]]-ROUND('وارد کردن اطلاعات'!$D$12,0)&lt;0,1000,G[[#This Row],[8]]-ROUND('وارد کردن اطلاعات'!$D$12,0))</f>
        <v/>
      </c>
      <c r="T13">
        <f>IF(G[[#This Row],[9]]-ROUND('وارد کردن اطلاعات'!$D$13,0)&lt;0,1000,G[[#This Row],[9]]-ROUND('وارد کردن اطلاعات'!$D$13,0))</f>
        <v/>
      </c>
      <c r="U13">
        <f>IF(G[[#This Row],[10]]-ROUND('وارد کردن اطلاعات'!$D$14,0)&lt;0,1000,G[[#This Row],[10]]-ROUND('وارد کردن اطلاعات'!$D$14,0))</f>
        <v/>
      </c>
    </row>
    <row r="14">
      <c r="A14" t="n">
        <v>7</v>
      </c>
      <c r="B14" t="n">
        <v>20</v>
      </c>
      <c r="C14" t="n">
        <v>21</v>
      </c>
      <c r="D14" t="n">
        <v>54</v>
      </c>
      <c r="E14" t="n">
        <v>1</v>
      </c>
      <c r="F14" t="n">
        <v>7</v>
      </c>
      <c r="G14" t="n">
        <v>4</v>
      </c>
      <c r="H14" t="n">
        <v>14</v>
      </c>
      <c r="I14" t="n">
        <v>6</v>
      </c>
      <c r="J14" t="n">
        <v>-1</v>
      </c>
      <c r="K14" t="n">
        <v>-1</v>
      </c>
      <c r="L14">
        <f>IF(G[[#This Row],[1]]-ROUND('وارد کردن اطلاعات'!$D$5,0)&lt;0,1000,G[[#This Row],[1]]-ROUND('وارد کردن اطلاعات'!$D$5,0))</f>
        <v/>
      </c>
      <c r="M14">
        <f>IF(G[[#This Row],[2]]-ROUND('وارد کردن اطلاعات'!$D$6,0)&lt;0,1000,G[[#This Row],[2]]-ROUND('وارد کردن اطلاعات'!$D$6,0))</f>
        <v/>
      </c>
      <c r="N14">
        <f>IF(G[[#This Row],[3]]-ROUND('وارد کردن اطلاعات'!$D$7,0)&lt;0,1000,G[[#This Row],[3]]-ROUND('وارد کردن اطلاعات'!$D$7,0))</f>
        <v/>
      </c>
      <c r="O14">
        <f>IF(G[[#This Row],[4]]-ROUND('وارد کردن اطلاعات'!$D$8,0)&lt;0,1000,G[[#This Row],[4]]-ROUND('وارد کردن اطلاعات'!$D$8,0))</f>
        <v/>
      </c>
      <c r="P14">
        <f>IF(G[[#This Row],[5]]-ROUND('وارد کردن اطلاعات'!$D$9,0)&lt;0,1000,G[[#This Row],[5]]-ROUND('وارد کردن اطلاعات'!$D$9,0))</f>
        <v/>
      </c>
      <c r="Q14">
        <f>IF(G[[#This Row],[6]]-ROUND('وارد کردن اطلاعات'!$D$10,0)&lt;0,1000,G[[#This Row],[6]]-ROUND('وارد کردن اطلاعات'!$D$10,0))</f>
        <v/>
      </c>
      <c r="R14">
        <f>IF(G[[#This Row],[7]]-ROUND('وارد کردن اطلاعات'!$D$11,0)&lt;0,1000,G[[#This Row],[7]]-ROUND('وارد کردن اطلاعات'!$D$11,0))</f>
        <v/>
      </c>
      <c r="S14">
        <f>IF(G[[#This Row],[8]]-ROUND('وارد کردن اطلاعات'!$D$12,0)&lt;0,1000,G[[#This Row],[8]]-ROUND('وارد کردن اطلاعات'!$D$12,0))</f>
        <v/>
      </c>
      <c r="T14">
        <f>IF(G[[#This Row],[9]]-ROUND('وارد کردن اطلاعات'!$D$13,0)&lt;0,1000,G[[#This Row],[9]]-ROUND('وارد کردن اطلاعات'!$D$13,0))</f>
        <v/>
      </c>
      <c r="U14">
        <f>IF(G[[#This Row],[10]]-ROUND('وارد کردن اطلاعات'!$D$14,0)&lt;0,1000,G[[#This Row],[10]]-ROUND('وارد کردن اطلاعات'!$D$14,0))</f>
        <v/>
      </c>
    </row>
    <row r="15">
      <c r="A15" t="n">
        <v>6</v>
      </c>
      <c r="B15" t="n">
        <v>22</v>
      </c>
      <c r="C15" t="n">
        <v>23</v>
      </c>
      <c r="D15" t="n">
        <v>58</v>
      </c>
      <c r="E15" t="n">
        <v>-1</v>
      </c>
      <c r="F15" t="n">
        <v>5</v>
      </c>
      <c r="G15" t="n">
        <v>-1</v>
      </c>
      <c r="H15" t="n">
        <v>10</v>
      </c>
      <c r="I15" t="n">
        <v>3</v>
      </c>
      <c r="J15" t="n">
        <v>12</v>
      </c>
      <c r="K15" t="n">
        <v>4</v>
      </c>
      <c r="L15">
        <f>IF(G[[#This Row],[1]]-ROUND('وارد کردن اطلاعات'!$D$5,0)&lt;0,1000,G[[#This Row],[1]]-ROUND('وارد کردن اطلاعات'!$D$5,0))</f>
        <v/>
      </c>
      <c r="M15">
        <f>IF(G[[#This Row],[2]]-ROUND('وارد کردن اطلاعات'!$D$6,0)&lt;0,1000,G[[#This Row],[2]]-ROUND('وارد کردن اطلاعات'!$D$6,0))</f>
        <v/>
      </c>
      <c r="N15">
        <f>IF(G[[#This Row],[3]]-ROUND('وارد کردن اطلاعات'!$D$7,0)&lt;0,1000,G[[#This Row],[3]]-ROUND('وارد کردن اطلاعات'!$D$7,0))</f>
        <v/>
      </c>
      <c r="O15">
        <f>IF(G[[#This Row],[4]]-ROUND('وارد کردن اطلاعات'!$D$8,0)&lt;0,1000,G[[#This Row],[4]]-ROUND('وارد کردن اطلاعات'!$D$8,0))</f>
        <v/>
      </c>
      <c r="P15">
        <f>IF(G[[#This Row],[5]]-ROUND('وارد کردن اطلاعات'!$D$9,0)&lt;0,1000,G[[#This Row],[5]]-ROUND('وارد کردن اطلاعات'!$D$9,0))</f>
        <v/>
      </c>
      <c r="Q15">
        <f>IF(G[[#This Row],[6]]-ROUND('وارد کردن اطلاعات'!$D$10,0)&lt;0,1000,G[[#This Row],[6]]-ROUND('وارد کردن اطلاعات'!$D$10,0))</f>
        <v/>
      </c>
      <c r="R15">
        <f>IF(G[[#This Row],[7]]-ROUND('وارد کردن اطلاعات'!$D$11,0)&lt;0,1000,G[[#This Row],[7]]-ROUND('وارد کردن اطلاعات'!$D$11,0))</f>
        <v/>
      </c>
      <c r="S15">
        <f>IF(G[[#This Row],[8]]-ROUND('وارد کردن اطلاعات'!$D$12,0)&lt;0,1000,G[[#This Row],[8]]-ROUND('وارد کردن اطلاعات'!$D$12,0))</f>
        <v/>
      </c>
      <c r="T15">
        <f>IF(G[[#This Row],[9]]-ROUND('وارد کردن اطلاعات'!$D$13,0)&lt;0,1000,G[[#This Row],[9]]-ROUND('وارد کردن اطلاعات'!$D$13,0))</f>
        <v/>
      </c>
      <c r="U15">
        <f>IF(G[[#This Row],[10]]-ROUND('وارد کردن اطلاعات'!$D$14,0)&lt;0,1000,G[[#This Row],[10]]-ROUND('وارد کردن اطلاعات'!$D$14,0))</f>
        <v/>
      </c>
    </row>
    <row r="16">
      <c r="A16" t="n">
        <v>5</v>
      </c>
      <c r="B16" t="n">
        <v>23</v>
      </c>
      <c r="C16" t="n">
        <v>26</v>
      </c>
      <c r="D16" t="n">
        <v>63</v>
      </c>
      <c r="E16" t="n">
        <v>-1</v>
      </c>
      <c r="F16" t="n">
        <v>4</v>
      </c>
      <c r="G16" t="n">
        <v>3</v>
      </c>
      <c r="H16" t="n">
        <v>6</v>
      </c>
      <c r="I16" t="n">
        <v>2</v>
      </c>
      <c r="J16" t="n">
        <v>10</v>
      </c>
      <c r="K16" t="n">
        <v>-1</v>
      </c>
      <c r="L16">
        <f>IF(G[[#This Row],[1]]-ROUND('وارد کردن اطلاعات'!$D$5,0)&lt;0,1000,G[[#This Row],[1]]-ROUND('وارد کردن اطلاعات'!$D$5,0))</f>
        <v/>
      </c>
      <c r="M16">
        <f>IF(G[[#This Row],[2]]-ROUND('وارد کردن اطلاعات'!$D$6,0)&lt;0,1000,G[[#This Row],[2]]-ROUND('وارد کردن اطلاعات'!$D$6,0))</f>
        <v/>
      </c>
      <c r="N16">
        <f>IF(G[[#This Row],[3]]-ROUND('وارد کردن اطلاعات'!$D$7,0)&lt;0,1000,G[[#This Row],[3]]-ROUND('وارد کردن اطلاعات'!$D$7,0))</f>
        <v/>
      </c>
      <c r="O16">
        <f>IF(G[[#This Row],[4]]-ROUND('وارد کردن اطلاعات'!$D$8,0)&lt;0,1000,G[[#This Row],[4]]-ROUND('وارد کردن اطلاعات'!$D$8,0))</f>
        <v/>
      </c>
      <c r="P16">
        <f>IF(G[[#This Row],[5]]-ROUND('وارد کردن اطلاعات'!$D$9,0)&lt;0,1000,G[[#This Row],[5]]-ROUND('وارد کردن اطلاعات'!$D$9,0))</f>
        <v/>
      </c>
      <c r="Q16">
        <f>IF(G[[#This Row],[6]]-ROUND('وارد کردن اطلاعات'!$D$10,0)&lt;0,1000,G[[#This Row],[6]]-ROUND('وارد کردن اطلاعات'!$D$10,0))</f>
        <v/>
      </c>
      <c r="R16">
        <f>IF(G[[#This Row],[7]]-ROUND('وارد کردن اطلاعات'!$D$11,0)&lt;0,1000,G[[#This Row],[7]]-ROUND('وارد کردن اطلاعات'!$D$11,0))</f>
        <v/>
      </c>
      <c r="S16">
        <f>IF(G[[#This Row],[8]]-ROUND('وارد کردن اطلاعات'!$D$12,0)&lt;0,1000,G[[#This Row],[8]]-ROUND('وارد کردن اطلاعات'!$D$12,0))</f>
        <v/>
      </c>
      <c r="T16">
        <f>IF(G[[#This Row],[9]]-ROUND('وارد کردن اطلاعات'!$D$13,0)&lt;0,1000,G[[#This Row],[9]]-ROUND('وارد کردن اطلاعات'!$D$13,0))</f>
        <v/>
      </c>
      <c r="U16">
        <f>IF(G[[#This Row],[10]]-ROUND('وارد کردن اطلاعات'!$D$14,0)&lt;0,1000,G[[#This Row],[10]]-ROUND('وارد کردن اطلاعات'!$D$14,0))</f>
        <v/>
      </c>
    </row>
    <row r="17">
      <c r="A17" t="n">
        <v>4</v>
      </c>
      <c r="B17" t="n">
        <v>25</v>
      </c>
      <c r="C17" t="n">
        <v>27</v>
      </c>
      <c r="D17" t="n">
        <v>64</v>
      </c>
      <c r="E17" t="n">
        <v>-1</v>
      </c>
      <c r="F17" t="n">
        <v>3</v>
      </c>
      <c r="G17" t="n">
        <v>2</v>
      </c>
      <c r="H17" t="n">
        <v>5</v>
      </c>
      <c r="I17" t="n">
        <v>-1</v>
      </c>
      <c r="J17" t="n">
        <v>8</v>
      </c>
      <c r="K17" t="n">
        <v>-1</v>
      </c>
      <c r="L17">
        <f>IF(G[[#This Row],[1]]-ROUND('وارد کردن اطلاعات'!$D$5,0)&lt;0,1000,G[[#This Row],[1]]-ROUND('وارد کردن اطلاعات'!$D$5,0))</f>
        <v/>
      </c>
      <c r="M17">
        <f>IF(G[[#This Row],[2]]-ROUND('وارد کردن اطلاعات'!$D$6,0)&lt;0,1000,G[[#This Row],[2]]-ROUND('وارد کردن اطلاعات'!$D$6,0))</f>
        <v/>
      </c>
      <c r="N17">
        <f>IF(G[[#This Row],[3]]-ROUND('وارد کردن اطلاعات'!$D$7,0)&lt;0,1000,G[[#This Row],[3]]-ROUND('وارد کردن اطلاعات'!$D$7,0))</f>
        <v/>
      </c>
      <c r="O17">
        <f>IF(G[[#This Row],[4]]-ROUND('وارد کردن اطلاعات'!$D$8,0)&lt;0,1000,G[[#This Row],[4]]-ROUND('وارد کردن اطلاعات'!$D$8,0))</f>
        <v/>
      </c>
      <c r="P17">
        <f>IF(G[[#This Row],[5]]-ROUND('وارد کردن اطلاعات'!$D$9,0)&lt;0,1000,G[[#This Row],[5]]-ROUND('وارد کردن اطلاعات'!$D$9,0))</f>
        <v/>
      </c>
      <c r="Q17">
        <f>IF(G[[#This Row],[6]]-ROUND('وارد کردن اطلاعات'!$D$10,0)&lt;0,1000,G[[#This Row],[6]]-ROUND('وارد کردن اطلاعات'!$D$10,0))</f>
        <v/>
      </c>
      <c r="R17">
        <f>IF(G[[#This Row],[7]]-ROUND('وارد کردن اطلاعات'!$D$11,0)&lt;0,1000,G[[#This Row],[7]]-ROUND('وارد کردن اطلاعات'!$D$11,0))</f>
        <v/>
      </c>
      <c r="S17">
        <f>IF(G[[#This Row],[8]]-ROUND('وارد کردن اطلاعات'!$D$12,0)&lt;0,1000,G[[#This Row],[8]]-ROUND('وارد کردن اطلاعات'!$D$12,0))</f>
        <v/>
      </c>
      <c r="T17">
        <f>IF(G[[#This Row],[9]]-ROUND('وارد کردن اطلاعات'!$D$13,0)&lt;0,1000,G[[#This Row],[9]]-ROUND('وارد کردن اطلاعات'!$D$13,0))</f>
        <v/>
      </c>
      <c r="U17">
        <f>IF(G[[#This Row],[10]]-ROUND('وارد کردن اطلاعات'!$D$14,0)&lt;0,1000,G[[#This Row],[10]]-ROUND('وارد کردن اطلاعات'!$D$14,0))</f>
        <v/>
      </c>
    </row>
    <row r="18">
      <c r="A18" t="n">
        <v>3</v>
      </c>
      <c r="B18" t="n">
        <v>-1</v>
      </c>
      <c r="C18" t="n">
        <v>-1</v>
      </c>
      <c r="D18" t="n">
        <v>73</v>
      </c>
      <c r="E18" t="n">
        <v>2</v>
      </c>
      <c r="F18" t="n">
        <v>2</v>
      </c>
      <c r="G18" t="n">
        <v>1</v>
      </c>
      <c r="H18" t="n">
        <v>3</v>
      </c>
      <c r="I18" t="n">
        <v>1</v>
      </c>
      <c r="J18" t="n">
        <v>-1</v>
      </c>
      <c r="K18" t="n">
        <v>-1</v>
      </c>
      <c r="L18">
        <f>IF(G[[#This Row],[1]]-ROUND('وارد کردن اطلاعات'!$D$5,0)&lt;0,1000,G[[#This Row],[1]]-ROUND('وارد کردن اطلاعات'!$D$5,0))</f>
        <v/>
      </c>
      <c r="M18">
        <f>IF(G[[#This Row],[2]]-ROUND('وارد کردن اطلاعات'!$D$6,0)&lt;0,1000,G[[#This Row],[2]]-ROUND('وارد کردن اطلاعات'!$D$6,0))</f>
        <v/>
      </c>
      <c r="N18">
        <f>IF(G[[#This Row],[3]]-ROUND('وارد کردن اطلاعات'!$D$7,0)&lt;0,1000,G[[#This Row],[3]]-ROUND('وارد کردن اطلاعات'!$D$7,0))</f>
        <v/>
      </c>
      <c r="O18">
        <f>IF(G[[#This Row],[4]]-ROUND('وارد کردن اطلاعات'!$D$8,0)&lt;0,1000,G[[#This Row],[4]]-ROUND('وارد کردن اطلاعات'!$D$8,0))</f>
        <v/>
      </c>
      <c r="P18">
        <f>IF(G[[#This Row],[5]]-ROUND('وارد کردن اطلاعات'!$D$9,0)&lt;0,1000,G[[#This Row],[5]]-ROUND('وارد کردن اطلاعات'!$D$9,0))</f>
        <v/>
      </c>
      <c r="Q18">
        <f>IF(G[[#This Row],[6]]-ROUND('وارد کردن اطلاعات'!$D$10,0)&lt;0,1000,G[[#This Row],[6]]-ROUND('وارد کردن اطلاعات'!$D$10,0))</f>
        <v/>
      </c>
      <c r="R18">
        <f>IF(G[[#This Row],[7]]-ROUND('وارد کردن اطلاعات'!$D$11,0)&lt;0,1000,G[[#This Row],[7]]-ROUND('وارد کردن اطلاعات'!$D$11,0))</f>
        <v/>
      </c>
      <c r="S18">
        <f>IF(G[[#This Row],[8]]-ROUND('وارد کردن اطلاعات'!$D$12,0)&lt;0,1000,G[[#This Row],[8]]-ROUND('وارد کردن اطلاعات'!$D$12,0))</f>
        <v/>
      </c>
      <c r="T18">
        <f>IF(G[[#This Row],[9]]-ROUND('وارد کردن اطلاعات'!$D$13,0)&lt;0,1000,G[[#This Row],[9]]-ROUND('وارد کردن اطلاعات'!$D$13,0))</f>
        <v/>
      </c>
      <c r="U18">
        <f>IF(G[[#This Row],[10]]-ROUND('وارد کردن اطلاعات'!$D$14,0)&lt;0,1000,G[[#This Row],[10]]-ROUND('وارد کردن اطلاعات'!$D$14,0))</f>
        <v/>
      </c>
    </row>
    <row r="19">
      <c r="A19" t="n">
        <v>2</v>
      </c>
      <c r="B19" t="n">
        <v>-1</v>
      </c>
      <c r="C19" t="n">
        <v>-1</v>
      </c>
      <c r="D19" t="n">
        <v>-1</v>
      </c>
      <c r="E19" t="n">
        <v>-1</v>
      </c>
      <c r="F19" t="n">
        <v>-1</v>
      </c>
      <c r="G19" t="n">
        <v>-1</v>
      </c>
      <c r="H19" t="n">
        <v>-1</v>
      </c>
      <c r="I19" t="n">
        <v>-1</v>
      </c>
      <c r="J19" t="n">
        <v>-1</v>
      </c>
      <c r="K19" t="n">
        <v>3</v>
      </c>
      <c r="L19">
        <f>IF(G[[#This Row],[1]]-ROUND('وارد کردن اطلاعات'!$D$5,0)&lt;0,1000,G[[#This Row],[1]]-ROUND('وارد کردن اطلاعات'!$D$5,0))</f>
        <v/>
      </c>
      <c r="M19">
        <f>IF(G[[#This Row],[2]]-ROUND('وارد کردن اطلاعات'!$D$6,0)&lt;0,1000,G[[#This Row],[2]]-ROUND('وارد کردن اطلاعات'!$D$6,0))</f>
        <v/>
      </c>
      <c r="N19">
        <f>IF(G[[#This Row],[3]]-ROUND('وارد کردن اطلاعات'!$D$7,0)&lt;0,1000,G[[#This Row],[3]]-ROUND('وارد کردن اطلاعات'!$D$7,0))</f>
        <v/>
      </c>
      <c r="O19">
        <f>IF(G[[#This Row],[4]]-ROUND('وارد کردن اطلاعات'!$D$8,0)&lt;0,1000,G[[#This Row],[4]]-ROUND('وارد کردن اطلاعات'!$D$8,0))</f>
        <v/>
      </c>
      <c r="P19">
        <f>IF(G[[#This Row],[5]]-ROUND('وارد کردن اطلاعات'!$D$9,0)&lt;0,1000,G[[#This Row],[5]]-ROUND('وارد کردن اطلاعات'!$D$9,0))</f>
        <v/>
      </c>
      <c r="Q19">
        <f>IF(G[[#This Row],[6]]-ROUND('وارد کردن اطلاعات'!$D$10,0)&lt;0,1000,G[[#This Row],[6]]-ROUND('وارد کردن اطلاعات'!$D$10,0))</f>
        <v/>
      </c>
      <c r="R19">
        <f>IF(G[[#This Row],[7]]-ROUND('وارد کردن اطلاعات'!$D$11,0)&lt;0,1000,G[[#This Row],[7]]-ROUND('وارد کردن اطلاعات'!$D$11,0))</f>
        <v/>
      </c>
      <c r="S19">
        <f>IF(G[[#This Row],[8]]-ROUND('وارد کردن اطلاعات'!$D$12,0)&lt;0,1000,G[[#This Row],[8]]-ROUND('وارد کردن اطلاعات'!$D$12,0))</f>
        <v/>
      </c>
      <c r="T19">
        <f>IF(G[[#This Row],[9]]-ROUND('وارد کردن اطلاعات'!$D$13,0)&lt;0,1000,G[[#This Row],[9]]-ROUND('وارد کردن اطلاعات'!$D$13,0))</f>
        <v/>
      </c>
      <c r="U19">
        <f>IF(G[[#This Row],[10]]-ROUND('وارد کردن اطلاعات'!$D$14,0)&lt;0,1000,G[[#This Row],[10]]-ROUND('وارد کردن اطلاعات'!$D$14,0))</f>
        <v/>
      </c>
    </row>
    <row r="20">
      <c r="A20" t="n">
        <v>1</v>
      </c>
      <c r="B20" t="n">
        <v>26</v>
      </c>
      <c r="C20" t="n">
        <v>28</v>
      </c>
      <c r="D20" t="n">
        <v>74</v>
      </c>
      <c r="E20" t="n">
        <v>3</v>
      </c>
      <c r="F20" t="n">
        <v>-1</v>
      </c>
      <c r="G20" t="n">
        <v>0</v>
      </c>
      <c r="H20" t="n">
        <v>-1</v>
      </c>
      <c r="I20" t="n">
        <v>-1</v>
      </c>
      <c r="J20" t="n">
        <v>5</v>
      </c>
      <c r="K20" t="n">
        <v>2</v>
      </c>
      <c r="L20">
        <f>IF(G[[#This Row],[1]]-ROUND('وارد کردن اطلاعات'!$D$5,0)&lt;0,1000,G[[#This Row],[1]]-ROUND('وارد کردن اطلاعات'!$D$5,0))</f>
        <v/>
      </c>
      <c r="M20">
        <f>IF(G[[#This Row],[2]]-ROUND('وارد کردن اطلاعات'!$D$6,0)&lt;0,1000,G[[#This Row],[2]]-ROUND('وارد کردن اطلاعات'!$D$6,0))</f>
        <v/>
      </c>
      <c r="N20">
        <f>IF(G[[#This Row],[3]]-ROUND('وارد کردن اطلاعات'!$D$7,0)&lt;0,1000,G[[#This Row],[3]]-ROUND('وارد کردن اطلاعات'!$D$7,0))</f>
        <v/>
      </c>
      <c r="O20">
        <f>IF(G[[#This Row],[4]]-ROUND('وارد کردن اطلاعات'!$D$8,0)&lt;0,1000,G[[#This Row],[4]]-ROUND('وارد کردن اطلاعات'!$D$8,0))</f>
        <v/>
      </c>
      <c r="P20">
        <f>IF(G[[#This Row],[5]]-ROUND('وارد کردن اطلاعات'!$D$9,0)&lt;0,1000,G[[#This Row],[5]]-ROUND('وارد کردن اطلاعات'!$D$9,0))</f>
        <v/>
      </c>
      <c r="Q20">
        <f>IF(G[[#This Row],[6]]-ROUND('وارد کردن اطلاعات'!$D$10,0)&lt;0,1000,G[[#This Row],[6]]-ROUND('وارد کردن اطلاعات'!$D$10,0))</f>
        <v/>
      </c>
      <c r="R20">
        <f>IF(G[[#This Row],[7]]-ROUND('وارد کردن اطلاعات'!$D$11,0)&lt;0,1000,G[[#This Row],[7]]-ROUND('وارد کردن اطلاعات'!$D$11,0))</f>
        <v/>
      </c>
      <c r="S20">
        <f>IF(G[[#This Row],[8]]-ROUND('وارد کردن اطلاعات'!$D$12,0)&lt;0,1000,G[[#This Row],[8]]-ROUND('وارد کردن اطلاعات'!$D$12,0))</f>
        <v/>
      </c>
      <c r="T20">
        <f>IF(G[[#This Row],[9]]-ROUND('وارد کردن اطلاعات'!$D$13,0)&lt;0,1000,G[[#This Row],[9]]-ROUND('وارد کردن اطلاعات'!$D$13,0))</f>
        <v/>
      </c>
      <c r="U20">
        <f>IF(G[[#This Row],[10]]-ROUND('وارد کردن اطلاعات'!$D$14,0)&lt;0,1000,G[[#This Row],[10]]-ROUND('وارد کردن اطلاعات'!$D$14,0))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omidrazzaghi2000@gmail.com</dc:creator>
  <dcterms:created xsi:type="dcterms:W3CDTF">2021-10-21T06:26:37Z</dcterms:created>
  <dcterms:modified xsi:type="dcterms:W3CDTF">2021-10-29T17:20:08Z</dcterms:modified>
  <cp:lastModifiedBy>omidrazzaghi2000@gmail.com</cp:lastModifiedBy>
</cp:coreProperties>
</file>