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K\2022\Кафедра\За викладачами\"/>
    </mc:Choice>
  </mc:AlternateContent>
  <bookViews>
    <workbookView xWindow="0" yWindow="0" windowWidth="28770" windowHeight="11130"/>
  </bookViews>
  <sheets>
    <sheet name="Козир С.В." sheetId="1" r:id="rId1"/>
    <sheet name="Козир С.В. (2)" sheetId="2" r:id="rId2"/>
  </sheets>
  <definedNames>
    <definedName name="_xlnm.Print_Titles" localSheetId="0">'Козир С.В.'!$4:$5</definedName>
    <definedName name="_xlnm.Print_Titles" localSheetId="1">'Козир С.В. (2)'!$4:$5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4" i="2" l="1"/>
  <c r="BE14" i="2"/>
  <c r="BC14" i="2"/>
  <c r="BB14" i="2"/>
  <c r="BA14" i="2"/>
  <c r="AY14" i="2"/>
  <c r="AW14" i="2"/>
  <c r="AV14" i="2"/>
  <c r="AU14" i="2"/>
  <c r="AT14" i="2"/>
  <c r="AS14" i="2"/>
  <c r="AQ14" i="2"/>
  <c r="AO14" i="2"/>
  <c r="AN14" i="2"/>
  <c r="AM14" i="2"/>
  <c r="AL14" i="2"/>
  <c r="AK14" i="2"/>
  <c r="AJ14" i="2"/>
  <c r="AI14" i="2"/>
  <c r="AH14" i="2"/>
  <c r="AG14" i="2"/>
  <c r="AF14" i="2"/>
  <c r="AE14" i="2"/>
  <c r="AC14" i="2"/>
  <c r="AB14" i="2"/>
  <c r="AA14" i="2"/>
  <c r="Z14" i="2"/>
  <c r="Y14" i="2"/>
  <c r="W14" i="2"/>
  <c r="V14" i="2"/>
  <c r="U14" i="2"/>
  <c r="T14" i="2"/>
  <c r="S14" i="2"/>
  <c r="R14" i="2"/>
  <c r="Q14" i="2"/>
  <c r="AP13" i="2"/>
  <c r="AP14" i="2" s="1"/>
  <c r="BF12" i="2"/>
  <c r="BF13" i="2" s="1"/>
  <c r="AX12" i="2"/>
  <c r="AX13" i="2" s="1"/>
  <c r="AP12" i="2"/>
  <c r="BD11" i="2"/>
  <c r="AZ11" i="2"/>
  <c r="AV11" i="2"/>
  <c r="AR11" i="2"/>
  <c r="AL11" i="2"/>
  <c r="AJ11" i="2"/>
  <c r="AD11" i="2"/>
  <c r="AF11" i="2" s="1"/>
  <c r="X11" i="2"/>
  <c r="Z11" i="2" s="1"/>
  <c r="P11" i="2"/>
  <c r="R11" i="2" s="1"/>
  <c r="BD10" i="2"/>
  <c r="AZ10" i="2"/>
  <c r="AV10" i="2"/>
  <c r="AR10" i="2"/>
  <c r="AL10" i="2"/>
  <c r="AJ10" i="2"/>
  <c r="AF10" i="2"/>
  <c r="AD10" i="2"/>
  <c r="Z10" i="2"/>
  <c r="X10" i="2"/>
  <c r="R10" i="2"/>
  <c r="P10" i="2"/>
  <c r="BH10" i="2" s="1"/>
  <c r="BD9" i="2"/>
  <c r="AZ9" i="2"/>
  <c r="AV9" i="2"/>
  <c r="AR9" i="2"/>
  <c r="AL9" i="2"/>
  <c r="AJ9" i="2"/>
  <c r="AD9" i="2"/>
  <c r="AF9" i="2" s="1"/>
  <c r="X9" i="2"/>
  <c r="Z9" i="2" s="1"/>
  <c r="P9" i="2"/>
  <c r="R9" i="2" s="1"/>
  <c r="BD8" i="2"/>
  <c r="BD12" i="2" s="1"/>
  <c r="BD13" i="2" s="1"/>
  <c r="AZ8" i="2"/>
  <c r="AZ12" i="2" s="1"/>
  <c r="AZ13" i="2" s="1"/>
  <c r="AV8" i="2"/>
  <c r="AR8" i="2"/>
  <c r="AR12" i="2" s="1"/>
  <c r="AR13" i="2" s="1"/>
  <c r="AL8" i="2"/>
  <c r="AJ8" i="2"/>
  <c r="AF8" i="2"/>
  <c r="AD8" i="2"/>
  <c r="AD12" i="2" s="1"/>
  <c r="AD13" i="2" s="1"/>
  <c r="Z8" i="2"/>
  <c r="X8" i="2"/>
  <c r="R8" i="2"/>
  <c r="P8" i="2"/>
  <c r="P12" i="2" s="1"/>
  <c r="P13" i="2" s="1"/>
  <c r="AP15" i="1"/>
  <c r="BF14" i="1"/>
  <c r="BF15" i="1" s="1"/>
  <c r="AX14" i="1"/>
  <c r="AX15" i="1" s="1"/>
  <c r="AP14" i="1"/>
  <c r="BD13" i="1"/>
  <c r="AZ13" i="1"/>
  <c r="AV13" i="1"/>
  <c r="AR13" i="1"/>
  <c r="AL13" i="1"/>
  <c r="AJ13" i="1"/>
  <c r="AD13" i="1"/>
  <c r="AF13" i="1" s="1"/>
  <c r="X13" i="1"/>
  <c r="Z13" i="1" s="1"/>
  <c r="P13" i="1"/>
  <c r="R13" i="1" s="1"/>
  <c r="BD12" i="1"/>
  <c r="AZ12" i="1"/>
  <c r="AV12" i="1"/>
  <c r="AR12" i="1"/>
  <c r="AL12" i="1"/>
  <c r="AJ12" i="1"/>
  <c r="AF12" i="1"/>
  <c r="AD12" i="1"/>
  <c r="Z12" i="1"/>
  <c r="X12" i="1"/>
  <c r="R12" i="1"/>
  <c r="P12" i="1"/>
  <c r="BH12" i="1" s="1"/>
  <c r="BD11" i="1"/>
  <c r="AZ11" i="1"/>
  <c r="AV11" i="1"/>
  <c r="AR11" i="1"/>
  <c r="AL11" i="1"/>
  <c r="AJ11" i="1"/>
  <c r="AD11" i="1"/>
  <c r="AF11" i="1" s="1"/>
  <c r="X11" i="1"/>
  <c r="Z11" i="1" s="1"/>
  <c r="P11" i="1"/>
  <c r="R11" i="1" s="1"/>
  <c r="BD10" i="1"/>
  <c r="AZ10" i="1"/>
  <c r="AV10" i="1"/>
  <c r="AR10" i="1"/>
  <c r="AL10" i="1"/>
  <c r="AJ10" i="1"/>
  <c r="AF10" i="1"/>
  <c r="AD10" i="1"/>
  <c r="Z10" i="1"/>
  <c r="X10" i="1"/>
  <c r="R10" i="1"/>
  <c r="P10" i="1"/>
  <c r="BH10" i="1" s="1"/>
  <c r="BD9" i="1"/>
  <c r="AZ9" i="1"/>
  <c r="AV9" i="1"/>
  <c r="AR9" i="1"/>
  <c r="AL9" i="1"/>
  <c r="AJ9" i="1"/>
  <c r="AD9" i="1"/>
  <c r="AF9" i="1" s="1"/>
  <c r="X9" i="1"/>
  <c r="Z9" i="1" s="1"/>
  <c r="P9" i="1"/>
  <c r="R9" i="1" s="1"/>
  <c r="BD8" i="1"/>
  <c r="BD14" i="1" s="1"/>
  <c r="BD15" i="1" s="1"/>
  <c r="AZ8" i="1"/>
  <c r="AZ14" i="1" s="1"/>
  <c r="AZ15" i="1" s="1"/>
  <c r="AV8" i="1"/>
  <c r="AR8" i="1"/>
  <c r="AR14" i="1" s="1"/>
  <c r="AR15" i="1" s="1"/>
  <c r="AL8" i="1"/>
  <c r="AJ8" i="1"/>
  <c r="AF8" i="1"/>
  <c r="AD8" i="1"/>
  <c r="AD14" i="1" s="1"/>
  <c r="AD15" i="1" s="1"/>
  <c r="Z8" i="1"/>
  <c r="X8" i="1"/>
  <c r="R8" i="1"/>
  <c r="P8" i="1"/>
  <c r="P14" i="1" s="1"/>
  <c r="P15" i="1" s="1"/>
  <c r="AZ14" i="2" l="1"/>
  <c r="BD14" i="2"/>
  <c r="AX14" i="2"/>
  <c r="P14" i="2"/>
  <c r="AD14" i="2"/>
  <c r="AR14" i="2"/>
  <c r="BF14" i="2"/>
  <c r="BH11" i="1"/>
  <c r="X14" i="1"/>
  <c r="X15" i="1" s="1"/>
  <c r="BH9" i="2"/>
  <c r="X12" i="2"/>
  <c r="X13" i="2" s="1"/>
  <c r="X14" i="2" s="1"/>
  <c r="BH8" i="1"/>
  <c r="BH9" i="1"/>
  <c r="BH13" i="1"/>
  <c r="BH11" i="2"/>
  <c r="BH8" i="2"/>
  <c r="BH12" i="2" s="1"/>
  <c r="BH13" i="2" s="1"/>
  <c r="BH14" i="1" l="1"/>
  <c r="BH15" i="1" s="1"/>
  <c r="BH14" i="2" s="1"/>
</calcChain>
</file>

<file path=xl/sharedStrings.xml><?xml version="1.0" encoding="utf-8"?>
<sst xmlns="http://schemas.openxmlformats.org/spreadsheetml/2006/main" count="233" uniqueCount="68">
  <si>
    <t xml:space="preserve">                                                      Національний технічний університет "Дніпровська політехніка"                     Форма №13-11</t>
  </si>
  <si>
    <t>1.Розподіл навчальної роботи в годинах на 2021-2022 навчальний рік</t>
  </si>
  <si>
    <t>Кафедра :Системного аналізу та управління, асистент, Козир С.В. (0.5 ст)</t>
  </si>
  <si>
    <t xml:space="preserve"> № п/п</t>
  </si>
  <si>
    <t>Прізвище та ініціали, посада викладача</t>
  </si>
  <si>
    <t>Назва навчальних дисциплін і видів навчальної роботи</t>
  </si>
  <si>
    <t>Чверть</t>
  </si>
  <si>
    <t>Курс навчання</t>
  </si>
  <si>
    <t>Шифр груп (потока)</t>
  </si>
  <si>
    <t>Семестр</t>
  </si>
  <si>
    <t>Кількість груп</t>
  </si>
  <si>
    <t>Кількість студентів</t>
  </si>
  <si>
    <t>Час на засвоєння</t>
  </si>
  <si>
    <t>Кількість тижнів</t>
  </si>
  <si>
    <t>На тиждень</t>
  </si>
  <si>
    <t>I  семестр ( осінній)</t>
  </si>
  <si>
    <t>Лекції</t>
  </si>
  <si>
    <t>Лабораторні  роботи</t>
  </si>
  <si>
    <t>Практичні, семінарські заняття</t>
  </si>
  <si>
    <t>Індивідуальні роботи</t>
  </si>
  <si>
    <t>Читання лекцій</t>
  </si>
  <si>
    <t>Проведення консультацій(лекції)</t>
  </si>
  <si>
    <t>Позааудиторна робота з лекційних занять (керівництво та консультування)</t>
  </si>
  <si>
    <t>Контрольні заходи</t>
  </si>
  <si>
    <t>Проведення практичних, семінарських занять</t>
  </si>
  <si>
    <t>Проведення консультацій (практичні, семінарські)</t>
  </si>
  <si>
    <t>Позааудиторна робота з практичних, семінарських занять (керівництво та консультування)</t>
  </si>
  <si>
    <t>Проведення лабораторних занять</t>
  </si>
  <si>
    <t>Проведення консультацій (лабораторні)</t>
  </si>
  <si>
    <t>Позааудиторна робота з лабораторних занять (керівництво та консультування)</t>
  </si>
  <si>
    <t>Проведення кандидатських екзаменів</t>
  </si>
  <si>
    <t>Перевірка екзаменаційних робіт здобувачів, на роботу</t>
  </si>
  <si>
    <t>Керівництво і приймання курсових проектів (робіт)</t>
  </si>
  <si>
    <t>Проведення заліку(заоч.)</t>
  </si>
  <si>
    <t>Проведення семестрових екзаменів та екзаменаційних консультацій</t>
  </si>
  <si>
    <t>Керівництво навчальною практикою</t>
  </si>
  <si>
    <t>Керівництво виробничою та передатестаційною практикою</t>
  </si>
  <si>
    <t>Консультації з атестаційних екзаменів</t>
  </si>
  <si>
    <t>Проведення атестаційних екзаменів</t>
  </si>
  <si>
    <t>Керівництво та консультування кваліфікаційних робіт</t>
  </si>
  <si>
    <t>Проведення захисту кваліфікаційних робіт</t>
  </si>
  <si>
    <t>Консультування докторантів, керівництво здобувачами вищої освіти ступеня доктора філософії</t>
  </si>
  <si>
    <t>Всього навчального навантаження за семестр</t>
  </si>
  <si>
    <t>Кількість членів ЕК</t>
  </si>
  <si>
    <t>Кількість підгруп лаб.</t>
  </si>
  <si>
    <t>Кількість студ. Інд.робіт</t>
  </si>
  <si>
    <t xml:space="preserve"> </t>
  </si>
  <si>
    <t>факт</t>
  </si>
  <si>
    <t>Денна форма навчання</t>
  </si>
  <si>
    <t>Козир С.В., асистент</t>
  </si>
  <si>
    <t>Теорія ймовірностей, математична статистика та випадкові процеси</t>
  </si>
  <si>
    <t>124-21ск-1, 124-20-2, 124-20-1</t>
  </si>
  <si>
    <t xml:space="preserve">Проектний аналіз </t>
  </si>
  <si>
    <t>124-19ск-1, 124-18-1</t>
  </si>
  <si>
    <t>275м-21-1</t>
  </si>
  <si>
    <t>Всього за денною формою навчання</t>
  </si>
  <si>
    <t xml:space="preserve">Всього у I семестрі: </t>
  </si>
  <si>
    <t>Примітка :</t>
  </si>
  <si>
    <t>1) Кафедри, що викладають дисципліни за вибором студента, обовязково мають додавати навчальне навантаження за цими дисциплінами в форму № 13-11 "вручну"</t>
  </si>
  <si>
    <t>2) Види робіт, виділені жовтим кольором, необхідно перенести до інших видів робіт НПП згідно норм часу з планування та обліку роботи науково-педагогічних працівників, що затверджені рішенням Вченої ради від 30.05.2019 р. (протокол № 8) зі змінами та доповненнями від 25.06.2020 р.(протокол № 6)</t>
  </si>
  <si>
    <t xml:space="preserve">Завідувач кафедри _____________________     Т.А. Желдак </t>
  </si>
  <si>
    <t xml:space="preserve">"     "______________ 20___  року </t>
  </si>
  <si>
    <t>Затверджено на засіданні кафедри "______"   _______________________     Протокол  №_____</t>
  </si>
  <si>
    <t>II  семестр ( весняний)</t>
  </si>
  <si>
    <t>Методи оптимізації та дослідження операцій</t>
  </si>
  <si>
    <t>124-20ск-1</t>
  </si>
  <si>
    <t xml:space="preserve">Всього у II семестрі: </t>
  </si>
  <si>
    <t>Всього за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</si>
</sst>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A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1F3F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4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4" fillId="2" borderId="1" xfId="0" applyFont="1" applyFill="1" applyBorder="1" applyAlignment="1">
      <alignment horizontal="center" textRotation="90" wrapText="1"/>
    </xf>
    <xf numFmtId="0" fontId="0" fillId="2" borderId="1" xfId="0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center" textRotation="90" wrapText="1"/>
    </xf>
    <xf numFmtId="0" fontId="4" fillId="0" borderId="1" xfId="0" applyFont="1" applyBorder="1" applyAlignment="1">
      <alignment horizontal="center" textRotation="90" wrapText="1"/>
    </xf>
    <xf numFmtId="0" fontId="8" fillId="0" borderId="0" xfId="0" applyFont="1" applyAlignment="1">
      <alignment textRotation="90" wrapText="1"/>
    </xf>
    <xf numFmtId="0" fontId="9" fillId="0" borderId="0" xfId="0" applyFont="1" applyAlignment="1">
      <alignment textRotation="90" wrapText="1"/>
    </xf>
    <xf numFmtId="0" fontId="9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10" fillId="0" borderId="2" xfId="0" applyFont="1" applyBorder="1"/>
    <xf numFmtId="0" fontId="10" fillId="0" borderId="3" xfId="0" applyFont="1" applyBorder="1"/>
    <xf numFmtId="0" fontId="11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2" borderId="2" xfId="0" applyFont="1" applyFill="1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10" fillId="4" borderId="2" xfId="0" applyFont="1" applyFill="1" applyBorder="1"/>
    <xf numFmtId="0" fontId="0" fillId="2" borderId="2" xfId="0" applyFill="1" applyBorder="1"/>
    <xf numFmtId="0" fontId="5" fillId="0" borderId="2" xfId="0" applyFont="1" applyBorder="1" applyAlignment="1">
      <alignment horizontal="left"/>
    </xf>
    <xf numFmtId="0" fontId="12" fillId="0" borderId="0" xfId="0" applyFont="1"/>
    <xf numFmtId="0" fontId="12" fillId="0" borderId="2" xfId="0" applyFont="1" applyBorder="1"/>
    <xf numFmtId="0" fontId="11" fillId="0" borderId="8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1" fillId="0" borderId="1" xfId="0" applyFont="1" applyBorder="1" applyAlignment="1">
      <alignment horizontal="right"/>
    </xf>
    <xf numFmtId="0" fontId="13" fillId="0" borderId="1" xfId="0" applyFont="1" applyBorder="1"/>
    <xf numFmtId="0" fontId="3" fillId="0" borderId="1" xfId="0" applyFont="1" applyBorder="1" applyAlignment="1">
      <alignment horizontal="right"/>
    </xf>
    <xf numFmtId="0" fontId="1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4"/>
  <sheetViews>
    <sheetView showZeros="0" tabSelected="1" view="pageBreakPreview" topLeftCell="A7" zoomScaleNormal="100" zoomScaleSheetLayoutView="100" workbookViewId="0">
      <selection activeCell="C66" sqref="C66"/>
    </sheetView>
  </sheetViews>
  <sheetFormatPr defaultRowHeight="15" x14ac:dyDescent="0.25"/>
  <cols>
    <col min="1" max="1" width="2.7109375" customWidth="1"/>
    <col min="2" max="2" width="11.85546875" customWidth="1"/>
    <col min="3" max="3" width="24.7109375" customWidth="1"/>
    <col min="4" max="5" width="2.28515625" customWidth="1"/>
    <col min="6" max="6" width="16.85546875" customWidth="1"/>
    <col min="7" max="7" width="2.7109375" customWidth="1"/>
    <col min="8" max="8" width="2.85546875" customWidth="1"/>
    <col min="9" max="10" width="4.28515625" customWidth="1"/>
    <col min="11" max="11" width="3.7109375" customWidth="1"/>
    <col min="12" max="12" width="2.85546875" customWidth="1"/>
    <col min="13" max="13" width="2.42578125" customWidth="1"/>
    <col min="14" max="14" width="2.85546875" customWidth="1"/>
    <col min="15" max="15" width="2.42578125" customWidth="1"/>
    <col min="16" max="16" width="3.85546875" customWidth="1"/>
    <col min="17" max="21" width="3.85546875" hidden="1" customWidth="1"/>
    <col min="22" max="22" width="3.85546875" customWidth="1"/>
    <col min="23" max="23" width="3.85546875" hidden="1" customWidth="1"/>
    <col min="24" max="24" width="3.85546875" customWidth="1"/>
    <col min="25" max="29" width="3.85546875" hidden="1" customWidth="1"/>
    <col min="30" max="30" width="3.85546875" customWidth="1"/>
    <col min="31" max="35" width="3.85546875" hidden="1" customWidth="1"/>
    <col min="36" max="36" width="3.85546875" customWidth="1"/>
    <col min="37" max="41" width="3.85546875" hidden="1" customWidth="1"/>
    <col min="42" max="42" width="3.85546875" customWidth="1"/>
    <col min="43" max="43" width="3.85546875" hidden="1" customWidth="1"/>
    <col min="44" max="44" width="3.85546875" customWidth="1"/>
    <col min="45" max="49" width="3.85546875" hidden="1" customWidth="1"/>
    <col min="50" max="50" width="3.85546875" customWidth="1"/>
    <col min="51" max="51" width="3.85546875" hidden="1" customWidth="1"/>
    <col min="52" max="52" width="3.85546875" customWidth="1"/>
    <col min="53" max="55" width="3.85546875" hidden="1" customWidth="1"/>
    <col min="56" max="56" width="3.85546875" customWidth="1"/>
    <col min="57" max="57" width="3.85546875" hidden="1" customWidth="1"/>
    <col min="58" max="58" width="3.85546875" customWidth="1"/>
    <col min="59" max="59" width="3.85546875" hidden="1" customWidth="1"/>
    <col min="60" max="60" width="4.42578125" customWidth="1"/>
    <col min="61" max="61" width="9.140625" hidden="1" customWidth="1"/>
    <col min="62" max="68" width="2.28515625" hidden="1" customWidth="1"/>
    <col min="69" max="70" width="2.28515625" customWidth="1"/>
  </cols>
  <sheetData>
    <row r="1" spans="1:68" ht="16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8" ht="18.399999999999999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8" ht="16.5" thickBo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8" ht="13.5" customHeight="1" thickBot="1" x14ac:dyDescent="0.3">
      <c r="A4" s="4" t="s">
        <v>3</v>
      </c>
      <c r="B4" s="5" t="s">
        <v>4</v>
      </c>
      <c r="C4" s="5" t="s">
        <v>5</v>
      </c>
      <c r="D4" s="6" t="s">
        <v>6</v>
      </c>
      <c r="E4" s="6" t="s">
        <v>7</v>
      </c>
      <c r="F4" s="5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  <c r="M4" s="8"/>
      <c r="N4" s="8"/>
      <c r="O4" s="8"/>
      <c r="P4" s="9" t="s">
        <v>15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1"/>
      <c r="BI4" s="11"/>
    </row>
    <row r="5" spans="1:68" ht="140.25" customHeight="1" thickBot="1" x14ac:dyDescent="0.3">
      <c r="A5" s="12"/>
      <c r="B5" s="13"/>
      <c r="C5" s="14"/>
      <c r="D5" s="15"/>
      <c r="E5" s="15"/>
      <c r="F5" s="14"/>
      <c r="G5" s="15"/>
      <c r="H5" s="15"/>
      <c r="I5" s="15"/>
      <c r="J5" s="15"/>
      <c r="K5" s="15"/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15"/>
      <c r="R5" s="16" t="s">
        <v>21</v>
      </c>
      <c r="S5" s="17"/>
      <c r="T5" s="18" t="s">
        <v>22</v>
      </c>
      <c r="U5" s="19"/>
      <c r="V5" s="6" t="s">
        <v>23</v>
      </c>
      <c r="W5" s="15"/>
      <c r="X5" s="18" t="s">
        <v>24</v>
      </c>
      <c r="Y5" s="19"/>
      <c r="Z5" s="20" t="s">
        <v>25</v>
      </c>
      <c r="AA5" s="21"/>
      <c r="AB5" s="18" t="s">
        <v>26</v>
      </c>
      <c r="AC5" s="19"/>
      <c r="AD5" s="18" t="s">
        <v>27</v>
      </c>
      <c r="AE5" s="19"/>
      <c r="AF5" s="20" t="s">
        <v>28</v>
      </c>
      <c r="AG5" s="21"/>
      <c r="AH5" s="18" t="s">
        <v>29</v>
      </c>
      <c r="AI5" s="19"/>
      <c r="AJ5" s="18" t="s">
        <v>30</v>
      </c>
      <c r="AK5" s="19"/>
      <c r="AL5" s="22" t="s">
        <v>31</v>
      </c>
      <c r="AM5" s="11"/>
      <c r="AN5" s="22" t="s">
        <v>32</v>
      </c>
      <c r="AO5" s="11"/>
      <c r="AP5" s="23" t="s">
        <v>33</v>
      </c>
      <c r="AQ5" s="11"/>
      <c r="AR5" s="23" t="s">
        <v>34</v>
      </c>
      <c r="AS5" s="11"/>
      <c r="AT5" s="22" t="s">
        <v>35</v>
      </c>
      <c r="AU5" s="11"/>
      <c r="AV5" s="20" t="s">
        <v>36</v>
      </c>
      <c r="AW5" s="21"/>
      <c r="AX5" s="23" t="s">
        <v>37</v>
      </c>
      <c r="AY5" s="11"/>
      <c r="AZ5" s="18" t="s">
        <v>38</v>
      </c>
      <c r="BA5" s="19"/>
      <c r="BB5" s="20" t="s">
        <v>39</v>
      </c>
      <c r="BC5" s="21"/>
      <c r="BD5" s="18" t="s">
        <v>40</v>
      </c>
      <c r="BE5" s="19"/>
      <c r="BF5" s="18" t="s">
        <v>41</v>
      </c>
      <c r="BG5" s="19"/>
      <c r="BH5" s="23" t="s">
        <v>42</v>
      </c>
      <c r="BI5" s="11"/>
      <c r="BJ5" s="24" t="s">
        <v>43</v>
      </c>
      <c r="BK5" s="25" t="s">
        <v>44</v>
      </c>
      <c r="BL5" s="25" t="s">
        <v>45</v>
      </c>
    </row>
    <row r="6" spans="1:68" ht="11.65" customHeight="1" thickBot="1" x14ac:dyDescent="0.3">
      <c r="A6" s="12"/>
      <c r="B6" s="13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5"/>
      <c r="O6" s="15"/>
      <c r="P6" s="26" t="s">
        <v>46</v>
      </c>
      <c r="Q6" s="26" t="s">
        <v>47</v>
      </c>
      <c r="R6" s="26" t="s">
        <v>46</v>
      </c>
      <c r="S6" s="26" t="s">
        <v>47</v>
      </c>
      <c r="T6" s="26" t="s">
        <v>46</v>
      </c>
      <c r="U6" s="26" t="s">
        <v>47</v>
      </c>
      <c r="V6" s="26" t="s">
        <v>46</v>
      </c>
      <c r="W6" s="26" t="s">
        <v>47</v>
      </c>
      <c r="X6" s="26" t="s">
        <v>46</v>
      </c>
      <c r="Y6" s="26" t="s">
        <v>47</v>
      </c>
      <c r="Z6" s="26" t="s">
        <v>46</v>
      </c>
      <c r="AA6" s="26" t="s">
        <v>47</v>
      </c>
      <c r="AB6" s="26" t="s">
        <v>46</v>
      </c>
      <c r="AC6" s="26" t="s">
        <v>47</v>
      </c>
      <c r="AD6" s="26" t="s">
        <v>46</v>
      </c>
      <c r="AE6" s="26" t="s">
        <v>47</v>
      </c>
      <c r="AF6" s="26" t="s">
        <v>46</v>
      </c>
      <c r="AG6" s="26" t="s">
        <v>47</v>
      </c>
      <c r="AH6" s="26" t="s">
        <v>46</v>
      </c>
      <c r="AI6" s="26" t="s">
        <v>47</v>
      </c>
      <c r="AJ6" s="26" t="s">
        <v>46</v>
      </c>
      <c r="AK6" s="26" t="s">
        <v>47</v>
      </c>
      <c r="AL6" s="26" t="s">
        <v>46</v>
      </c>
      <c r="AM6" s="26" t="s">
        <v>47</v>
      </c>
      <c r="AN6" s="26" t="s">
        <v>46</v>
      </c>
      <c r="AO6" s="26" t="s">
        <v>47</v>
      </c>
      <c r="AP6" s="26" t="s">
        <v>46</v>
      </c>
      <c r="AQ6" s="26" t="s">
        <v>47</v>
      </c>
      <c r="AR6" s="26" t="s">
        <v>46</v>
      </c>
      <c r="AS6" s="26" t="s">
        <v>47</v>
      </c>
      <c r="AT6" s="26" t="s">
        <v>46</v>
      </c>
      <c r="AU6" s="26" t="s">
        <v>47</v>
      </c>
      <c r="AV6" s="26" t="s">
        <v>46</v>
      </c>
      <c r="AW6" s="26" t="s">
        <v>47</v>
      </c>
      <c r="AX6" s="26" t="s">
        <v>46</v>
      </c>
      <c r="AY6" s="26" t="s">
        <v>47</v>
      </c>
      <c r="AZ6" s="26" t="s">
        <v>46</v>
      </c>
      <c r="BA6" s="26" t="s">
        <v>47</v>
      </c>
      <c r="BB6" s="26" t="s">
        <v>46</v>
      </c>
      <c r="BC6" s="26" t="s">
        <v>47</v>
      </c>
      <c r="BD6" s="26" t="s">
        <v>46</v>
      </c>
      <c r="BE6" s="26" t="s">
        <v>47</v>
      </c>
      <c r="BF6" s="26" t="s">
        <v>46</v>
      </c>
      <c r="BG6" s="26" t="s">
        <v>47</v>
      </c>
      <c r="BH6" s="26" t="s">
        <v>46</v>
      </c>
      <c r="BI6" s="26" t="s">
        <v>47</v>
      </c>
      <c r="BJ6" s="24"/>
      <c r="BK6" s="25"/>
      <c r="BL6" s="25"/>
    </row>
    <row r="7" spans="1:68" ht="16.5" thickBot="1" x14ac:dyDescent="0.3">
      <c r="A7" s="27" t="s">
        <v>48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1:68" ht="34.5" x14ac:dyDescent="0.25">
      <c r="A8" s="28">
        <v>1</v>
      </c>
      <c r="B8" s="29" t="s">
        <v>49</v>
      </c>
      <c r="C8" s="29" t="s">
        <v>50</v>
      </c>
      <c r="D8" s="30">
        <v>1</v>
      </c>
      <c r="E8" s="30">
        <v>2</v>
      </c>
      <c r="F8" s="29" t="s">
        <v>51</v>
      </c>
      <c r="G8" s="30">
        <v>3</v>
      </c>
      <c r="H8" s="31">
        <v>3</v>
      </c>
      <c r="I8" s="32">
        <v>49</v>
      </c>
      <c r="J8" s="31">
        <v>60</v>
      </c>
      <c r="K8" s="33">
        <v>7</v>
      </c>
      <c r="L8" s="34">
        <v>0</v>
      </c>
      <c r="M8" s="30">
        <v>0</v>
      </c>
      <c r="N8" s="30">
        <v>2</v>
      </c>
      <c r="O8" s="35">
        <v>0</v>
      </c>
      <c r="P8" s="30">
        <f t="shared" ref="P8:P13" si="0">IF(L8&lt;&gt;0,L8*K8,0)</f>
        <v>0</v>
      </c>
      <c r="Q8" s="30">
        <v>0</v>
      </c>
      <c r="R8" s="36">
        <f t="shared" ref="R8:R13" si="1">IF(P8&gt;0,(0.5*P8),0)</f>
        <v>0</v>
      </c>
      <c r="S8" s="30">
        <v>0</v>
      </c>
      <c r="T8" s="30">
        <v>0</v>
      </c>
      <c r="U8" s="30">
        <v>0</v>
      </c>
      <c r="V8" s="37"/>
      <c r="W8" s="37">
        <v>0</v>
      </c>
      <c r="X8" s="30">
        <f t="shared" ref="X8:X13" si="2">IF(N8&lt;&gt;0,BP8*K8*N8,0)</f>
        <v>42</v>
      </c>
      <c r="Y8" s="30">
        <v>0</v>
      </c>
      <c r="Z8" s="36">
        <f t="shared" ref="Z8:Z13" si="3">IF(X8&gt;0,(0.5*X8),0)</f>
        <v>21</v>
      </c>
      <c r="AA8" s="30">
        <v>0</v>
      </c>
      <c r="AB8" s="30">
        <v>0</v>
      </c>
      <c r="AC8" s="30">
        <v>0</v>
      </c>
      <c r="AD8" s="30">
        <f t="shared" ref="AD8:AD13" si="4">IF(M8&lt;&gt;0,BK8*K8*M8,0)</f>
        <v>0</v>
      </c>
      <c r="AE8" s="30">
        <v>0</v>
      </c>
      <c r="AF8" s="36">
        <f t="shared" ref="AF8:AF13" si="5">IF(AD8&gt;0,(0.5*AD8),0)</f>
        <v>0</v>
      </c>
      <c r="AG8" s="30">
        <v>0</v>
      </c>
      <c r="AH8" s="38">
        <v>0</v>
      </c>
      <c r="AI8" s="38">
        <v>0</v>
      </c>
      <c r="AJ8" s="39">
        <f t="shared" ref="AJ8:AJ13" si="6">IF(AB8&lt;&gt;0,AX8*0.2,0)</f>
        <v>0</v>
      </c>
      <c r="AK8" s="38">
        <v>0</v>
      </c>
      <c r="AL8" s="40">
        <f t="shared" ref="AL8:AL13" si="7">IF((V8&lt;&gt;"і"),0,(0.2*I8))</f>
        <v>0</v>
      </c>
      <c r="AM8" s="40">
        <v>0</v>
      </c>
      <c r="AN8" s="36"/>
      <c r="AO8" s="30">
        <v>0</v>
      </c>
      <c r="AP8" s="30">
        <v>0</v>
      </c>
      <c r="AQ8" s="30">
        <v>0</v>
      </c>
      <c r="AR8" s="30">
        <f t="shared" ref="AR8:AR13" si="8">IF((V8&lt;&gt;"і"),0,(1.5*H8+2))</f>
        <v>0</v>
      </c>
      <c r="AS8" s="30">
        <v>0</v>
      </c>
      <c r="AT8" s="36"/>
      <c r="AU8" s="30">
        <v>0</v>
      </c>
      <c r="AV8" s="36">
        <f t="shared" ref="AV8:AV13" si="9">IF(V8="пр",AB8,0)</f>
        <v>0</v>
      </c>
      <c r="AW8" s="38">
        <v>0</v>
      </c>
      <c r="AX8" s="30"/>
      <c r="AY8" s="38">
        <v>0</v>
      </c>
      <c r="AZ8" s="30">
        <f t="shared" ref="AZ8:AZ13" si="10">IF(V8="ді",(I8*0.25+4),0)</f>
        <v>0</v>
      </c>
      <c r="BA8" s="38">
        <v>0</v>
      </c>
      <c r="BB8" s="36"/>
      <c r="BC8" s="38">
        <v>0</v>
      </c>
      <c r="BD8" s="30">
        <f t="shared" ref="BD8:BD13" si="11">IF(V8="дз",I8*BJ8*0.5,0)</f>
        <v>0</v>
      </c>
      <c r="BE8" s="38">
        <v>0</v>
      </c>
      <c r="BF8" s="30">
        <v>0</v>
      </c>
      <c r="BG8" s="38">
        <v>0</v>
      </c>
      <c r="BH8" s="41">
        <f t="shared" ref="BH8:BH13" si="12">ROUND((P8+X8+AD8+AP8+AR8+AX8+AZ8+BD8+BF8),2)</f>
        <v>42</v>
      </c>
      <c r="BI8" s="35">
        <v>0</v>
      </c>
      <c r="BM8" s="42">
        <v>0</v>
      </c>
      <c r="BO8" s="42">
        <v>30</v>
      </c>
      <c r="BP8" s="43">
        <v>3</v>
      </c>
    </row>
    <row r="9" spans="1:68" ht="34.5" x14ac:dyDescent="0.25">
      <c r="A9" s="28">
        <v>2</v>
      </c>
      <c r="B9" s="29" t="s">
        <v>49</v>
      </c>
      <c r="C9" s="29" t="s">
        <v>50</v>
      </c>
      <c r="D9" s="30">
        <v>2</v>
      </c>
      <c r="E9" s="30">
        <v>2</v>
      </c>
      <c r="F9" s="29" t="s">
        <v>51</v>
      </c>
      <c r="G9" s="30">
        <v>3</v>
      </c>
      <c r="H9" s="31">
        <v>3</v>
      </c>
      <c r="I9" s="44">
        <v>49</v>
      </c>
      <c r="J9" s="31">
        <v>60</v>
      </c>
      <c r="K9" s="45">
        <v>6</v>
      </c>
      <c r="L9" s="46">
        <v>0</v>
      </c>
      <c r="M9" s="30">
        <v>0</v>
      </c>
      <c r="N9" s="30">
        <v>2</v>
      </c>
      <c r="O9" s="47">
        <v>0</v>
      </c>
      <c r="P9" s="30">
        <f t="shared" si="0"/>
        <v>0</v>
      </c>
      <c r="Q9" s="30">
        <v>0</v>
      </c>
      <c r="R9" s="36">
        <f t="shared" si="1"/>
        <v>0</v>
      </c>
      <c r="S9" s="30">
        <v>0</v>
      </c>
      <c r="T9" s="30">
        <v>0</v>
      </c>
      <c r="U9" s="30">
        <v>0</v>
      </c>
      <c r="V9" s="37"/>
      <c r="W9" s="37">
        <v>0</v>
      </c>
      <c r="X9" s="30">
        <f t="shared" si="2"/>
        <v>36</v>
      </c>
      <c r="Y9" s="30">
        <v>0</v>
      </c>
      <c r="Z9" s="36">
        <f t="shared" si="3"/>
        <v>18</v>
      </c>
      <c r="AA9" s="30">
        <v>0</v>
      </c>
      <c r="AB9" s="30">
        <v>0</v>
      </c>
      <c r="AC9" s="30">
        <v>0</v>
      </c>
      <c r="AD9" s="30">
        <f t="shared" si="4"/>
        <v>0</v>
      </c>
      <c r="AE9" s="30">
        <v>0</v>
      </c>
      <c r="AF9" s="36">
        <f t="shared" si="5"/>
        <v>0</v>
      </c>
      <c r="AG9" s="30">
        <v>0</v>
      </c>
      <c r="AH9" s="38">
        <v>0</v>
      </c>
      <c r="AI9" s="38">
        <v>0</v>
      </c>
      <c r="AJ9" s="39">
        <f t="shared" si="6"/>
        <v>0</v>
      </c>
      <c r="AK9" s="38">
        <v>0</v>
      </c>
      <c r="AL9" s="40">
        <f t="shared" si="7"/>
        <v>0</v>
      </c>
      <c r="AM9" s="40">
        <v>0</v>
      </c>
      <c r="AN9" s="36"/>
      <c r="AO9" s="30">
        <v>0</v>
      </c>
      <c r="AP9" s="30">
        <v>0</v>
      </c>
      <c r="AQ9" s="30">
        <v>0</v>
      </c>
      <c r="AR9" s="30">
        <f t="shared" si="8"/>
        <v>0</v>
      </c>
      <c r="AS9" s="30">
        <v>0</v>
      </c>
      <c r="AT9" s="36"/>
      <c r="AU9" s="30">
        <v>0</v>
      </c>
      <c r="AV9" s="36">
        <f t="shared" si="9"/>
        <v>0</v>
      </c>
      <c r="AW9" s="38">
        <v>0</v>
      </c>
      <c r="AX9" s="30"/>
      <c r="AY9" s="38">
        <v>0</v>
      </c>
      <c r="AZ9" s="30">
        <f t="shared" si="10"/>
        <v>0</v>
      </c>
      <c r="BA9" s="38">
        <v>0</v>
      </c>
      <c r="BB9" s="36"/>
      <c r="BC9" s="38">
        <v>0</v>
      </c>
      <c r="BD9" s="30">
        <f t="shared" si="11"/>
        <v>0</v>
      </c>
      <c r="BE9" s="38">
        <v>0</v>
      </c>
      <c r="BF9" s="30">
        <v>0</v>
      </c>
      <c r="BG9" s="38">
        <v>0</v>
      </c>
      <c r="BH9" s="41">
        <f t="shared" si="12"/>
        <v>36</v>
      </c>
      <c r="BI9" s="47">
        <v>0</v>
      </c>
      <c r="BM9" s="42">
        <v>0</v>
      </c>
      <c r="BO9" s="42">
        <v>30</v>
      </c>
      <c r="BP9" s="43">
        <v>3</v>
      </c>
    </row>
    <row r="10" spans="1:68" ht="23.25" x14ac:dyDescent="0.25">
      <c r="A10" s="28">
        <v>3</v>
      </c>
      <c r="B10" s="29" t="s">
        <v>49</v>
      </c>
      <c r="C10" s="29" t="s">
        <v>52</v>
      </c>
      <c r="D10" s="30">
        <v>1</v>
      </c>
      <c r="E10" s="30">
        <v>4</v>
      </c>
      <c r="F10" s="29" t="s">
        <v>53</v>
      </c>
      <c r="G10" s="30">
        <v>7</v>
      </c>
      <c r="H10" s="31">
        <v>2</v>
      </c>
      <c r="I10" s="44">
        <v>24</v>
      </c>
      <c r="J10" s="31">
        <v>90</v>
      </c>
      <c r="K10" s="45">
        <v>7</v>
      </c>
      <c r="L10" s="46">
        <v>0</v>
      </c>
      <c r="M10" s="30">
        <v>0</v>
      </c>
      <c r="N10" s="30">
        <v>3</v>
      </c>
      <c r="O10" s="47">
        <v>0</v>
      </c>
      <c r="P10" s="30">
        <f t="shared" si="0"/>
        <v>0</v>
      </c>
      <c r="Q10" s="30">
        <v>0</v>
      </c>
      <c r="R10" s="36">
        <f t="shared" si="1"/>
        <v>0</v>
      </c>
      <c r="S10" s="30">
        <v>0</v>
      </c>
      <c r="T10" s="30">
        <v>0</v>
      </c>
      <c r="U10" s="30">
        <v>0</v>
      </c>
      <c r="V10" s="37"/>
      <c r="W10" s="37">
        <v>0</v>
      </c>
      <c r="X10" s="30">
        <f t="shared" si="2"/>
        <v>21</v>
      </c>
      <c r="Y10" s="30">
        <v>0</v>
      </c>
      <c r="Z10" s="36">
        <f t="shared" si="3"/>
        <v>10.5</v>
      </c>
      <c r="AA10" s="30">
        <v>0</v>
      </c>
      <c r="AB10" s="30">
        <v>0</v>
      </c>
      <c r="AC10" s="30">
        <v>0</v>
      </c>
      <c r="AD10" s="30">
        <f t="shared" si="4"/>
        <v>0</v>
      </c>
      <c r="AE10" s="30">
        <v>0</v>
      </c>
      <c r="AF10" s="36">
        <f t="shared" si="5"/>
        <v>0</v>
      </c>
      <c r="AG10" s="30">
        <v>0</v>
      </c>
      <c r="AH10" s="38">
        <v>0</v>
      </c>
      <c r="AI10" s="38">
        <v>0</v>
      </c>
      <c r="AJ10" s="39">
        <f t="shared" si="6"/>
        <v>0</v>
      </c>
      <c r="AK10" s="38">
        <v>0</v>
      </c>
      <c r="AL10" s="40">
        <f t="shared" si="7"/>
        <v>0</v>
      </c>
      <c r="AM10" s="40">
        <v>0</v>
      </c>
      <c r="AN10" s="36"/>
      <c r="AO10" s="30">
        <v>0</v>
      </c>
      <c r="AP10" s="30">
        <v>0</v>
      </c>
      <c r="AQ10" s="30">
        <v>0</v>
      </c>
      <c r="AR10" s="30">
        <f t="shared" si="8"/>
        <v>0</v>
      </c>
      <c r="AS10" s="30">
        <v>0</v>
      </c>
      <c r="AT10" s="36"/>
      <c r="AU10" s="30">
        <v>0</v>
      </c>
      <c r="AV10" s="36">
        <f t="shared" si="9"/>
        <v>0</v>
      </c>
      <c r="AW10" s="38">
        <v>0</v>
      </c>
      <c r="AX10" s="30"/>
      <c r="AY10" s="38">
        <v>0</v>
      </c>
      <c r="AZ10" s="30">
        <f t="shared" si="10"/>
        <v>0</v>
      </c>
      <c r="BA10" s="38">
        <v>0</v>
      </c>
      <c r="BB10" s="36"/>
      <c r="BC10" s="38">
        <v>0</v>
      </c>
      <c r="BD10" s="30">
        <f t="shared" si="11"/>
        <v>0</v>
      </c>
      <c r="BE10" s="38">
        <v>0</v>
      </c>
      <c r="BF10" s="30">
        <v>0</v>
      </c>
      <c r="BG10" s="38">
        <v>0</v>
      </c>
      <c r="BH10" s="41">
        <f t="shared" si="12"/>
        <v>21</v>
      </c>
      <c r="BI10" s="47">
        <v>0</v>
      </c>
      <c r="BM10" s="42">
        <v>0</v>
      </c>
      <c r="BO10" s="42">
        <v>54</v>
      </c>
      <c r="BP10" s="43">
        <v>1</v>
      </c>
    </row>
    <row r="11" spans="1:68" ht="23.25" x14ac:dyDescent="0.25">
      <c r="A11" s="28">
        <v>4</v>
      </c>
      <c r="B11" s="29" t="s">
        <v>49</v>
      </c>
      <c r="C11" s="29" t="s">
        <v>52</v>
      </c>
      <c r="D11" s="30">
        <v>2</v>
      </c>
      <c r="E11" s="30">
        <v>4</v>
      </c>
      <c r="F11" s="29" t="s">
        <v>53</v>
      </c>
      <c r="G11" s="30">
        <v>7</v>
      </c>
      <c r="H11" s="31">
        <v>2</v>
      </c>
      <c r="I11" s="44">
        <v>24</v>
      </c>
      <c r="J11" s="31">
        <v>90</v>
      </c>
      <c r="K11" s="45">
        <v>6</v>
      </c>
      <c r="L11" s="46">
        <v>0</v>
      </c>
      <c r="M11" s="30">
        <v>0</v>
      </c>
      <c r="N11" s="30">
        <v>3</v>
      </c>
      <c r="O11" s="47">
        <v>0</v>
      </c>
      <c r="P11" s="30">
        <f t="shared" si="0"/>
        <v>0</v>
      </c>
      <c r="Q11" s="30">
        <v>0</v>
      </c>
      <c r="R11" s="36">
        <f t="shared" si="1"/>
        <v>0</v>
      </c>
      <c r="S11" s="30">
        <v>0</v>
      </c>
      <c r="T11" s="30">
        <v>0</v>
      </c>
      <c r="U11" s="30">
        <v>0</v>
      </c>
      <c r="V11" s="37"/>
      <c r="W11" s="37">
        <v>0</v>
      </c>
      <c r="X11" s="30">
        <f t="shared" si="2"/>
        <v>18</v>
      </c>
      <c r="Y11" s="30">
        <v>0</v>
      </c>
      <c r="Z11" s="36">
        <f t="shared" si="3"/>
        <v>9</v>
      </c>
      <c r="AA11" s="30">
        <v>0</v>
      </c>
      <c r="AB11" s="30">
        <v>0</v>
      </c>
      <c r="AC11" s="30">
        <v>0</v>
      </c>
      <c r="AD11" s="30">
        <f t="shared" si="4"/>
        <v>0</v>
      </c>
      <c r="AE11" s="30">
        <v>0</v>
      </c>
      <c r="AF11" s="36">
        <f t="shared" si="5"/>
        <v>0</v>
      </c>
      <c r="AG11" s="30">
        <v>0</v>
      </c>
      <c r="AH11" s="38">
        <v>0</v>
      </c>
      <c r="AI11" s="38">
        <v>0</v>
      </c>
      <c r="AJ11" s="39">
        <f t="shared" si="6"/>
        <v>0</v>
      </c>
      <c r="AK11" s="38">
        <v>0</v>
      </c>
      <c r="AL11" s="40">
        <f t="shared" si="7"/>
        <v>0</v>
      </c>
      <c r="AM11" s="40">
        <v>0</v>
      </c>
      <c r="AN11" s="36"/>
      <c r="AO11" s="30">
        <v>0</v>
      </c>
      <c r="AP11" s="30">
        <v>0</v>
      </c>
      <c r="AQ11" s="30">
        <v>0</v>
      </c>
      <c r="AR11" s="30">
        <f t="shared" si="8"/>
        <v>0</v>
      </c>
      <c r="AS11" s="30">
        <v>0</v>
      </c>
      <c r="AT11" s="36"/>
      <c r="AU11" s="30">
        <v>0</v>
      </c>
      <c r="AV11" s="36">
        <f t="shared" si="9"/>
        <v>0</v>
      </c>
      <c r="AW11" s="38">
        <v>0</v>
      </c>
      <c r="AX11" s="30"/>
      <c r="AY11" s="38">
        <v>0</v>
      </c>
      <c r="AZ11" s="30">
        <f t="shared" si="10"/>
        <v>0</v>
      </c>
      <c r="BA11" s="38">
        <v>0</v>
      </c>
      <c r="BB11" s="36"/>
      <c r="BC11" s="38">
        <v>0</v>
      </c>
      <c r="BD11" s="30">
        <f t="shared" si="11"/>
        <v>0</v>
      </c>
      <c r="BE11" s="38">
        <v>0</v>
      </c>
      <c r="BF11" s="30">
        <v>0</v>
      </c>
      <c r="BG11" s="38">
        <v>0</v>
      </c>
      <c r="BH11" s="41">
        <f t="shared" si="12"/>
        <v>18</v>
      </c>
      <c r="BI11" s="47">
        <v>0</v>
      </c>
      <c r="BM11" s="42">
        <v>0</v>
      </c>
      <c r="BO11" s="42">
        <v>54</v>
      </c>
      <c r="BP11" s="43">
        <v>1</v>
      </c>
    </row>
    <row r="12" spans="1:68" ht="23.25" x14ac:dyDescent="0.25">
      <c r="A12" s="28">
        <v>5</v>
      </c>
      <c r="B12" s="29" t="s">
        <v>49</v>
      </c>
      <c r="C12" s="29" t="s">
        <v>52</v>
      </c>
      <c r="D12" s="30">
        <v>1</v>
      </c>
      <c r="E12" s="30">
        <v>5</v>
      </c>
      <c r="F12" s="29" t="s">
        <v>54</v>
      </c>
      <c r="G12" s="30">
        <v>9</v>
      </c>
      <c r="H12" s="31">
        <v>1</v>
      </c>
      <c r="I12" s="44">
        <v>16</v>
      </c>
      <c r="J12" s="31">
        <v>45</v>
      </c>
      <c r="K12" s="45">
        <v>7</v>
      </c>
      <c r="L12" s="46">
        <v>0</v>
      </c>
      <c r="M12" s="30">
        <v>0</v>
      </c>
      <c r="N12" s="30">
        <v>1</v>
      </c>
      <c r="O12" s="47">
        <v>0</v>
      </c>
      <c r="P12" s="30">
        <f t="shared" si="0"/>
        <v>0</v>
      </c>
      <c r="Q12" s="30">
        <v>0</v>
      </c>
      <c r="R12" s="36">
        <f t="shared" si="1"/>
        <v>0</v>
      </c>
      <c r="S12" s="30">
        <v>0</v>
      </c>
      <c r="T12" s="30">
        <v>0</v>
      </c>
      <c r="U12" s="30">
        <v>0</v>
      </c>
      <c r="V12" s="37"/>
      <c r="W12" s="37">
        <v>0</v>
      </c>
      <c r="X12" s="30">
        <f t="shared" si="2"/>
        <v>7</v>
      </c>
      <c r="Y12" s="30">
        <v>0</v>
      </c>
      <c r="Z12" s="36">
        <f t="shared" si="3"/>
        <v>3.5</v>
      </c>
      <c r="AA12" s="30">
        <v>0</v>
      </c>
      <c r="AB12" s="30">
        <v>0</v>
      </c>
      <c r="AC12" s="30">
        <v>0</v>
      </c>
      <c r="AD12" s="30">
        <f t="shared" si="4"/>
        <v>0</v>
      </c>
      <c r="AE12" s="30">
        <v>0</v>
      </c>
      <c r="AF12" s="36">
        <f t="shared" si="5"/>
        <v>0</v>
      </c>
      <c r="AG12" s="30">
        <v>0</v>
      </c>
      <c r="AH12" s="38">
        <v>0</v>
      </c>
      <c r="AI12" s="38">
        <v>0</v>
      </c>
      <c r="AJ12" s="39">
        <f t="shared" si="6"/>
        <v>0</v>
      </c>
      <c r="AK12" s="38">
        <v>0</v>
      </c>
      <c r="AL12" s="40">
        <f t="shared" si="7"/>
        <v>0</v>
      </c>
      <c r="AM12" s="40">
        <v>0</v>
      </c>
      <c r="AN12" s="36"/>
      <c r="AO12" s="30">
        <v>0</v>
      </c>
      <c r="AP12" s="30">
        <v>0</v>
      </c>
      <c r="AQ12" s="30">
        <v>0</v>
      </c>
      <c r="AR12" s="30">
        <f t="shared" si="8"/>
        <v>0</v>
      </c>
      <c r="AS12" s="30">
        <v>0</v>
      </c>
      <c r="AT12" s="36"/>
      <c r="AU12" s="30">
        <v>0</v>
      </c>
      <c r="AV12" s="36">
        <f t="shared" si="9"/>
        <v>0</v>
      </c>
      <c r="AW12" s="38">
        <v>0</v>
      </c>
      <c r="AX12" s="30"/>
      <c r="AY12" s="38">
        <v>0</v>
      </c>
      <c r="AZ12" s="30">
        <f t="shared" si="10"/>
        <v>0</v>
      </c>
      <c r="BA12" s="38">
        <v>0</v>
      </c>
      <c r="BB12" s="36"/>
      <c r="BC12" s="38">
        <v>0</v>
      </c>
      <c r="BD12" s="30">
        <f t="shared" si="11"/>
        <v>0</v>
      </c>
      <c r="BE12" s="38">
        <v>0</v>
      </c>
      <c r="BF12" s="30">
        <v>0</v>
      </c>
      <c r="BG12" s="38">
        <v>0</v>
      </c>
      <c r="BH12" s="41">
        <f t="shared" si="12"/>
        <v>7</v>
      </c>
      <c r="BI12" s="47">
        <v>0</v>
      </c>
      <c r="BM12" s="42">
        <v>0</v>
      </c>
      <c r="BO12" s="42">
        <v>15</v>
      </c>
      <c r="BP12" s="43">
        <v>1</v>
      </c>
    </row>
    <row r="13" spans="1:68" ht="24" thickBot="1" x14ac:dyDescent="0.3">
      <c r="A13" s="28">
        <v>6</v>
      </c>
      <c r="B13" s="29" t="s">
        <v>49</v>
      </c>
      <c r="C13" s="29" t="s">
        <v>52</v>
      </c>
      <c r="D13" s="30">
        <v>2</v>
      </c>
      <c r="E13" s="30">
        <v>5</v>
      </c>
      <c r="F13" s="29" t="s">
        <v>54</v>
      </c>
      <c r="G13" s="30">
        <v>9</v>
      </c>
      <c r="H13" s="31">
        <v>1</v>
      </c>
      <c r="I13" s="44">
        <v>16</v>
      </c>
      <c r="J13" s="31">
        <v>45</v>
      </c>
      <c r="K13" s="45">
        <v>6</v>
      </c>
      <c r="L13" s="46">
        <v>0</v>
      </c>
      <c r="M13" s="30">
        <v>0</v>
      </c>
      <c r="N13" s="30">
        <v>1</v>
      </c>
      <c r="O13" s="47">
        <v>0</v>
      </c>
      <c r="P13" s="30">
        <f t="shared" si="0"/>
        <v>0</v>
      </c>
      <c r="Q13" s="30">
        <v>0</v>
      </c>
      <c r="R13" s="36">
        <f t="shared" si="1"/>
        <v>0</v>
      </c>
      <c r="S13" s="30">
        <v>0</v>
      </c>
      <c r="T13" s="30">
        <v>0</v>
      </c>
      <c r="U13" s="30">
        <v>0</v>
      </c>
      <c r="V13" s="37"/>
      <c r="W13" s="37">
        <v>0</v>
      </c>
      <c r="X13" s="30">
        <f t="shared" si="2"/>
        <v>6</v>
      </c>
      <c r="Y13" s="30">
        <v>0</v>
      </c>
      <c r="Z13" s="36">
        <f t="shared" si="3"/>
        <v>3</v>
      </c>
      <c r="AA13" s="30">
        <v>0</v>
      </c>
      <c r="AB13" s="30">
        <v>0</v>
      </c>
      <c r="AC13" s="30">
        <v>0</v>
      </c>
      <c r="AD13" s="30">
        <f t="shared" si="4"/>
        <v>0</v>
      </c>
      <c r="AE13" s="30">
        <v>0</v>
      </c>
      <c r="AF13" s="36">
        <f t="shared" si="5"/>
        <v>0</v>
      </c>
      <c r="AG13" s="30">
        <v>0</v>
      </c>
      <c r="AH13" s="38">
        <v>0</v>
      </c>
      <c r="AI13" s="38">
        <v>0</v>
      </c>
      <c r="AJ13" s="39">
        <f t="shared" si="6"/>
        <v>0</v>
      </c>
      <c r="AK13" s="38">
        <v>0</v>
      </c>
      <c r="AL13" s="40">
        <f t="shared" si="7"/>
        <v>0</v>
      </c>
      <c r="AM13" s="40">
        <v>0</v>
      </c>
      <c r="AN13" s="36"/>
      <c r="AO13" s="30">
        <v>0</v>
      </c>
      <c r="AP13" s="30">
        <v>0</v>
      </c>
      <c r="AQ13" s="30">
        <v>0</v>
      </c>
      <c r="AR13" s="30">
        <f t="shared" si="8"/>
        <v>0</v>
      </c>
      <c r="AS13" s="30">
        <v>0</v>
      </c>
      <c r="AT13" s="36"/>
      <c r="AU13" s="30">
        <v>0</v>
      </c>
      <c r="AV13" s="36">
        <f t="shared" si="9"/>
        <v>0</v>
      </c>
      <c r="AW13" s="38">
        <v>0</v>
      </c>
      <c r="AX13" s="30"/>
      <c r="AY13" s="38">
        <v>0</v>
      </c>
      <c r="AZ13" s="30">
        <f t="shared" si="10"/>
        <v>0</v>
      </c>
      <c r="BA13" s="38">
        <v>0</v>
      </c>
      <c r="BB13" s="36"/>
      <c r="BC13" s="38">
        <v>0</v>
      </c>
      <c r="BD13" s="30">
        <f t="shared" si="11"/>
        <v>0</v>
      </c>
      <c r="BE13" s="38">
        <v>0</v>
      </c>
      <c r="BF13" s="30">
        <v>0</v>
      </c>
      <c r="BG13" s="38">
        <v>0</v>
      </c>
      <c r="BH13" s="41">
        <f t="shared" si="12"/>
        <v>6</v>
      </c>
      <c r="BI13" s="47">
        <v>0</v>
      </c>
      <c r="BM13" s="42">
        <v>0</v>
      </c>
      <c r="BO13" s="42">
        <v>15</v>
      </c>
      <c r="BP13" s="43">
        <v>1</v>
      </c>
    </row>
    <row r="14" spans="1:68" ht="15.75" thickBot="1" x14ac:dyDescent="0.3">
      <c r="A14" s="48" t="s">
        <v>55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>
        <f>ROUND(SUM(P8:P13),0)</f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f>ROUND(SUM(X8:X13),0)</f>
        <v>130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f>ROUND(SUM(AD8:AD13),0)</f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f>ROUND(SUM(AP8:AP13),0)</f>
        <v>0</v>
      </c>
      <c r="AQ14" s="49">
        <v>0</v>
      </c>
      <c r="AR14" s="49">
        <f>ROUND(SUM(AR8:AR13),0)</f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f>ROUND(SUM(AX8:AX13),0)</f>
        <v>0</v>
      </c>
      <c r="AY14" s="49">
        <v>0</v>
      </c>
      <c r="AZ14" s="49">
        <f>ROUND(SUM(AZ8:AZ13),0)</f>
        <v>0</v>
      </c>
      <c r="BA14" s="49">
        <v>0</v>
      </c>
      <c r="BB14" s="49">
        <v>0</v>
      </c>
      <c r="BC14" s="49">
        <v>0</v>
      </c>
      <c r="BD14" s="49">
        <f>ROUND(SUM(BD8:BD13),0)</f>
        <v>0</v>
      </c>
      <c r="BE14" s="49">
        <v>0</v>
      </c>
      <c r="BF14" s="49">
        <f>ROUND(SUM(BF8:BF13),0)</f>
        <v>0</v>
      </c>
      <c r="BG14" s="49">
        <v>0</v>
      </c>
      <c r="BH14" s="49">
        <f>ROUND(SUM(BH8:BH13),0)</f>
        <v>130</v>
      </c>
    </row>
    <row r="15" spans="1:68" ht="16.5" thickBot="1" x14ac:dyDescent="0.3">
      <c r="A15" s="50" t="s">
        <v>56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9">
        <f>(P14)</f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f>(X14)</f>
        <v>130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f>(AD14)</f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f>(AP14)</f>
        <v>0</v>
      </c>
      <c r="AQ15" s="49">
        <v>0</v>
      </c>
      <c r="AR15" s="49">
        <f>(AR14)</f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f>(AX14)</f>
        <v>0</v>
      </c>
      <c r="AY15" s="49">
        <v>0</v>
      </c>
      <c r="AZ15" s="49">
        <f>(AZ14)</f>
        <v>0</v>
      </c>
      <c r="BA15" s="49">
        <v>0</v>
      </c>
      <c r="BB15" s="49">
        <v>0</v>
      </c>
      <c r="BC15" s="49">
        <v>0</v>
      </c>
      <c r="BD15" s="49">
        <f>(BD14)</f>
        <v>0</v>
      </c>
      <c r="BE15" s="49">
        <v>0</v>
      </c>
      <c r="BF15" s="49">
        <f>(BF14)</f>
        <v>0</v>
      </c>
      <c r="BG15" s="49">
        <v>0</v>
      </c>
      <c r="BH15" s="49">
        <f>(BH14)</f>
        <v>130</v>
      </c>
    </row>
    <row r="17" spans="2:60" x14ac:dyDescent="0.25">
      <c r="B17" s="51" t="s">
        <v>57</v>
      </c>
    </row>
    <row r="18" spans="2:60" ht="24" customHeight="1" x14ac:dyDescent="0.25">
      <c r="B18" s="52" t="s">
        <v>58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2:60" x14ac:dyDescent="0.25">
      <c r="B19" s="52" t="s">
        <v>59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0" spans="2:60" x14ac:dyDescent="0.25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</row>
    <row r="22" spans="2:60" x14ac:dyDescent="0.25">
      <c r="B22" s="53" t="s">
        <v>60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 t="s">
        <v>61</v>
      </c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</row>
    <row r="24" spans="2:60" x14ac:dyDescent="0.25">
      <c r="B24" s="53" t="s">
        <v>62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</row>
  </sheetData>
  <mergeCells count="47">
    <mergeCell ref="B22:O22"/>
    <mergeCell ref="P22:BH22"/>
    <mergeCell ref="B24:BH24"/>
    <mergeCell ref="BL5:BL6"/>
    <mergeCell ref="A7:BI7"/>
    <mergeCell ref="A14:O14"/>
    <mergeCell ref="A15:O15"/>
    <mergeCell ref="B18:BH18"/>
    <mergeCell ref="B19:BH20"/>
    <mergeCell ref="AZ5:BA5"/>
    <mergeCell ref="BB5:BC5"/>
    <mergeCell ref="BD5:BE5"/>
    <mergeCell ref="BF5:BG5"/>
    <mergeCell ref="BJ5:BJ6"/>
    <mergeCell ref="BK5:BK6"/>
    <mergeCell ref="AB5:AC5"/>
    <mergeCell ref="AD5:AE5"/>
    <mergeCell ref="AF5:AG5"/>
    <mergeCell ref="AH5:AI5"/>
    <mergeCell ref="AJ5:AK5"/>
    <mergeCell ref="AV5:AW5"/>
    <mergeCell ref="P5:Q5"/>
    <mergeCell ref="R5:S5"/>
    <mergeCell ref="T5:U5"/>
    <mergeCell ref="V5:W5"/>
    <mergeCell ref="X5:Y5"/>
    <mergeCell ref="Z5:AA5"/>
    <mergeCell ref="H4:H6"/>
    <mergeCell ref="I4:I6"/>
    <mergeCell ref="J4:J6"/>
    <mergeCell ref="K4:K6"/>
    <mergeCell ref="L4:O4"/>
    <mergeCell ref="P4:BG4"/>
    <mergeCell ref="L5:L6"/>
    <mergeCell ref="M5:M6"/>
    <mergeCell ref="N5:N6"/>
    <mergeCell ref="O5:O6"/>
    <mergeCell ref="A1:BH1"/>
    <mergeCell ref="A2:BJ2"/>
    <mergeCell ref="A3:BI3"/>
    <mergeCell ref="A4:A6"/>
    <mergeCell ref="B4:B6"/>
    <mergeCell ref="C4:C6"/>
    <mergeCell ref="D4:D6"/>
    <mergeCell ref="E4:E6"/>
    <mergeCell ref="F4:F6"/>
    <mergeCell ref="G4:G6"/>
  </mergeCells>
  <pageMargins left="0.27777777777777779" right="0.27777777777777779" top="0.25" bottom="0.25" header="0.3" footer="0"/>
  <pageSetup paperSize="9" fitToHeight="40" orientation="landscape" r:id="rId1"/>
  <headerFooter>
    <oddFooter xml:space="preserve">&amp;LСформовано в ІАС "Деканат" 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3"/>
  <sheetViews>
    <sheetView showZeros="0" view="pageBreakPreview" topLeftCell="A10" zoomScaleNormal="100" zoomScaleSheetLayoutView="100" workbookViewId="0">
      <selection activeCell="C66" sqref="C66"/>
    </sheetView>
  </sheetViews>
  <sheetFormatPr defaultRowHeight="15" x14ac:dyDescent="0.25"/>
  <cols>
    <col min="1" max="1" width="2.7109375" customWidth="1"/>
    <col min="2" max="2" width="11.85546875" customWidth="1"/>
    <col min="3" max="3" width="24.7109375" customWidth="1"/>
    <col min="4" max="5" width="2.28515625" customWidth="1"/>
    <col min="6" max="6" width="16.85546875" customWidth="1"/>
    <col min="7" max="7" width="2.7109375" customWidth="1"/>
    <col min="8" max="8" width="2.85546875" customWidth="1"/>
    <col min="9" max="10" width="4.28515625" customWidth="1"/>
    <col min="11" max="11" width="3.7109375" customWidth="1"/>
    <col min="12" max="12" width="2.85546875" customWidth="1"/>
    <col min="13" max="13" width="2.42578125" customWidth="1"/>
    <col min="14" max="14" width="2.85546875" customWidth="1"/>
    <col min="15" max="15" width="2.42578125" customWidth="1"/>
    <col min="16" max="16" width="3.85546875" customWidth="1"/>
    <col min="17" max="21" width="3.85546875" hidden="1" customWidth="1"/>
    <col min="22" max="22" width="3.85546875" customWidth="1"/>
    <col min="23" max="23" width="3.85546875" hidden="1" customWidth="1"/>
    <col min="24" max="24" width="3.85546875" customWidth="1"/>
    <col min="25" max="29" width="3.85546875" hidden="1" customWidth="1"/>
    <col min="30" max="30" width="3.85546875" customWidth="1"/>
    <col min="31" max="35" width="3.85546875" hidden="1" customWidth="1"/>
    <col min="36" max="36" width="3.85546875" customWidth="1"/>
    <col min="37" max="41" width="3.85546875" hidden="1" customWidth="1"/>
    <col min="42" max="42" width="3.85546875" customWidth="1"/>
    <col min="43" max="43" width="3.85546875" hidden="1" customWidth="1"/>
    <col min="44" max="44" width="3.85546875" customWidth="1"/>
    <col min="45" max="49" width="3.85546875" hidden="1" customWidth="1"/>
    <col min="50" max="50" width="3.85546875" customWidth="1"/>
    <col min="51" max="51" width="3.85546875" hidden="1" customWidth="1"/>
    <col min="52" max="52" width="3.85546875" customWidth="1"/>
    <col min="53" max="55" width="3.85546875" hidden="1" customWidth="1"/>
    <col min="56" max="56" width="3.85546875" customWidth="1"/>
    <col min="57" max="57" width="3.85546875" hidden="1" customWidth="1"/>
    <col min="58" max="58" width="3.85546875" customWidth="1"/>
    <col min="59" max="59" width="3.85546875" hidden="1" customWidth="1"/>
    <col min="60" max="60" width="4.42578125" customWidth="1"/>
    <col min="61" max="61" width="9.140625" hidden="1" customWidth="1"/>
    <col min="62" max="68" width="2.28515625" hidden="1" customWidth="1"/>
    <col min="69" max="70" width="2.28515625" customWidth="1"/>
  </cols>
  <sheetData>
    <row r="1" spans="1:68" ht="16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8" ht="18.399999999999999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8" ht="16.5" thickBo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8" ht="13.5" customHeight="1" thickBot="1" x14ac:dyDescent="0.3">
      <c r="A4" s="4" t="s">
        <v>3</v>
      </c>
      <c r="B4" s="5" t="s">
        <v>4</v>
      </c>
      <c r="C4" s="5" t="s">
        <v>5</v>
      </c>
      <c r="D4" s="6" t="s">
        <v>6</v>
      </c>
      <c r="E4" s="6" t="s">
        <v>7</v>
      </c>
      <c r="F4" s="5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7" t="s">
        <v>14</v>
      </c>
      <c r="M4" s="8"/>
      <c r="N4" s="8"/>
      <c r="O4" s="8"/>
      <c r="P4" s="9" t="s">
        <v>63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1"/>
      <c r="BI4" s="11"/>
    </row>
    <row r="5" spans="1:68" ht="140.25" customHeight="1" thickBot="1" x14ac:dyDescent="0.3">
      <c r="A5" s="12"/>
      <c r="B5" s="13"/>
      <c r="C5" s="14"/>
      <c r="D5" s="15"/>
      <c r="E5" s="15"/>
      <c r="F5" s="14"/>
      <c r="G5" s="15"/>
      <c r="H5" s="15"/>
      <c r="I5" s="15"/>
      <c r="J5" s="15"/>
      <c r="K5" s="15"/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15"/>
      <c r="R5" s="16" t="s">
        <v>21</v>
      </c>
      <c r="S5" s="17"/>
      <c r="T5" s="18" t="s">
        <v>22</v>
      </c>
      <c r="U5" s="19"/>
      <c r="V5" s="6" t="s">
        <v>23</v>
      </c>
      <c r="W5" s="15"/>
      <c r="X5" s="18" t="s">
        <v>24</v>
      </c>
      <c r="Y5" s="19"/>
      <c r="Z5" s="20" t="s">
        <v>25</v>
      </c>
      <c r="AA5" s="21"/>
      <c r="AB5" s="18" t="s">
        <v>26</v>
      </c>
      <c r="AC5" s="19"/>
      <c r="AD5" s="18" t="s">
        <v>27</v>
      </c>
      <c r="AE5" s="19"/>
      <c r="AF5" s="20" t="s">
        <v>28</v>
      </c>
      <c r="AG5" s="21"/>
      <c r="AH5" s="18" t="s">
        <v>29</v>
      </c>
      <c r="AI5" s="19"/>
      <c r="AJ5" s="18" t="s">
        <v>30</v>
      </c>
      <c r="AK5" s="19"/>
      <c r="AL5" s="22" t="s">
        <v>31</v>
      </c>
      <c r="AM5" s="11"/>
      <c r="AN5" s="22" t="s">
        <v>32</v>
      </c>
      <c r="AO5" s="11"/>
      <c r="AP5" s="23" t="s">
        <v>33</v>
      </c>
      <c r="AQ5" s="11"/>
      <c r="AR5" s="23" t="s">
        <v>34</v>
      </c>
      <c r="AS5" s="11"/>
      <c r="AT5" s="22" t="s">
        <v>35</v>
      </c>
      <c r="AU5" s="11"/>
      <c r="AV5" s="20" t="s">
        <v>36</v>
      </c>
      <c r="AW5" s="21"/>
      <c r="AX5" s="23" t="s">
        <v>37</v>
      </c>
      <c r="AY5" s="11"/>
      <c r="AZ5" s="18" t="s">
        <v>38</v>
      </c>
      <c r="BA5" s="19"/>
      <c r="BB5" s="20" t="s">
        <v>39</v>
      </c>
      <c r="BC5" s="21"/>
      <c r="BD5" s="18" t="s">
        <v>40</v>
      </c>
      <c r="BE5" s="19"/>
      <c r="BF5" s="18" t="s">
        <v>41</v>
      </c>
      <c r="BG5" s="19"/>
      <c r="BH5" s="23" t="s">
        <v>42</v>
      </c>
      <c r="BI5" s="11"/>
      <c r="BJ5" s="24" t="s">
        <v>43</v>
      </c>
      <c r="BK5" s="25" t="s">
        <v>44</v>
      </c>
      <c r="BL5" s="25" t="s">
        <v>45</v>
      </c>
    </row>
    <row r="6" spans="1:68" ht="11.65" customHeight="1" thickBot="1" x14ac:dyDescent="0.3">
      <c r="A6" s="12"/>
      <c r="B6" s="13"/>
      <c r="C6" s="14"/>
      <c r="D6" s="15"/>
      <c r="E6" s="15"/>
      <c r="F6" s="14"/>
      <c r="G6" s="15"/>
      <c r="H6" s="15"/>
      <c r="I6" s="15"/>
      <c r="J6" s="15"/>
      <c r="K6" s="15"/>
      <c r="L6" s="15"/>
      <c r="M6" s="15"/>
      <c r="N6" s="15"/>
      <c r="O6" s="15"/>
      <c r="P6" s="26" t="s">
        <v>46</v>
      </c>
      <c r="Q6" s="26" t="s">
        <v>47</v>
      </c>
      <c r="R6" s="26" t="s">
        <v>46</v>
      </c>
      <c r="S6" s="26" t="s">
        <v>47</v>
      </c>
      <c r="T6" s="26" t="s">
        <v>46</v>
      </c>
      <c r="U6" s="26" t="s">
        <v>47</v>
      </c>
      <c r="V6" s="26" t="s">
        <v>46</v>
      </c>
      <c r="W6" s="26" t="s">
        <v>47</v>
      </c>
      <c r="X6" s="26" t="s">
        <v>46</v>
      </c>
      <c r="Y6" s="26" t="s">
        <v>47</v>
      </c>
      <c r="Z6" s="26" t="s">
        <v>46</v>
      </c>
      <c r="AA6" s="26" t="s">
        <v>47</v>
      </c>
      <c r="AB6" s="26" t="s">
        <v>46</v>
      </c>
      <c r="AC6" s="26" t="s">
        <v>47</v>
      </c>
      <c r="AD6" s="26" t="s">
        <v>46</v>
      </c>
      <c r="AE6" s="26" t="s">
        <v>47</v>
      </c>
      <c r="AF6" s="26" t="s">
        <v>46</v>
      </c>
      <c r="AG6" s="26" t="s">
        <v>47</v>
      </c>
      <c r="AH6" s="26" t="s">
        <v>46</v>
      </c>
      <c r="AI6" s="26" t="s">
        <v>47</v>
      </c>
      <c r="AJ6" s="26" t="s">
        <v>46</v>
      </c>
      <c r="AK6" s="26" t="s">
        <v>47</v>
      </c>
      <c r="AL6" s="26" t="s">
        <v>46</v>
      </c>
      <c r="AM6" s="26" t="s">
        <v>47</v>
      </c>
      <c r="AN6" s="26" t="s">
        <v>46</v>
      </c>
      <c r="AO6" s="26" t="s">
        <v>47</v>
      </c>
      <c r="AP6" s="26" t="s">
        <v>46</v>
      </c>
      <c r="AQ6" s="26" t="s">
        <v>47</v>
      </c>
      <c r="AR6" s="26" t="s">
        <v>46</v>
      </c>
      <c r="AS6" s="26" t="s">
        <v>47</v>
      </c>
      <c r="AT6" s="26" t="s">
        <v>46</v>
      </c>
      <c r="AU6" s="26" t="s">
        <v>47</v>
      </c>
      <c r="AV6" s="26" t="s">
        <v>46</v>
      </c>
      <c r="AW6" s="26" t="s">
        <v>47</v>
      </c>
      <c r="AX6" s="26" t="s">
        <v>46</v>
      </c>
      <c r="AY6" s="26" t="s">
        <v>47</v>
      </c>
      <c r="AZ6" s="26" t="s">
        <v>46</v>
      </c>
      <c r="BA6" s="26" t="s">
        <v>47</v>
      </c>
      <c r="BB6" s="26" t="s">
        <v>46</v>
      </c>
      <c r="BC6" s="26" t="s">
        <v>47</v>
      </c>
      <c r="BD6" s="26" t="s">
        <v>46</v>
      </c>
      <c r="BE6" s="26" t="s">
        <v>47</v>
      </c>
      <c r="BF6" s="26" t="s">
        <v>46</v>
      </c>
      <c r="BG6" s="26" t="s">
        <v>47</v>
      </c>
      <c r="BH6" s="26" t="s">
        <v>46</v>
      </c>
      <c r="BI6" s="26" t="s">
        <v>47</v>
      </c>
      <c r="BJ6" s="24"/>
      <c r="BK6" s="25"/>
      <c r="BL6" s="25"/>
    </row>
    <row r="7" spans="1:68" ht="16.5" thickBot="1" x14ac:dyDescent="0.3">
      <c r="A7" s="27" t="s">
        <v>48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</row>
    <row r="8" spans="1:68" ht="23.25" x14ac:dyDescent="0.25">
      <c r="A8" s="28">
        <v>1</v>
      </c>
      <c r="B8" s="29" t="s">
        <v>49</v>
      </c>
      <c r="C8" s="29" t="s">
        <v>64</v>
      </c>
      <c r="D8" s="30">
        <v>3</v>
      </c>
      <c r="E8" s="30">
        <v>2</v>
      </c>
      <c r="F8" s="29" t="s">
        <v>65</v>
      </c>
      <c r="G8" s="30">
        <v>4</v>
      </c>
      <c r="H8" s="31">
        <v>1</v>
      </c>
      <c r="I8" s="32">
        <v>4</v>
      </c>
      <c r="J8" s="31">
        <v>75</v>
      </c>
      <c r="K8" s="33">
        <v>9</v>
      </c>
      <c r="L8" s="34">
        <v>0</v>
      </c>
      <c r="M8" s="30">
        <v>0</v>
      </c>
      <c r="N8" s="30">
        <v>2</v>
      </c>
      <c r="O8" s="35">
        <v>0</v>
      </c>
      <c r="P8" s="30">
        <f>IF(L8&lt;&gt;0,L8*K8*0.5,0)</f>
        <v>0</v>
      </c>
      <c r="Q8" s="30">
        <v>0</v>
      </c>
      <c r="R8" s="36">
        <f>IF(P8&gt;0,(0.5*P8),0)</f>
        <v>0</v>
      </c>
      <c r="S8" s="30">
        <v>0</v>
      </c>
      <c r="T8" s="30">
        <v>0</v>
      </c>
      <c r="U8" s="30">
        <v>0</v>
      </c>
      <c r="V8" s="37"/>
      <c r="W8" s="37">
        <v>0</v>
      </c>
      <c r="X8" s="30">
        <f>IF(N8&lt;&gt;0,BP8*K8*N8,0)</f>
        <v>18</v>
      </c>
      <c r="Y8" s="30">
        <v>0</v>
      </c>
      <c r="Z8" s="36">
        <f>IF(X8&gt;0,(0.5*X8),0)</f>
        <v>9</v>
      </c>
      <c r="AA8" s="30">
        <v>0</v>
      </c>
      <c r="AB8" s="30">
        <v>0</v>
      </c>
      <c r="AC8" s="30">
        <v>0</v>
      </c>
      <c r="AD8" s="30">
        <f>IF(M8&lt;&gt;0,BK8*K8*M8,0)</f>
        <v>0</v>
      </c>
      <c r="AE8" s="30">
        <v>0</v>
      </c>
      <c r="AF8" s="36">
        <f>IF(AD8&gt;0,(0.5*AD8),0)</f>
        <v>0</v>
      </c>
      <c r="AG8" s="30">
        <v>0</v>
      </c>
      <c r="AH8" s="38">
        <v>0</v>
      </c>
      <c r="AI8" s="38">
        <v>0</v>
      </c>
      <c r="AJ8" s="39">
        <f>IF(AB8&lt;&gt;0,AX8*0.2,0)</f>
        <v>0</v>
      </c>
      <c r="AK8" s="38">
        <v>0</v>
      </c>
      <c r="AL8" s="40">
        <f>IF((V8&lt;&gt;"і"),0,(0.2*I8))</f>
        <v>0</v>
      </c>
      <c r="AM8" s="40">
        <v>0</v>
      </c>
      <c r="AN8" s="36"/>
      <c r="AO8" s="30">
        <v>0</v>
      </c>
      <c r="AP8" s="30">
        <v>0</v>
      </c>
      <c r="AQ8" s="30">
        <v>0</v>
      </c>
      <c r="AR8" s="30">
        <f>IF((V8&lt;&gt;"і"),0,(1.5*H8+2))</f>
        <v>0</v>
      </c>
      <c r="AS8" s="30">
        <v>0</v>
      </c>
      <c r="AT8" s="36"/>
      <c r="AU8" s="30">
        <v>0</v>
      </c>
      <c r="AV8" s="36">
        <f>IF(V8="пр",AB8,0)</f>
        <v>0</v>
      </c>
      <c r="AW8" s="38">
        <v>0</v>
      </c>
      <c r="AX8" s="30"/>
      <c r="AY8" s="38">
        <v>0</v>
      </c>
      <c r="AZ8" s="30">
        <f>IF(V8="ді",(I8*0.25+4),0)</f>
        <v>0</v>
      </c>
      <c r="BA8" s="38">
        <v>0</v>
      </c>
      <c r="BB8" s="36"/>
      <c r="BC8" s="38">
        <v>0</v>
      </c>
      <c r="BD8" s="30">
        <f>IF(V8="дз",I8*BJ8*0.5,0)</f>
        <v>0</v>
      </c>
      <c r="BE8" s="38">
        <v>0</v>
      </c>
      <c r="BF8" s="30">
        <v>0</v>
      </c>
      <c r="BG8" s="38">
        <v>0</v>
      </c>
      <c r="BH8" s="41">
        <f>ROUND((P8+X8+AD8+AP8+AR8+AX8+AZ8+BD8+BF8),2)</f>
        <v>18</v>
      </c>
      <c r="BI8" s="35">
        <v>0</v>
      </c>
      <c r="BM8" s="42">
        <v>0</v>
      </c>
      <c r="BO8" s="42">
        <v>38</v>
      </c>
      <c r="BP8" s="43">
        <v>1</v>
      </c>
    </row>
    <row r="9" spans="1:68" ht="23.25" x14ac:dyDescent="0.25">
      <c r="A9" s="28">
        <v>2</v>
      </c>
      <c r="B9" s="29" t="s">
        <v>49</v>
      </c>
      <c r="C9" s="29" t="s">
        <v>64</v>
      </c>
      <c r="D9" s="30">
        <v>4</v>
      </c>
      <c r="E9" s="30">
        <v>2</v>
      </c>
      <c r="F9" s="29" t="s">
        <v>65</v>
      </c>
      <c r="G9" s="30">
        <v>4</v>
      </c>
      <c r="H9" s="31">
        <v>1</v>
      </c>
      <c r="I9" s="44">
        <v>4</v>
      </c>
      <c r="J9" s="31">
        <v>90</v>
      </c>
      <c r="K9" s="45">
        <v>10</v>
      </c>
      <c r="L9" s="46">
        <v>0</v>
      </c>
      <c r="M9" s="30">
        <v>0</v>
      </c>
      <c r="N9" s="30">
        <v>2</v>
      </c>
      <c r="O9" s="47">
        <v>0</v>
      </c>
      <c r="P9" s="30">
        <f>IF(L9&lt;&gt;0,L9*K9*0.5,0)</f>
        <v>0</v>
      </c>
      <c r="Q9" s="30">
        <v>0</v>
      </c>
      <c r="R9" s="36">
        <f>IF(P9&gt;0,(0.5*P9),0)</f>
        <v>0</v>
      </c>
      <c r="S9" s="30">
        <v>0</v>
      </c>
      <c r="T9" s="30">
        <v>0</v>
      </c>
      <c r="U9" s="30">
        <v>0</v>
      </c>
      <c r="V9" s="37"/>
      <c r="W9" s="37">
        <v>0</v>
      </c>
      <c r="X9" s="30">
        <f>IF(N9&lt;&gt;0,BP9*K9*N9,0)</f>
        <v>20</v>
      </c>
      <c r="Y9" s="30">
        <v>0</v>
      </c>
      <c r="Z9" s="36">
        <f>IF(X9&gt;0,(0.5*X9),0)</f>
        <v>10</v>
      </c>
      <c r="AA9" s="30">
        <v>0</v>
      </c>
      <c r="AB9" s="30">
        <v>0</v>
      </c>
      <c r="AC9" s="30">
        <v>0</v>
      </c>
      <c r="AD9" s="30">
        <f>IF(M9&lt;&gt;0,BK9*K9*M9,0)</f>
        <v>0</v>
      </c>
      <c r="AE9" s="30">
        <v>0</v>
      </c>
      <c r="AF9" s="36">
        <f>IF(AD9&gt;0,(0.5*AD9),0)</f>
        <v>0</v>
      </c>
      <c r="AG9" s="30">
        <v>0</v>
      </c>
      <c r="AH9" s="38">
        <v>0</v>
      </c>
      <c r="AI9" s="38">
        <v>0</v>
      </c>
      <c r="AJ9" s="39">
        <f>IF(AB9&lt;&gt;0,AX9*0.2,0)</f>
        <v>0</v>
      </c>
      <c r="AK9" s="38">
        <v>0</v>
      </c>
      <c r="AL9" s="40">
        <f>IF((V9&lt;&gt;"і"),0,(0.2*I9))</f>
        <v>0</v>
      </c>
      <c r="AM9" s="40">
        <v>0</v>
      </c>
      <c r="AN9" s="36"/>
      <c r="AO9" s="30">
        <v>0</v>
      </c>
      <c r="AP9" s="30">
        <v>0</v>
      </c>
      <c r="AQ9" s="30">
        <v>0</v>
      </c>
      <c r="AR9" s="30">
        <f>IF((V9&lt;&gt;"і"),0,(1.5*H9+2))</f>
        <v>0</v>
      </c>
      <c r="AS9" s="30">
        <v>0</v>
      </c>
      <c r="AT9" s="36"/>
      <c r="AU9" s="30">
        <v>0</v>
      </c>
      <c r="AV9" s="36">
        <f>IF(V9="пр",AB9,0)</f>
        <v>0</v>
      </c>
      <c r="AW9" s="38">
        <v>0</v>
      </c>
      <c r="AX9" s="30"/>
      <c r="AY9" s="38">
        <v>0</v>
      </c>
      <c r="AZ9" s="30">
        <f>IF(V9="ді",(I9*0.25+4),0)</f>
        <v>0</v>
      </c>
      <c r="BA9" s="38">
        <v>0</v>
      </c>
      <c r="BB9" s="36"/>
      <c r="BC9" s="38">
        <v>0</v>
      </c>
      <c r="BD9" s="30">
        <f>IF(V9="дз",I9*BJ9*0.5,0)</f>
        <v>0</v>
      </c>
      <c r="BE9" s="38">
        <v>0</v>
      </c>
      <c r="BF9" s="30">
        <v>0</v>
      </c>
      <c r="BG9" s="38">
        <v>0</v>
      </c>
      <c r="BH9" s="41">
        <f>ROUND((P9+X9+AD9+AP9+AR9+AX9+AZ9+BD9+BF9),2)</f>
        <v>20</v>
      </c>
      <c r="BI9" s="47">
        <v>0</v>
      </c>
      <c r="BM9" s="42">
        <v>0</v>
      </c>
      <c r="BO9" s="42">
        <v>45</v>
      </c>
      <c r="BP9" s="43">
        <v>1</v>
      </c>
    </row>
    <row r="10" spans="1:68" ht="34.5" x14ac:dyDescent="0.25">
      <c r="A10" s="28">
        <v>3</v>
      </c>
      <c r="B10" s="29" t="s">
        <v>49</v>
      </c>
      <c r="C10" s="29" t="s">
        <v>50</v>
      </c>
      <c r="D10" s="30">
        <v>3</v>
      </c>
      <c r="E10" s="30">
        <v>2</v>
      </c>
      <c r="F10" s="29" t="s">
        <v>51</v>
      </c>
      <c r="G10" s="30">
        <v>4</v>
      </c>
      <c r="H10" s="31">
        <v>3</v>
      </c>
      <c r="I10" s="44">
        <v>49</v>
      </c>
      <c r="J10" s="31">
        <v>105</v>
      </c>
      <c r="K10" s="45">
        <v>9</v>
      </c>
      <c r="L10" s="46">
        <v>0</v>
      </c>
      <c r="M10" s="30">
        <v>0</v>
      </c>
      <c r="N10" s="30">
        <v>2</v>
      </c>
      <c r="O10" s="47">
        <v>0</v>
      </c>
      <c r="P10" s="30">
        <f>IF(L10&lt;&gt;0,L10*K10,0)</f>
        <v>0</v>
      </c>
      <c r="Q10" s="30">
        <v>0</v>
      </c>
      <c r="R10" s="36">
        <f>IF(P10&gt;0,(0.5*P10),0)</f>
        <v>0</v>
      </c>
      <c r="S10" s="30">
        <v>0</v>
      </c>
      <c r="T10" s="30">
        <v>0</v>
      </c>
      <c r="U10" s="30">
        <v>0</v>
      </c>
      <c r="V10" s="37"/>
      <c r="W10" s="37">
        <v>0</v>
      </c>
      <c r="X10" s="30">
        <f>IF(N10&lt;&gt;0,BP10*K10*N10,0)</f>
        <v>36</v>
      </c>
      <c r="Y10" s="30">
        <v>0</v>
      </c>
      <c r="Z10" s="36">
        <f>IF(X10&gt;0,(0.5*X10),0)</f>
        <v>18</v>
      </c>
      <c r="AA10" s="30">
        <v>0</v>
      </c>
      <c r="AB10" s="30">
        <v>0</v>
      </c>
      <c r="AC10" s="30">
        <v>0</v>
      </c>
      <c r="AD10" s="30">
        <f>IF(M10&lt;&gt;0,BK10*K10*M10,0)</f>
        <v>0</v>
      </c>
      <c r="AE10" s="30">
        <v>0</v>
      </c>
      <c r="AF10" s="36">
        <f>IF(AD10&gt;0,(0.5*AD10),0)</f>
        <v>0</v>
      </c>
      <c r="AG10" s="30">
        <v>0</v>
      </c>
      <c r="AH10" s="38">
        <v>0</v>
      </c>
      <c r="AI10" s="38">
        <v>0</v>
      </c>
      <c r="AJ10" s="39">
        <f>IF(AB10&lt;&gt;0,AX10*0.2,0)</f>
        <v>0</v>
      </c>
      <c r="AK10" s="38">
        <v>0</v>
      </c>
      <c r="AL10" s="40">
        <f>IF((V10&lt;&gt;"і"),0,(0.2*I10))</f>
        <v>0</v>
      </c>
      <c r="AM10" s="40">
        <v>0</v>
      </c>
      <c r="AN10" s="36"/>
      <c r="AO10" s="30">
        <v>0</v>
      </c>
      <c r="AP10" s="30">
        <v>0</v>
      </c>
      <c r="AQ10" s="30">
        <v>0</v>
      </c>
      <c r="AR10" s="30">
        <f>IF((V10&lt;&gt;"і"),0,(1.5*H10+2))</f>
        <v>0</v>
      </c>
      <c r="AS10" s="30">
        <v>0</v>
      </c>
      <c r="AT10" s="36"/>
      <c r="AU10" s="30">
        <v>0</v>
      </c>
      <c r="AV10" s="36">
        <f>IF(V10="пр",AB10,0)</f>
        <v>0</v>
      </c>
      <c r="AW10" s="38">
        <v>0</v>
      </c>
      <c r="AX10" s="30"/>
      <c r="AY10" s="38">
        <v>0</v>
      </c>
      <c r="AZ10" s="30">
        <f>IF(V10="ді",(I10*0.25+4),0)</f>
        <v>0</v>
      </c>
      <c r="BA10" s="38">
        <v>0</v>
      </c>
      <c r="BB10" s="36"/>
      <c r="BC10" s="38">
        <v>0</v>
      </c>
      <c r="BD10" s="30">
        <f>IF(V10="дз",I10*BJ10*0.5,0)</f>
        <v>0</v>
      </c>
      <c r="BE10" s="38">
        <v>0</v>
      </c>
      <c r="BF10" s="30">
        <v>0</v>
      </c>
      <c r="BG10" s="38">
        <v>0</v>
      </c>
      <c r="BH10" s="41">
        <f>ROUND((P10+X10+AD10+AP10+AR10+AX10+AZ10+BD10+BF10),2)</f>
        <v>36</v>
      </c>
      <c r="BI10" s="47">
        <v>0</v>
      </c>
      <c r="BM10" s="42">
        <v>0</v>
      </c>
      <c r="BO10" s="42">
        <v>52</v>
      </c>
      <c r="BP10" s="43">
        <v>2</v>
      </c>
    </row>
    <row r="11" spans="1:68" ht="35.25" thickBot="1" x14ac:dyDescent="0.3">
      <c r="A11" s="28">
        <v>4</v>
      </c>
      <c r="B11" s="29" t="s">
        <v>49</v>
      </c>
      <c r="C11" s="29" t="s">
        <v>50</v>
      </c>
      <c r="D11" s="30">
        <v>4</v>
      </c>
      <c r="E11" s="30">
        <v>2</v>
      </c>
      <c r="F11" s="29" t="s">
        <v>51</v>
      </c>
      <c r="G11" s="30">
        <v>4</v>
      </c>
      <c r="H11" s="31">
        <v>3</v>
      </c>
      <c r="I11" s="44">
        <v>49</v>
      </c>
      <c r="J11" s="31">
        <v>75</v>
      </c>
      <c r="K11" s="45">
        <v>9</v>
      </c>
      <c r="L11" s="46">
        <v>0</v>
      </c>
      <c r="M11" s="30">
        <v>0</v>
      </c>
      <c r="N11" s="30">
        <v>2</v>
      </c>
      <c r="O11" s="47">
        <v>0</v>
      </c>
      <c r="P11" s="30">
        <f>IF(L11&lt;&gt;0,L11*K11,0)</f>
        <v>0</v>
      </c>
      <c r="Q11" s="30">
        <v>0</v>
      </c>
      <c r="R11" s="36">
        <f>IF(P11&gt;0,(0.5*P11),0)</f>
        <v>0</v>
      </c>
      <c r="S11" s="30">
        <v>0</v>
      </c>
      <c r="T11" s="30">
        <v>0</v>
      </c>
      <c r="U11" s="30">
        <v>0</v>
      </c>
      <c r="V11" s="37"/>
      <c r="W11" s="37">
        <v>0</v>
      </c>
      <c r="X11" s="30">
        <f>IF(N11&lt;&gt;0,BP11*K11*N11,0)</f>
        <v>54</v>
      </c>
      <c r="Y11" s="30">
        <v>0</v>
      </c>
      <c r="Z11" s="36">
        <f>IF(X11&gt;0,(0.5*X11),0)</f>
        <v>27</v>
      </c>
      <c r="AA11" s="30">
        <v>0</v>
      </c>
      <c r="AB11" s="30">
        <v>0</v>
      </c>
      <c r="AC11" s="30">
        <v>0</v>
      </c>
      <c r="AD11" s="30">
        <f>IF(M11&lt;&gt;0,BK11*K11*M11,0)</f>
        <v>0</v>
      </c>
      <c r="AE11" s="30">
        <v>0</v>
      </c>
      <c r="AF11" s="36">
        <f>IF(AD11&gt;0,(0.5*AD11),0)</f>
        <v>0</v>
      </c>
      <c r="AG11" s="30">
        <v>0</v>
      </c>
      <c r="AH11" s="38">
        <v>0</v>
      </c>
      <c r="AI11" s="38">
        <v>0</v>
      </c>
      <c r="AJ11" s="39">
        <f>IF(AB11&lt;&gt;0,AX11*0.2,0)</f>
        <v>0</v>
      </c>
      <c r="AK11" s="38">
        <v>0</v>
      </c>
      <c r="AL11" s="40">
        <f>IF((V11&lt;&gt;"і"),0,(0.2*I11))</f>
        <v>0</v>
      </c>
      <c r="AM11" s="40">
        <v>0</v>
      </c>
      <c r="AN11" s="36"/>
      <c r="AO11" s="30">
        <v>0</v>
      </c>
      <c r="AP11" s="30">
        <v>0</v>
      </c>
      <c r="AQ11" s="30">
        <v>0</v>
      </c>
      <c r="AR11" s="30">
        <f>IF((V11&lt;&gt;"і"),0,(1.5*H11+2))</f>
        <v>0</v>
      </c>
      <c r="AS11" s="30">
        <v>0</v>
      </c>
      <c r="AT11" s="36"/>
      <c r="AU11" s="30">
        <v>0</v>
      </c>
      <c r="AV11" s="36">
        <f>IF(V11="пр",AB11,0)</f>
        <v>0</v>
      </c>
      <c r="AW11" s="38">
        <v>0</v>
      </c>
      <c r="AX11" s="30"/>
      <c r="AY11" s="38">
        <v>0</v>
      </c>
      <c r="AZ11" s="30">
        <f>IF(V11="ді",(I11*0.25+4),0)</f>
        <v>0</v>
      </c>
      <c r="BA11" s="38">
        <v>0</v>
      </c>
      <c r="BB11" s="36"/>
      <c r="BC11" s="38">
        <v>0</v>
      </c>
      <c r="BD11" s="30">
        <f>IF(V11="дз",I11*BJ11*0.5,0)</f>
        <v>0</v>
      </c>
      <c r="BE11" s="38">
        <v>0</v>
      </c>
      <c r="BF11" s="30">
        <v>0</v>
      </c>
      <c r="BG11" s="38">
        <v>0</v>
      </c>
      <c r="BH11" s="41">
        <f>ROUND((P11+X11+AD11+AP11+AR11+AX11+AZ11+BD11+BF11),2)</f>
        <v>54</v>
      </c>
      <c r="BI11" s="47">
        <v>0</v>
      </c>
      <c r="BM11" s="42">
        <v>0</v>
      </c>
      <c r="BO11" s="42">
        <v>38</v>
      </c>
      <c r="BP11" s="43">
        <v>3</v>
      </c>
    </row>
    <row r="12" spans="1:68" ht="15.75" thickBot="1" x14ac:dyDescent="0.3">
      <c r="A12" s="48" t="s">
        <v>55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>
        <f>ROUND(SUM(P8:P11),0)</f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f>ROUND(SUM(X8:X11),0)</f>
        <v>128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f>ROUND(SUM(AD8:AD11),0)</f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f>ROUND(SUM(AP8:AP11),0)</f>
        <v>0</v>
      </c>
      <c r="AQ12" s="49">
        <v>0</v>
      </c>
      <c r="AR12" s="49">
        <f>ROUND(SUM(AR8:AR11),0)</f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f>ROUND(SUM(AX8:AX11),0)</f>
        <v>0</v>
      </c>
      <c r="AY12" s="49">
        <v>0</v>
      </c>
      <c r="AZ12" s="49">
        <f>ROUND(SUM(AZ8:AZ11),0)</f>
        <v>0</v>
      </c>
      <c r="BA12" s="49">
        <v>0</v>
      </c>
      <c r="BB12" s="49">
        <v>0</v>
      </c>
      <c r="BC12" s="49">
        <v>0</v>
      </c>
      <c r="BD12" s="49">
        <f>ROUND(SUM(BD8:BD11),0)</f>
        <v>0</v>
      </c>
      <c r="BE12" s="49">
        <v>0</v>
      </c>
      <c r="BF12" s="49">
        <f>ROUND(SUM(BF8:BF11),0)</f>
        <v>0</v>
      </c>
      <c r="BG12" s="49">
        <v>0</v>
      </c>
      <c r="BH12" s="49">
        <f>ROUND(SUM(BH8:BH11),0)</f>
        <v>128</v>
      </c>
    </row>
    <row r="13" spans="1:68" ht="16.5" thickBot="1" x14ac:dyDescent="0.3">
      <c r="A13" s="50" t="s">
        <v>66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49">
        <f>(P12)</f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f>(X12)</f>
        <v>128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f>(AD12)</f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f>(AP12)</f>
        <v>0</v>
      </c>
      <c r="AQ13" s="49">
        <v>0</v>
      </c>
      <c r="AR13" s="49">
        <f>(AR12)</f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f>(AX12)</f>
        <v>0</v>
      </c>
      <c r="AY13" s="49">
        <v>0</v>
      </c>
      <c r="AZ13" s="49">
        <f>(AZ12)</f>
        <v>0</v>
      </c>
      <c r="BA13" s="49">
        <v>0</v>
      </c>
      <c r="BB13" s="49">
        <v>0</v>
      </c>
      <c r="BC13" s="49">
        <v>0</v>
      </c>
      <c r="BD13" s="49">
        <f>(BD12)</f>
        <v>0</v>
      </c>
      <c r="BE13" s="49">
        <v>0</v>
      </c>
      <c r="BF13" s="49">
        <f>(BF12)</f>
        <v>0</v>
      </c>
      <c r="BG13" s="49">
        <v>0</v>
      </c>
      <c r="BH13" s="49">
        <f>(BH12)</f>
        <v>128</v>
      </c>
    </row>
    <row r="14" spans="1:68" ht="15.75" thickBot="1" x14ac:dyDescent="0.3">
      <c r="A14" s="48" t="s">
        <v>67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54">
        <f>P13+'Козир С.В.'!P15</f>
        <v>0</v>
      </c>
      <c r="Q14" s="54">
        <f>Q13+'Козир С.В.'!Q15</f>
        <v>0</v>
      </c>
      <c r="R14" s="54">
        <f>R13+'Козир С.В.'!R15</f>
        <v>0</v>
      </c>
      <c r="S14" s="54">
        <f>S13+'Козир С.В.'!S15</f>
        <v>0</v>
      </c>
      <c r="T14" s="54">
        <f>T13+'Козир С.В.'!T15</f>
        <v>0</v>
      </c>
      <c r="U14" s="54">
        <f>U13+'Козир С.В.'!U15</f>
        <v>0</v>
      </c>
      <c r="V14" s="54">
        <f>V13+'Козир С.В.'!V15</f>
        <v>0</v>
      </c>
      <c r="W14" s="54">
        <f>W13+'Козир С.В.'!W15</f>
        <v>0</v>
      </c>
      <c r="X14" s="54">
        <f>X13+'Козир С.В.'!X15</f>
        <v>258</v>
      </c>
      <c r="Y14" s="54">
        <f>Y13+'Козир С.В.'!Y15</f>
        <v>0</v>
      </c>
      <c r="Z14" s="54">
        <f>Z13+'Козир С.В.'!Z15</f>
        <v>0</v>
      </c>
      <c r="AA14" s="54">
        <f>AA13+'Козир С.В.'!AA15</f>
        <v>0</v>
      </c>
      <c r="AB14" s="54">
        <f>AB13+'Козир С.В.'!AB15</f>
        <v>0</v>
      </c>
      <c r="AC14" s="54">
        <f>AC13+'Козир С.В.'!AC15</f>
        <v>0</v>
      </c>
      <c r="AD14" s="54">
        <f>AD13+'Козир С.В.'!AD15</f>
        <v>0</v>
      </c>
      <c r="AE14" s="54">
        <f>AE13+'Козир С.В.'!AE15</f>
        <v>0</v>
      </c>
      <c r="AF14" s="54">
        <f>AF13+'Козир С.В.'!AF15</f>
        <v>0</v>
      </c>
      <c r="AG14" s="54">
        <f>AG13+'Козир С.В.'!AG15</f>
        <v>0</v>
      </c>
      <c r="AH14" s="54">
        <f>AH13+'Козир С.В.'!AH15</f>
        <v>0</v>
      </c>
      <c r="AI14" s="54">
        <f>AI13+'Козир С.В.'!AI15</f>
        <v>0</v>
      </c>
      <c r="AJ14" s="54">
        <f>AJ13+'Козир С.В.'!AJ15</f>
        <v>0</v>
      </c>
      <c r="AK14" s="54">
        <f>AK13+'Козир С.В.'!AK15</f>
        <v>0</v>
      </c>
      <c r="AL14" s="54">
        <f>AL13+'Козир С.В.'!AL15</f>
        <v>0</v>
      </c>
      <c r="AM14" s="54">
        <f>AM13+'Козир С.В.'!AM15</f>
        <v>0</v>
      </c>
      <c r="AN14" s="54">
        <f>AN13+'Козир С.В.'!AN15</f>
        <v>0</v>
      </c>
      <c r="AO14" s="54">
        <f>AO13+'Козир С.В.'!AO15</f>
        <v>0</v>
      </c>
      <c r="AP14" s="54">
        <f>AP13+'Козир С.В.'!AP15</f>
        <v>0</v>
      </c>
      <c r="AQ14" s="54">
        <f>AQ13+'Козир С.В.'!AQ15</f>
        <v>0</v>
      </c>
      <c r="AR14" s="54">
        <f>AR13+'Козир С.В.'!AR15</f>
        <v>0</v>
      </c>
      <c r="AS14" s="54">
        <f>AS13+'Козир С.В.'!AS15</f>
        <v>0</v>
      </c>
      <c r="AT14" s="54">
        <f>AT13+'Козир С.В.'!AT15</f>
        <v>0</v>
      </c>
      <c r="AU14" s="54">
        <f>AU13+'Козир С.В.'!AU15</f>
        <v>0</v>
      </c>
      <c r="AV14" s="54">
        <f>AV13+'Козир С.В.'!AV15</f>
        <v>0</v>
      </c>
      <c r="AW14" s="54">
        <f>AW13+'Козир С.В.'!AW15</f>
        <v>0</v>
      </c>
      <c r="AX14" s="54">
        <f>AX13+'Козир С.В.'!AX15</f>
        <v>0</v>
      </c>
      <c r="AY14" s="54">
        <f>AY13+'Козир С.В.'!AY15</f>
        <v>0</v>
      </c>
      <c r="AZ14" s="54">
        <f>AZ13+'Козир С.В.'!AZ15</f>
        <v>0</v>
      </c>
      <c r="BA14" s="54">
        <f>BA13+'Козир С.В.'!BA15</f>
        <v>0</v>
      </c>
      <c r="BB14" s="54">
        <f>BB13+'Козир С.В.'!BB15</f>
        <v>0</v>
      </c>
      <c r="BC14" s="54">
        <f>BC13+'Козир С.В.'!BC15</f>
        <v>0</v>
      </c>
      <c r="BD14" s="54">
        <f>BD13+'Козир С.В.'!BD15</f>
        <v>0</v>
      </c>
      <c r="BE14" s="54">
        <f>BE13+'Козир С.В.'!BE15</f>
        <v>0</v>
      </c>
      <c r="BF14" s="54">
        <f>BF13+'Козир С.В.'!BF15</f>
        <v>0</v>
      </c>
      <c r="BG14" s="54">
        <f>BG13+'Козир С.В.'!BG15</f>
        <v>0</v>
      </c>
      <c r="BH14" s="54">
        <f>BH13+'Козир С.В.'!BH15</f>
        <v>258</v>
      </c>
    </row>
    <row r="16" spans="1:68" x14ac:dyDescent="0.25">
      <c r="B16" s="51" t="s">
        <v>57</v>
      </c>
    </row>
    <row r="17" spans="2:60" ht="24" customHeight="1" x14ac:dyDescent="0.25">
      <c r="B17" s="52" t="s">
        <v>58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2:60" x14ac:dyDescent="0.25">
      <c r="B18" s="52" t="s">
        <v>59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2:60" x14ac:dyDescent="0.25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1" spans="2:60" x14ac:dyDescent="0.25">
      <c r="B21" s="53" t="s">
        <v>60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 t="s">
        <v>61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</row>
    <row r="23" spans="2:60" x14ac:dyDescent="0.25">
      <c r="B23" s="53" t="s">
        <v>62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</row>
  </sheetData>
  <mergeCells count="48">
    <mergeCell ref="B18:BH19"/>
    <mergeCell ref="B21:O21"/>
    <mergeCell ref="P21:BH21"/>
    <mergeCell ref="B23:BH23"/>
    <mergeCell ref="BL5:BL6"/>
    <mergeCell ref="A7:BI7"/>
    <mergeCell ref="A12:O12"/>
    <mergeCell ref="A13:O13"/>
    <mergeCell ref="A14:O14"/>
    <mergeCell ref="B17:BH17"/>
    <mergeCell ref="AZ5:BA5"/>
    <mergeCell ref="BB5:BC5"/>
    <mergeCell ref="BD5:BE5"/>
    <mergeCell ref="BF5:BG5"/>
    <mergeCell ref="BJ5:BJ6"/>
    <mergeCell ref="BK5:BK6"/>
    <mergeCell ref="AB5:AC5"/>
    <mergeCell ref="AD5:AE5"/>
    <mergeCell ref="AF5:AG5"/>
    <mergeCell ref="AH5:AI5"/>
    <mergeCell ref="AJ5:AK5"/>
    <mergeCell ref="AV5:AW5"/>
    <mergeCell ref="P5:Q5"/>
    <mergeCell ref="R5:S5"/>
    <mergeCell ref="T5:U5"/>
    <mergeCell ref="V5:W5"/>
    <mergeCell ref="X5:Y5"/>
    <mergeCell ref="Z5:AA5"/>
    <mergeCell ref="H4:H6"/>
    <mergeCell ref="I4:I6"/>
    <mergeCell ref="J4:J6"/>
    <mergeCell ref="K4:K6"/>
    <mergeCell ref="L4:O4"/>
    <mergeCell ref="P4:BG4"/>
    <mergeCell ref="L5:L6"/>
    <mergeCell ref="M5:M6"/>
    <mergeCell ref="N5:N6"/>
    <mergeCell ref="O5:O6"/>
    <mergeCell ref="A1:BH1"/>
    <mergeCell ref="A2:BJ2"/>
    <mergeCell ref="A3:BI3"/>
    <mergeCell ref="A4:A6"/>
    <mergeCell ref="B4:B6"/>
    <mergeCell ref="C4:C6"/>
    <mergeCell ref="D4:D6"/>
    <mergeCell ref="E4:E6"/>
    <mergeCell ref="F4:F6"/>
    <mergeCell ref="G4:G6"/>
  </mergeCells>
  <pageMargins left="0.27777777777777779" right="0.27777777777777779" top="0.25" bottom="0.25" header="0.3" footer="0"/>
  <pageSetup paperSize="9" fitToHeight="40" orientation="landscape" r:id="rId1"/>
  <headerFooter>
    <oddFooter xml:space="preserve">&amp;LСформовано в ІАС "Деканат"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Козир С.В.</vt:lpstr>
      <vt:lpstr>Козир С.В. (2)</vt:lpstr>
      <vt:lpstr>'Козир С.В.'!Заголовки_для_печати</vt:lpstr>
      <vt:lpstr>'Козир С.В. (2)'!Заголовки_для_печати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2022-01-05T07:46:20Z</dcterms:created>
  <dcterms:modified xsi:type="dcterms:W3CDTF">2022-01-05T07:46:31Z</dcterms:modified>
</cp:coreProperties>
</file>