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4355" windowHeight="1794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C80" i="3" l="1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79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81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8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5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37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32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7" i="3"/>
  <c r="H27" i="3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6" i="2"/>
  <c r="C33" i="2"/>
  <c r="C34" i="2"/>
  <c r="C35" i="2"/>
  <c r="C36" i="2"/>
  <c r="C37" i="2"/>
  <c r="C38" i="2"/>
  <c r="C39" i="2"/>
  <c r="C40" i="2"/>
  <c r="C32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79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78" i="2"/>
  <c r="C77" i="2"/>
  <c r="C78" i="2"/>
  <c r="G78" i="2" s="1"/>
  <c r="C79" i="2"/>
  <c r="G79" i="2" s="1"/>
  <c r="C80" i="2"/>
  <c r="G80" i="2" s="1"/>
  <c r="C81" i="2"/>
  <c r="G81" i="2" s="1"/>
  <c r="C82" i="2"/>
  <c r="G82" i="2" s="1"/>
  <c r="C83" i="2"/>
  <c r="G83" i="2" s="1"/>
  <c r="C84" i="2"/>
  <c r="G84" i="2" s="1"/>
  <c r="C85" i="2"/>
  <c r="C86" i="2"/>
  <c r="G86" i="2" s="1"/>
  <c r="C87" i="2"/>
  <c r="G87" i="2" s="1"/>
  <c r="C88" i="2"/>
  <c r="G88" i="2" s="1"/>
  <c r="C89" i="2"/>
  <c r="G89" i="2" s="1"/>
  <c r="C90" i="2"/>
  <c r="G90" i="2" s="1"/>
  <c r="C91" i="2"/>
  <c r="G91" i="2" s="1"/>
  <c r="C92" i="2"/>
  <c r="G92" i="2" s="1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G77" i="2"/>
  <c r="G85" i="2"/>
  <c r="G6" i="2"/>
  <c r="I78" i="2"/>
  <c r="H77" i="2"/>
  <c r="G76" i="2"/>
  <c r="D75" i="2"/>
  <c r="D76" i="2"/>
  <c r="C74" i="2"/>
  <c r="C75" i="2"/>
  <c r="D74" i="2"/>
  <c r="E69" i="2"/>
  <c r="E70" i="2"/>
  <c r="E71" i="2"/>
  <c r="E72" i="2"/>
  <c r="E73" i="2"/>
  <c r="E74" i="2"/>
  <c r="E75" i="2"/>
  <c r="E76" i="2"/>
  <c r="E77" i="2"/>
  <c r="E68" i="2"/>
  <c r="D69" i="2"/>
  <c r="D70" i="2"/>
  <c r="D71" i="2"/>
  <c r="D72" i="2"/>
  <c r="D73" i="2"/>
  <c r="D68" i="2"/>
  <c r="C69" i="2"/>
  <c r="C70" i="2"/>
  <c r="C71" i="2"/>
  <c r="C72" i="2"/>
  <c r="C73" i="2"/>
  <c r="C68" i="2"/>
  <c r="E58" i="2"/>
  <c r="E59" i="2"/>
  <c r="E60" i="2"/>
  <c r="E61" i="2"/>
  <c r="E62" i="2"/>
  <c r="E63" i="2"/>
  <c r="E64" i="2"/>
  <c r="E65" i="2"/>
  <c r="E66" i="2"/>
  <c r="E57" i="2"/>
  <c r="D58" i="2"/>
  <c r="D59" i="2"/>
  <c r="D60" i="2"/>
  <c r="D61" i="2"/>
  <c r="D62" i="2"/>
  <c r="D63" i="2"/>
  <c r="D64" i="2"/>
  <c r="D65" i="2"/>
  <c r="D66" i="2"/>
  <c r="D57" i="2"/>
  <c r="C58" i="2"/>
  <c r="C59" i="2"/>
  <c r="C60" i="2"/>
  <c r="C61" i="2"/>
  <c r="C62" i="2"/>
  <c r="C63" i="2"/>
  <c r="C64" i="2"/>
  <c r="C65" i="2"/>
  <c r="C66" i="2"/>
  <c r="C57" i="2"/>
  <c r="C41" i="2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6" i="1"/>
</calcChain>
</file>

<file path=xl/sharedStrings.xml><?xml version="1.0" encoding="utf-8"?>
<sst xmlns="http://schemas.openxmlformats.org/spreadsheetml/2006/main" count="6" uniqueCount="6">
  <si>
    <t>Iset = 10 uA</t>
  </si>
  <si>
    <t>Iset = 20 uA</t>
  </si>
  <si>
    <t>Iset = 50 uA</t>
  </si>
  <si>
    <t>Vreset = -2.5 V</t>
  </si>
  <si>
    <t>Vreset = -2.0 V</t>
  </si>
  <si>
    <t>Vreset = -1.5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</si>
</sst>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Sheet1!$B$6:$B$46</c:f>
              <c:numCache>
                <c:formatCode>General</c:formatCode>
                <c:ptCount val="4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0.9</c:v>
                </c:pt>
                <c:pt idx="22">
                  <c:v>0.8</c:v>
                </c:pt>
                <c:pt idx="23">
                  <c:v>0.7</c:v>
                </c:pt>
                <c:pt idx="24">
                  <c:v>0.6</c:v>
                </c:pt>
                <c:pt idx="25">
                  <c:v>0.5</c:v>
                </c:pt>
                <c:pt idx="26">
                  <c:v>0.4</c:v>
                </c:pt>
                <c:pt idx="27">
                  <c:v>0.3</c:v>
                </c:pt>
                <c:pt idx="28">
                  <c:v>0.2</c:v>
                </c:pt>
                <c:pt idx="29">
                  <c:v>0.1</c:v>
                </c:pt>
                <c:pt idx="30">
                  <c:v>0</c:v>
                </c:pt>
                <c:pt idx="31">
                  <c:v>-0.1</c:v>
                </c:pt>
                <c:pt idx="32">
                  <c:v>-0.2</c:v>
                </c:pt>
                <c:pt idx="33">
                  <c:v>-0.3</c:v>
                </c:pt>
                <c:pt idx="34">
                  <c:v>-0.4</c:v>
                </c:pt>
                <c:pt idx="35">
                  <c:v>-0.5</c:v>
                </c:pt>
                <c:pt idx="36">
                  <c:v>-0.6</c:v>
                </c:pt>
                <c:pt idx="37">
                  <c:v>-0.7</c:v>
                </c:pt>
                <c:pt idx="38">
                  <c:v>-0.8</c:v>
                </c:pt>
                <c:pt idx="39">
                  <c:v>-0.9</c:v>
                </c:pt>
                <c:pt idx="40">
                  <c:v>-1</c:v>
                </c:pt>
              </c:numCache>
            </c:numRef>
          </c:xVal>
          <c:yVal>
            <c:numRef>
              <c:f>Sheet1!$C$6:$C$46</c:f>
              <c:numCache>
                <c:formatCode>General</c:formatCode>
                <c:ptCount val="41"/>
                <c:pt idx="0">
                  <c:v>0</c:v>
                </c:pt>
                <c:pt idx="1">
                  <c:v>0.43588989435406728</c:v>
                </c:pt>
                <c:pt idx="2">
                  <c:v>0.59999999999999987</c:v>
                </c:pt>
                <c:pt idx="3">
                  <c:v>0.71414284285428498</c:v>
                </c:pt>
                <c:pt idx="4">
                  <c:v>0.8</c:v>
                </c:pt>
                <c:pt idx="5">
                  <c:v>0.8660254037844386</c:v>
                </c:pt>
                <c:pt idx="6">
                  <c:v>0.91651513899116799</c:v>
                </c:pt>
                <c:pt idx="7">
                  <c:v>0.95393920141694566</c:v>
                </c:pt>
                <c:pt idx="8">
                  <c:v>0.9797958971132712</c:v>
                </c:pt>
                <c:pt idx="9">
                  <c:v>0.99498743710661997</c:v>
                </c:pt>
                <c:pt idx="10">
                  <c:v>1</c:v>
                </c:pt>
                <c:pt idx="11">
                  <c:v>0.99498743710661997</c:v>
                </c:pt>
                <c:pt idx="12">
                  <c:v>0.9797958971132712</c:v>
                </c:pt>
                <c:pt idx="13">
                  <c:v>0.95393920141694566</c:v>
                </c:pt>
                <c:pt idx="14">
                  <c:v>0.91651513899116799</c:v>
                </c:pt>
                <c:pt idx="15">
                  <c:v>0.8660254037844386</c:v>
                </c:pt>
                <c:pt idx="16">
                  <c:v>0.8</c:v>
                </c:pt>
                <c:pt idx="17">
                  <c:v>0.71414284285428498</c:v>
                </c:pt>
                <c:pt idx="18">
                  <c:v>0.59999999999999987</c:v>
                </c:pt>
                <c:pt idx="19">
                  <c:v>0.43588989435406728</c:v>
                </c:pt>
                <c:pt idx="20">
                  <c:v>0</c:v>
                </c:pt>
                <c:pt idx="21">
                  <c:v>-0.43588989435406728</c:v>
                </c:pt>
                <c:pt idx="22">
                  <c:v>-0.59999999999999987</c:v>
                </c:pt>
                <c:pt idx="23">
                  <c:v>-0.71414284285428498</c:v>
                </c:pt>
                <c:pt idx="24">
                  <c:v>-0.8</c:v>
                </c:pt>
                <c:pt idx="25">
                  <c:v>-0.8660254037844386</c:v>
                </c:pt>
                <c:pt idx="26">
                  <c:v>-0.91651513899116799</c:v>
                </c:pt>
                <c:pt idx="27">
                  <c:v>-0.95393920141694566</c:v>
                </c:pt>
                <c:pt idx="28">
                  <c:v>-0.9797958971132712</c:v>
                </c:pt>
                <c:pt idx="29">
                  <c:v>-0.99498743710661997</c:v>
                </c:pt>
                <c:pt idx="30">
                  <c:v>-1</c:v>
                </c:pt>
                <c:pt idx="31">
                  <c:v>-0.99498743710661997</c:v>
                </c:pt>
                <c:pt idx="32">
                  <c:v>-0.9797958971132712</c:v>
                </c:pt>
                <c:pt idx="33">
                  <c:v>-0.95393920141694566</c:v>
                </c:pt>
                <c:pt idx="34">
                  <c:v>-0.91651513899116799</c:v>
                </c:pt>
                <c:pt idx="35">
                  <c:v>-0.8660254037844386</c:v>
                </c:pt>
                <c:pt idx="36">
                  <c:v>-0.8</c:v>
                </c:pt>
                <c:pt idx="37">
                  <c:v>-0.71414284285428498</c:v>
                </c:pt>
                <c:pt idx="38">
                  <c:v>-0.59999999999999987</c:v>
                </c:pt>
                <c:pt idx="39">
                  <c:v>-0.43588989435406728</c:v>
                </c:pt>
                <c:pt idx="4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2480"/>
        <c:axId val="52733056"/>
      </c:scatterChart>
      <c:valAx>
        <c:axId val="527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33056"/>
        <c:crosses val="autoZero"/>
        <c:crossBetween val="midCat"/>
      </c:valAx>
      <c:valAx>
        <c:axId val="5273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3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099584779376784E-2"/>
          <c:y val="1.6985132325214463E-2"/>
          <c:w val="0.86206627900707145"/>
          <c:h val="0.8013411567476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Iset = 10 uA</c:v>
                </c:pt>
              </c:strCache>
            </c:strRef>
          </c:tx>
          <c:xVal>
            <c:numRef>
              <c:f>Sheet2!$B$6:$B$92</c:f>
              <c:numCache>
                <c:formatCode>General</c:formatCode>
                <c:ptCount val="87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1</c:v>
                </c:pt>
                <c:pt idx="52">
                  <c:v>0.9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-0.2</c:v>
                </c:pt>
                <c:pt idx="64">
                  <c:v>-0.3</c:v>
                </c:pt>
                <c:pt idx="65">
                  <c:v>-0.4</c:v>
                </c:pt>
                <c:pt idx="66">
                  <c:v>-0.5</c:v>
                </c:pt>
                <c:pt idx="67">
                  <c:v>-0.6</c:v>
                </c:pt>
                <c:pt idx="68">
                  <c:v>-0.7</c:v>
                </c:pt>
                <c:pt idx="69">
                  <c:v>-0.8</c:v>
                </c:pt>
                <c:pt idx="70">
                  <c:v>-0.9</c:v>
                </c:pt>
                <c:pt idx="71">
                  <c:v>-1</c:v>
                </c:pt>
                <c:pt idx="72">
                  <c:v>-1.1000000000000001</c:v>
                </c:pt>
                <c:pt idx="73">
                  <c:v>-1.2</c:v>
                </c:pt>
                <c:pt idx="74">
                  <c:v>-1.3</c:v>
                </c:pt>
                <c:pt idx="75">
                  <c:v>-1.4</c:v>
                </c:pt>
                <c:pt idx="76">
                  <c:v>-1.5</c:v>
                </c:pt>
                <c:pt idx="77">
                  <c:v>-1.6</c:v>
                </c:pt>
                <c:pt idx="78">
                  <c:v>-1.7</c:v>
                </c:pt>
                <c:pt idx="79">
                  <c:v>-1.8</c:v>
                </c:pt>
                <c:pt idx="80">
                  <c:v>-1.9</c:v>
                </c:pt>
                <c:pt idx="81">
                  <c:v>-2</c:v>
                </c:pt>
                <c:pt idx="82">
                  <c:v>-2.1</c:v>
                </c:pt>
                <c:pt idx="83">
                  <c:v>-2.2000000000000002</c:v>
                </c:pt>
                <c:pt idx="84">
                  <c:v>-2.2999999999999998</c:v>
                </c:pt>
                <c:pt idx="85">
                  <c:v>-2.4</c:v>
                </c:pt>
                <c:pt idx="86">
                  <c:v>-2.5</c:v>
                </c:pt>
              </c:numCache>
            </c:numRef>
          </c:xVal>
          <c:yVal>
            <c:numRef>
              <c:f>Sheet2!$C$6:$C$92</c:f>
              <c:numCache>
                <c:formatCode>General</c:formatCode>
                <c:ptCount val="87"/>
                <c:pt idx="0">
                  <c:v>3.8118867877011124E-6</c:v>
                </c:pt>
                <c:pt idx="1">
                  <c:v>3.2269056898049945E-6</c:v>
                </c:pt>
                <c:pt idx="2">
                  <c:v>2.7221297015836068E-6</c:v>
                </c:pt>
                <c:pt idx="3">
                  <c:v>2.2877422505905822E-6</c:v>
                </c:pt>
                <c:pt idx="4">
                  <c:v>1.915001061638835E-6</c:v>
                </c:pt>
                <c:pt idx="5">
                  <c:v>1.5961326634414175E-6</c:v>
                </c:pt>
                <c:pt idx="6">
                  <c:v>1.3242362342547952E-6</c:v>
                </c:pt>
                <c:pt idx="7">
                  <c:v>1.0931960371615066E-6</c:v>
                </c:pt>
                <c:pt idx="8">
                  <c:v>8.9760175040447357E-7</c:v>
                </c:pt>
                <c:pt idx="9">
                  <c:v>7.3267604927928374E-7</c:v>
                </c:pt>
                <c:pt idx="10">
                  <c:v>5.9420884372483866E-7</c:v>
                </c:pt>
                <c:pt idx="11">
                  <c:v>4.7849762012831882E-7</c:v>
                </c:pt>
                <c:pt idx="12">
                  <c:v>3.8229337715874179E-7</c:v>
                </c:pt>
                <c:pt idx="13">
                  <c:v>3.0275168381531622E-7</c:v>
                </c:pt>
                <c:pt idx="14">
                  <c:v>2.3738842342580159E-7</c:v>
                </c:pt>
                <c:pt idx="15">
                  <c:v>1.8403982007136523E-7</c:v>
                </c:pt>
                <c:pt idx="16">
                  <c:v>1.4082637367917304E-7</c:v>
                </c:pt>
                <c:pt idx="17">
                  <c:v>1.0612035622092842E-7</c:v>
                </c:pt>
                <c:pt idx="18">
                  <c:v>7.851654243253889E-8</c:v>
                </c:pt>
                <c:pt idx="19">
                  <c:v>5.6805859643218117E-8</c:v>
                </c:pt>
                <c:pt idx="20">
                  <c:v>3.9951629046152963E-8</c:v>
                </c:pt>
                <c:pt idx="21">
                  <c:v>2.7067989383758869E-8</c:v>
                </c:pt>
                <c:pt idx="22">
                  <c:v>1.7399761027534732E-8</c:v>
                </c:pt>
                <c:pt idx="23">
                  <c:v>1.0301473497559858E-8</c:v>
                </c:pt>
                <c:pt idx="24">
                  <c:v>5.2026905908153713E-9</c:v>
                </c:pt>
                <c:pt idx="25" formatCode="0.00E+00">
                  <c:v>1.0000000000000001E-9</c:v>
                </c:pt>
                <c:pt idx="26">
                  <c:v>8.885529192648533E-9</c:v>
                </c:pt>
                <c:pt idx="27">
                  <c:v>2.1960427312951046E-8</c:v>
                </c:pt>
                <c:pt idx="28">
                  <c:v>4.3971134653066982E-8</c:v>
                </c:pt>
                <c:pt idx="29">
                  <c:v>7.8952629033410086E-8</c:v>
                </c:pt>
                <c:pt idx="30">
                  <c:v>1.3222706055669225E-7</c:v>
                </c:pt>
                <c:pt idx="31">
                  <c:v>2.1076088217866123E-7</c:v>
                </c:pt>
                <c:pt idx="32">
                  <c:v>3.2357881454318871E-7</c:v>
                </c:pt>
                <c:pt idx="33">
                  <c:v>4.8226036776740776E-7</c:v>
                </c:pt>
                <c:pt idx="34">
                  <c:v>7.0153589011271747E-7</c:v>
                </c:pt>
                <c:pt idx="35">
                  <c:v>9.9999999999999995E-7</c:v>
                </c:pt>
                <c:pt idx="36" formatCode="0.00E+00">
                  <c:v>1.0000000000000001E-5</c:v>
                </c:pt>
                <c:pt idx="37" formatCode="0.00E+00">
                  <c:v>1.0000000000000001E-5</c:v>
                </c:pt>
                <c:pt idx="38" formatCode="0.00E+00">
                  <c:v>1.0000000000000001E-5</c:v>
                </c:pt>
                <c:pt idx="39" formatCode="0.00E+00">
                  <c:v>1.0000000000000001E-5</c:v>
                </c:pt>
                <c:pt idx="40" formatCode="0.00E+00">
                  <c:v>1.0000000000000001E-5</c:v>
                </c:pt>
                <c:pt idx="41" formatCode="0.00E+00">
                  <c:v>1.0000000000000001E-5</c:v>
                </c:pt>
                <c:pt idx="42" formatCode="0.00E+00">
                  <c:v>1.0000000000000001E-5</c:v>
                </c:pt>
                <c:pt idx="43" formatCode="0.00E+00">
                  <c:v>1.0000000000000001E-5</c:v>
                </c:pt>
                <c:pt idx="44" formatCode="0.00E+00">
                  <c:v>1.0000000000000001E-5</c:v>
                </c:pt>
                <c:pt idx="45" formatCode="0.00E+00">
                  <c:v>1.0000000000000001E-5</c:v>
                </c:pt>
                <c:pt idx="46" formatCode="0.00E+00">
                  <c:v>1.0000000000000001E-5</c:v>
                </c:pt>
                <c:pt idx="47" formatCode="0.00E+00">
                  <c:v>1.0000000000000001E-5</c:v>
                </c:pt>
                <c:pt idx="48" formatCode="0.00E+00">
                  <c:v>1.0000000000000001E-5</c:v>
                </c:pt>
                <c:pt idx="49" formatCode="0.00E+00">
                  <c:v>1.0000000000000001E-5</c:v>
                </c:pt>
                <c:pt idx="50" formatCode="0.00E+00">
                  <c:v>1.0000000000000001E-5</c:v>
                </c:pt>
                <c:pt idx="51">
                  <c:v>1.0000000000000001E-5</c:v>
                </c:pt>
                <c:pt idx="52">
                  <c:v>9.0000000000000002E-6</c:v>
                </c:pt>
                <c:pt idx="53">
                  <c:v>7.9999999999999996E-6</c:v>
                </c:pt>
                <c:pt idx="54">
                  <c:v>6.9999999999999999E-6</c:v>
                </c:pt>
                <c:pt idx="55">
                  <c:v>6.0000000000000002E-6</c:v>
                </c:pt>
                <c:pt idx="56">
                  <c:v>5.0000000000000004E-6</c:v>
                </c:pt>
                <c:pt idx="57">
                  <c:v>3.9999999999999998E-6</c:v>
                </c:pt>
                <c:pt idx="58">
                  <c:v>3.0000000000000001E-6</c:v>
                </c:pt>
                <c:pt idx="59">
                  <c:v>1.9999999999999999E-6</c:v>
                </c:pt>
                <c:pt idx="60">
                  <c:v>9.9999999999999995E-7</c:v>
                </c:pt>
                <c:pt idx="61" formatCode="0.00E+00">
                  <c:v>1E-8</c:v>
                </c:pt>
                <c:pt idx="62">
                  <c:v>9.9999999999999995E-7</c:v>
                </c:pt>
                <c:pt idx="63">
                  <c:v>1.9999999999999999E-6</c:v>
                </c:pt>
                <c:pt idx="64">
                  <c:v>3.0000000000000001E-6</c:v>
                </c:pt>
                <c:pt idx="65">
                  <c:v>3.9999999999999998E-6</c:v>
                </c:pt>
                <c:pt idx="66">
                  <c:v>5.0000000000000004E-6</c:v>
                </c:pt>
                <c:pt idx="67">
                  <c:v>6.0000000000000002E-6</c:v>
                </c:pt>
                <c:pt idx="68">
                  <c:v>6.9999999999999999E-6</c:v>
                </c:pt>
                <c:pt idx="69">
                  <c:v>7.9999999999999996E-6</c:v>
                </c:pt>
                <c:pt idx="70">
                  <c:v>3.9999999999999998E-6</c:v>
                </c:pt>
                <c:pt idx="71">
                  <c:v>4.0128460624475014E-6</c:v>
                </c:pt>
                <c:pt idx="72">
                  <c:v>4.0007830354370947E-6</c:v>
                </c:pt>
                <c:pt idx="73">
                  <c:v>3.9887562711236339E-6</c:v>
                </c:pt>
                <c:pt idx="74">
                  <c:v>3.9767656604977319E-6</c:v>
                </c:pt>
                <c:pt idx="75">
                  <c:v>3.964811094877701E-6</c:v>
                </c:pt>
                <c:pt idx="76">
                  <c:v>3.9528924659085334E-6</c:v>
                </c:pt>
                <c:pt idx="77">
                  <c:v>3.9410096655609906E-6</c:v>
                </c:pt>
                <c:pt idx="78">
                  <c:v>3.9291625861305591E-6</c:v>
                </c:pt>
                <c:pt idx="79">
                  <c:v>3.9173511202364845E-6</c:v>
                </c:pt>
                <c:pt idx="80">
                  <c:v>3.9055751608208283E-6</c:v>
                </c:pt>
                <c:pt idx="81">
                  <c:v>3.893834601147473E-6</c:v>
                </c:pt>
                <c:pt idx="82">
                  <c:v>3.8821293348011682E-6</c:v>
                </c:pt>
                <c:pt idx="83">
                  <c:v>3.8704592556865301E-6</c:v>
                </c:pt>
                <c:pt idx="84">
                  <c:v>3.8588242580271507E-6</c:v>
                </c:pt>
                <c:pt idx="85">
                  <c:v>3.8472242363645702E-6</c:v>
                </c:pt>
                <c:pt idx="86">
                  <c:v>3.8356590855573588E-6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Iset = 20 uA</c:v>
                </c:pt>
              </c:strCache>
            </c:strRef>
          </c:tx>
          <c:xVal>
            <c:numRef>
              <c:f>Sheet2!$B$6:$B$92</c:f>
              <c:numCache>
                <c:formatCode>General</c:formatCode>
                <c:ptCount val="87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1</c:v>
                </c:pt>
                <c:pt idx="52">
                  <c:v>0.9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-0.2</c:v>
                </c:pt>
                <c:pt idx="64">
                  <c:v>-0.3</c:v>
                </c:pt>
                <c:pt idx="65">
                  <c:v>-0.4</c:v>
                </c:pt>
                <c:pt idx="66">
                  <c:v>-0.5</c:v>
                </c:pt>
                <c:pt idx="67">
                  <c:v>-0.6</c:v>
                </c:pt>
                <c:pt idx="68">
                  <c:v>-0.7</c:v>
                </c:pt>
                <c:pt idx="69">
                  <c:v>-0.8</c:v>
                </c:pt>
                <c:pt idx="70">
                  <c:v>-0.9</c:v>
                </c:pt>
                <c:pt idx="71">
                  <c:v>-1</c:v>
                </c:pt>
                <c:pt idx="72">
                  <c:v>-1.1000000000000001</c:v>
                </c:pt>
                <c:pt idx="73">
                  <c:v>-1.2</c:v>
                </c:pt>
                <c:pt idx="74">
                  <c:v>-1.3</c:v>
                </c:pt>
                <c:pt idx="75">
                  <c:v>-1.4</c:v>
                </c:pt>
                <c:pt idx="76">
                  <c:v>-1.5</c:v>
                </c:pt>
                <c:pt idx="77">
                  <c:v>-1.6</c:v>
                </c:pt>
                <c:pt idx="78">
                  <c:v>-1.7</c:v>
                </c:pt>
                <c:pt idx="79">
                  <c:v>-1.8</c:v>
                </c:pt>
                <c:pt idx="80">
                  <c:v>-1.9</c:v>
                </c:pt>
                <c:pt idx="81">
                  <c:v>-2</c:v>
                </c:pt>
                <c:pt idx="82">
                  <c:v>-2.1</c:v>
                </c:pt>
                <c:pt idx="83">
                  <c:v>-2.2000000000000002</c:v>
                </c:pt>
                <c:pt idx="84">
                  <c:v>-2.2999999999999998</c:v>
                </c:pt>
                <c:pt idx="85">
                  <c:v>-2.4</c:v>
                </c:pt>
                <c:pt idx="86">
                  <c:v>-2.5</c:v>
                </c:pt>
              </c:numCache>
            </c:numRef>
          </c:xVal>
          <c:yVal>
            <c:numRef>
              <c:f>Sheet2!$D$6:$D$92</c:f>
              <c:numCache>
                <c:formatCode>General</c:formatCode>
                <c:ptCount val="87"/>
                <c:pt idx="0">
                  <c:v>3.8118867877011124E-6</c:v>
                </c:pt>
                <c:pt idx="1">
                  <c:v>3.2269056898049945E-6</c:v>
                </c:pt>
                <c:pt idx="2">
                  <c:v>2.7221297015836068E-6</c:v>
                </c:pt>
                <c:pt idx="3">
                  <c:v>2.2877422505905822E-6</c:v>
                </c:pt>
                <c:pt idx="4">
                  <c:v>1.915001061638835E-6</c:v>
                </c:pt>
                <c:pt idx="5">
                  <c:v>1.5961326634414175E-6</c:v>
                </c:pt>
                <c:pt idx="6">
                  <c:v>1.3242362342547952E-6</c:v>
                </c:pt>
                <c:pt idx="7">
                  <c:v>1.0931960371615066E-6</c:v>
                </c:pt>
                <c:pt idx="8">
                  <c:v>8.9760175040447357E-7</c:v>
                </c:pt>
                <c:pt idx="9">
                  <c:v>7.3267604927928374E-7</c:v>
                </c:pt>
                <c:pt idx="10">
                  <c:v>5.9420884372483866E-7</c:v>
                </c:pt>
                <c:pt idx="11">
                  <c:v>4.7849762012831882E-7</c:v>
                </c:pt>
                <c:pt idx="12">
                  <c:v>3.8229337715874179E-7</c:v>
                </c:pt>
                <c:pt idx="13">
                  <c:v>3.0275168381531622E-7</c:v>
                </c:pt>
                <c:pt idx="14">
                  <c:v>2.3738842342580159E-7</c:v>
                </c:pt>
                <c:pt idx="15">
                  <c:v>1.8403982007136523E-7</c:v>
                </c:pt>
                <c:pt idx="16">
                  <c:v>1.4082637367917304E-7</c:v>
                </c:pt>
                <c:pt idx="17">
                  <c:v>1.0612035622092842E-7</c:v>
                </c:pt>
                <c:pt idx="18">
                  <c:v>7.851654243253889E-8</c:v>
                </c:pt>
                <c:pt idx="19">
                  <c:v>5.6805859643218117E-8</c:v>
                </c:pt>
                <c:pt idx="20">
                  <c:v>3.9951629046152963E-8</c:v>
                </c:pt>
                <c:pt idx="21">
                  <c:v>2.7067989383758869E-8</c:v>
                </c:pt>
                <c:pt idx="22">
                  <c:v>1.7399761027534732E-8</c:v>
                </c:pt>
                <c:pt idx="23">
                  <c:v>1.0301473497559858E-8</c:v>
                </c:pt>
                <c:pt idx="24">
                  <c:v>5.2026905908153713E-9</c:v>
                </c:pt>
                <c:pt idx="25" formatCode="0.00E+00">
                  <c:v>1.0000000000000001E-9</c:v>
                </c:pt>
                <c:pt idx="26">
                  <c:v>8.885529192648533E-9</c:v>
                </c:pt>
                <c:pt idx="27">
                  <c:v>2.1960427312951046E-8</c:v>
                </c:pt>
                <c:pt idx="28">
                  <c:v>4.3971134653066982E-8</c:v>
                </c:pt>
                <c:pt idx="29">
                  <c:v>7.8952629033410086E-8</c:v>
                </c:pt>
                <c:pt idx="30">
                  <c:v>1.3222706055669225E-7</c:v>
                </c:pt>
                <c:pt idx="31">
                  <c:v>2.1076088217866123E-7</c:v>
                </c:pt>
                <c:pt idx="32">
                  <c:v>3.2357881454318871E-7</c:v>
                </c:pt>
                <c:pt idx="33">
                  <c:v>4.8226036776740776E-7</c:v>
                </c:pt>
                <c:pt idx="34">
                  <c:v>7.0153589011271747E-7</c:v>
                </c:pt>
                <c:pt idx="35">
                  <c:v>9.9999999999999995E-7</c:v>
                </c:pt>
                <c:pt idx="36" formatCode="0.00E+00">
                  <c:v>1E-4</c:v>
                </c:pt>
                <c:pt idx="37" formatCode="0.00E+00">
                  <c:v>1E-4</c:v>
                </c:pt>
                <c:pt idx="38" formatCode="0.00E+00">
                  <c:v>1E-4</c:v>
                </c:pt>
                <c:pt idx="39" formatCode="0.00E+00">
                  <c:v>1E-4</c:v>
                </c:pt>
                <c:pt idx="40" formatCode="0.00E+00">
                  <c:v>1E-4</c:v>
                </c:pt>
                <c:pt idx="41" formatCode="0.00E+00">
                  <c:v>1E-4</c:v>
                </c:pt>
                <c:pt idx="42" formatCode="0.00E+00">
                  <c:v>1E-4</c:v>
                </c:pt>
                <c:pt idx="43" formatCode="0.00E+00">
                  <c:v>1E-4</c:v>
                </c:pt>
                <c:pt idx="44" formatCode="0.00E+00">
                  <c:v>1E-4</c:v>
                </c:pt>
                <c:pt idx="45" formatCode="0.00E+00">
                  <c:v>1E-4</c:v>
                </c:pt>
                <c:pt idx="46" formatCode="0.00E+00">
                  <c:v>1E-4</c:v>
                </c:pt>
                <c:pt idx="47" formatCode="0.00E+00">
                  <c:v>1E-4</c:v>
                </c:pt>
                <c:pt idx="48" formatCode="0.00E+00">
                  <c:v>1E-4</c:v>
                </c:pt>
                <c:pt idx="49" formatCode="0.00E+00">
                  <c:v>1E-4</c:v>
                </c:pt>
                <c:pt idx="50" formatCode="0.00E+00">
                  <c:v>1E-4</c:v>
                </c:pt>
                <c:pt idx="51">
                  <c:v>1E-4</c:v>
                </c:pt>
                <c:pt idx="52">
                  <c:v>9.0000000000000006E-5</c:v>
                </c:pt>
                <c:pt idx="53">
                  <c:v>8.0000000000000007E-5</c:v>
                </c:pt>
                <c:pt idx="54">
                  <c:v>6.9999999999999994E-5</c:v>
                </c:pt>
                <c:pt idx="55">
                  <c:v>5.9999999999999995E-5</c:v>
                </c:pt>
                <c:pt idx="56">
                  <c:v>5.0000000000000002E-5</c:v>
                </c:pt>
                <c:pt idx="57">
                  <c:v>4.0000000000000003E-5</c:v>
                </c:pt>
                <c:pt idx="58">
                  <c:v>2.9999999999999997E-5</c:v>
                </c:pt>
                <c:pt idx="59">
                  <c:v>2.0000000000000002E-5</c:v>
                </c:pt>
                <c:pt idx="60">
                  <c:v>1.0000000000000001E-5</c:v>
                </c:pt>
                <c:pt idx="61" formatCode="0.00E+00">
                  <c:v>1E-8</c:v>
                </c:pt>
                <c:pt idx="62">
                  <c:v>1.0000000000000001E-5</c:v>
                </c:pt>
                <c:pt idx="63">
                  <c:v>2.0000000000000002E-5</c:v>
                </c:pt>
                <c:pt idx="64">
                  <c:v>2.9999999999999997E-5</c:v>
                </c:pt>
                <c:pt idx="65">
                  <c:v>4.0000000000000003E-5</c:v>
                </c:pt>
                <c:pt idx="66">
                  <c:v>5.0000000000000002E-5</c:v>
                </c:pt>
                <c:pt idx="67">
                  <c:v>5.9999999999999995E-5</c:v>
                </c:pt>
                <c:pt idx="68">
                  <c:v>6.9999999999999994E-5</c:v>
                </c:pt>
                <c:pt idx="69">
                  <c:v>8.0000000000000007E-5</c:v>
                </c:pt>
                <c:pt idx="70">
                  <c:v>9.0000000000000006E-5</c:v>
                </c:pt>
                <c:pt idx="71">
                  <c:v>4.5000000000000003E-5</c:v>
                </c:pt>
                <c:pt idx="72">
                  <c:v>3.8259454182663363E-5</c:v>
                </c:pt>
                <c:pt idx="73">
                  <c:v>3.2453940828425911E-5</c:v>
                </c:pt>
                <c:pt idx="74">
                  <c:v>2.7529359678430404E-5</c:v>
                </c:pt>
                <c:pt idx="75">
                  <c:v>2.3352037532544834E-5</c:v>
                </c:pt>
                <c:pt idx="76">
                  <c:v>1.9808584845097065E-5</c:v>
                </c:pt>
                <c:pt idx="77">
                  <c:v>1.6802817870541853E-5</c:v>
                </c:pt>
                <c:pt idx="78">
                  <c:v>1.4253147844656977E-5</c:v>
                </c:pt>
                <c:pt idx="79">
                  <c:v>1.2090366333007179E-5</c:v>
                </c:pt>
                <c:pt idx="80">
                  <c:v>1.0255766632008258E-5</c:v>
                </c:pt>
                <c:pt idx="81">
                  <c:v>8.6995502297615431E-6</c:v>
                </c:pt>
                <c:pt idx="82">
                  <c:v>7.3794750715114844E-6</c:v>
                </c:pt>
                <c:pt idx="83">
                  <c:v>6.2597089381426586E-6</c:v>
                </c:pt>
                <c:pt idx="84">
                  <c:v>5.3098568137363974E-6</c:v>
                </c:pt>
                <c:pt idx="85">
                  <c:v>4.5041358409786663E-6</c:v>
                </c:pt>
                <c:pt idx="86">
                  <c:v>3.8206754693471653E-6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Sheet2!$E$5</c:f>
              <c:strCache>
                <c:ptCount val="1"/>
                <c:pt idx="0">
                  <c:v>Iset = 50 uA</c:v>
                </c:pt>
              </c:strCache>
            </c:strRef>
          </c:tx>
          <c:xVal>
            <c:numRef>
              <c:f>Sheet2!$B$6:$B$92</c:f>
              <c:numCache>
                <c:formatCode>General</c:formatCode>
                <c:ptCount val="87"/>
                <c:pt idx="0">
                  <c:v>-2.5</c:v>
                </c:pt>
                <c:pt idx="1">
                  <c:v>-2.4</c:v>
                </c:pt>
                <c:pt idx="2">
                  <c:v>-2.2999999999999998</c:v>
                </c:pt>
                <c:pt idx="3">
                  <c:v>-2.2000000000000002</c:v>
                </c:pt>
                <c:pt idx="4">
                  <c:v>-2.1</c:v>
                </c:pt>
                <c:pt idx="5">
                  <c:v>-2</c:v>
                </c:pt>
                <c:pt idx="6">
                  <c:v>-1.9</c:v>
                </c:pt>
                <c:pt idx="7">
                  <c:v>-1.8</c:v>
                </c:pt>
                <c:pt idx="8">
                  <c:v>-1.7</c:v>
                </c:pt>
                <c:pt idx="9">
                  <c:v>-1.6</c:v>
                </c:pt>
                <c:pt idx="10">
                  <c:v>-1.5</c:v>
                </c:pt>
                <c:pt idx="11">
                  <c:v>-1.4</c:v>
                </c:pt>
                <c:pt idx="12">
                  <c:v>-1.3</c:v>
                </c:pt>
                <c:pt idx="13">
                  <c:v>-1.2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-0.9</c:v>
                </c:pt>
                <c:pt idx="17">
                  <c:v>-0.8</c:v>
                </c:pt>
                <c:pt idx="18">
                  <c:v>-0.7</c:v>
                </c:pt>
                <c:pt idx="19">
                  <c:v>-0.6</c:v>
                </c:pt>
                <c:pt idx="20">
                  <c:v>-0.5</c:v>
                </c:pt>
                <c:pt idx="21">
                  <c:v>-0.4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0.3</c:v>
                </c:pt>
                <c:pt idx="29">
                  <c:v>0.4</c:v>
                </c:pt>
                <c:pt idx="30">
                  <c:v>0.5</c:v>
                </c:pt>
                <c:pt idx="31">
                  <c:v>0.6</c:v>
                </c:pt>
                <c:pt idx="32">
                  <c:v>0.7</c:v>
                </c:pt>
                <c:pt idx="33">
                  <c:v>0.8</c:v>
                </c:pt>
                <c:pt idx="34">
                  <c:v>0.9</c:v>
                </c:pt>
                <c:pt idx="35">
                  <c:v>1</c:v>
                </c:pt>
                <c:pt idx="36">
                  <c:v>1.1000000000000001</c:v>
                </c:pt>
                <c:pt idx="37">
                  <c:v>1.2</c:v>
                </c:pt>
                <c:pt idx="38">
                  <c:v>1.3</c:v>
                </c:pt>
                <c:pt idx="39">
                  <c:v>1.4</c:v>
                </c:pt>
                <c:pt idx="40">
                  <c:v>1.5</c:v>
                </c:pt>
                <c:pt idx="41">
                  <c:v>1.6</c:v>
                </c:pt>
                <c:pt idx="42">
                  <c:v>1.7</c:v>
                </c:pt>
                <c:pt idx="43">
                  <c:v>1.8</c:v>
                </c:pt>
                <c:pt idx="44">
                  <c:v>1.9</c:v>
                </c:pt>
                <c:pt idx="45">
                  <c:v>2</c:v>
                </c:pt>
                <c:pt idx="46">
                  <c:v>2.1</c:v>
                </c:pt>
                <c:pt idx="47">
                  <c:v>2.2000000000000002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2.5</c:v>
                </c:pt>
                <c:pt idx="51">
                  <c:v>1</c:v>
                </c:pt>
                <c:pt idx="52">
                  <c:v>0.9</c:v>
                </c:pt>
                <c:pt idx="53">
                  <c:v>0.8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0.4</c:v>
                </c:pt>
                <c:pt idx="58">
                  <c:v>0.3</c:v>
                </c:pt>
                <c:pt idx="59">
                  <c:v>0.2</c:v>
                </c:pt>
                <c:pt idx="60">
                  <c:v>0.1</c:v>
                </c:pt>
                <c:pt idx="61">
                  <c:v>0</c:v>
                </c:pt>
                <c:pt idx="62">
                  <c:v>-0.1</c:v>
                </c:pt>
                <c:pt idx="63">
                  <c:v>-0.2</c:v>
                </c:pt>
                <c:pt idx="64">
                  <c:v>-0.3</c:v>
                </c:pt>
                <c:pt idx="65">
                  <c:v>-0.4</c:v>
                </c:pt>
                <c:pt idx="66">
                  <c:v>-0.5</c:v>
                </c:pt>
                <c:pt idx="67">
                  <c:v>-0.6</c:v>
                </c:pt>
                <c:pt idx="68">
                  <c:v>-0.7</c:v>
                </c:pt>
                <c:pt idx="69">
                  <c:v>-0.8</c:v>
                </c:pt>
                <c:pt idx="70">
                  <c:v>-0.9</c:v>
                </c:pt>
                <c:pt idx="71">
                  <c:v>-1</c:v>
                </c:pt>
                <c:pt idx="72">
                  <c:v>-1.1000000000000001</c:v>
                </c:pt>
                <c:pt idx="73">
                  <c:v>-1.2</c:v>
                </c:pt>
                <c:pt idx="74">
                  <c:v>-1.3</c:v>
                </c:pt>
                <c:pt idx="75">
                  <c:v>-1.4</c:v>
                </c:pt>
                <c:pt idx="76">
                  <c:v>-1.5</c:v>
                </c:pt>
                <c:pt idx="77">
                  <c:v>-1.6</c:v>
                </c:pt>
                <c:pt idx="78">
                  <c:v>-1.7</c:v>
                </c:pt>
                <c:pt idx="79">
                  <c:v>-1.8</c:v>
                </c:pt>
                <c:pt idx="80">
                  <c:v>-1.9</c:v>
                </c:pt>
                <c:pt idx="81">
                  <c:v>-2</c:v>
                </c:pt>
                <c:pt idx="82">
                  <c:v>-2.1</c:v>
                </c:pt>
                <c:pt idx="83">
                  <c:v>-2.2000000000000002</c:v>
                </c:pt>
                <c:pt idx="84">
                  <c:v>-2.2999999999999998</c:v>
                </c:pt>
                <c:pt idx="85">
                  <c:v>-2.4</c:v>
                </c:pt>
                <c:pt idx="86">
                  <c:v>-2.5</c:v>
                </c:pt>
              </c:numCache>
            </c:numRef>
          </c:xVal>
          <c:yVal>
            <c:numRef>
              <c:f>Sheet2!$E$6:$E$92</c:f>
              <c:numCache>
                <c:formatCode>General</c:formatCode>
                <c:ptCount val="87"/>
                <c:pt idx="0">
                  <c:v>3.8118867877011124E-6</c:v>
                </c:pt>
                <c:pt idx="1">
                  <c:v>3.2269056898049945E-6</c:v>
                </c:pt>
                <c:pt idx="2">
                  <c:v>2.7221297015836068E-6</c:v>
                </c:pt>
                <c:pt idx="3">
                  <c:v>2.2877422505905822E-6</c:v>
                </c:pt>
                <c:pt idx="4">
                  <c:v>1.915001061638835E-6</c:v>
                </c:pt>
                <c:pt idx="5">
                  <c:v>1.5961326634414175E-6</c:v>
                </c:pt>
                <c:pt idx="6">
                  <c:v>1.3242362342547952E-6</c:v>
                </c:pt>
                <c:pt idx="7">
                  <c:v>1.0931960371615066E-6</c:v>
                </c:pt>
                <c:pt idx="8">
                  <c:v>8.9760175040447357E-7</c:v>
                </c:pt>
                <c:pt idx="9">
                  <c:v>7.3267604927928374E-7</c:v>
                </c:pt>
                <c:pt idx="10">
                  <c:v>5.9420884372483866E-7</c:v>
                </c:pt>
                <c:pt idx="11">
                  <c:v>4.7849762012831882E-7</c:v>
                </c:pt>
                <c:pt idx="12">
                  <c:v>3.8229337715874179E-7</c:v>
                </c:pt>
                <c:pt idx="13">
                  <c:v>3.0275168381531622E-7</c:v>
                </c:pt>
                <c:pt idx="14">
                  <c:v>2.3738842342580159E-7</c:v>
                </c:pt>
                <c:pt idx="15">
                  <c:v>1.8403982007136523E-7</c:v>
                </c:pt>
                <c:pt idx="16">
                  <c:v>1.4082637367917304E-7</c:v>
                </c:pt>
                <c:pt idx="17">
                  <c:v>1.0612035622092842E-7</c:v>
                </c:pt>
                <c:pt idx="18">
                  <c:v>7.851654243253889E-8</c:v>
                </c:pt>
                <c:pt idx="19">
                  <c:v>5.6805859643218117E-8</c:v>
                </c:pt>
                <c:pt idx="20">
                  <c:v>3.9951629046152963E-8</c:v>
                </c:pt>
                <c:pt idx="21">
                  <c:v>2.7067989383758869E-8</c:v>
                </c:pt>
                <c:pt idx="22">
                  <c:v>1.7399761027534732E-8</c:v>
                </c:pt>
                <c:pt idx="23">
                  <c:v>1.0301473497559858E-8</c:v>
                </c:pt>
                <c:pt idx="24">
                  <c:v>5.2026905908153713E-9</c:v>
                </c:pt>
                <c:pt idx="25" formatCode="0.00E+00">
                  <c:v>1.0000000000000001E-9</c:v>
                </c:pt>
                <c:pt idx="26">
                  <c:v>8.885529192648533E-9</c:v>
                </c:pt>
                <c:pt idx="27">
                  <c:v>2.1960427312951046E-8</c:v>
                </c:pt>
                <c:pt idx="28">
                  <c:v>4.3971134653066982E-8</c:v>
                </c:pt>
                <c:pt idx="29">
                  <c:v>7.8952629033410086E-8</c:v>
                </c:pt>
                <c:pt idx="30">
                  <c:v>1.3222706055669225E-7</c:v>
                </c:pt>
                <c:pt idx="31">
                  <c:v>2.1076088217866123E-7</c:v>
                </c:pt>
                <c:pt idx="32">
                  <c:v>3.2357881454318871E-7</c:v>
                </c:pt>
                <c:pt idx="33">
                  <c:v>4.8226036776740776E-7</c:v>
                </c:pt>
                <c:pt idx="34">
                  <c:v>7.0153589011271747E-7</c:v>
                </c:pt>
                <c:pt idx="35">
                  <c:v>9.9999999999999995E-7</c:v>
                </c:pt>
                <c:pt idx="36" formatCode="0.00E+00">
                  <c:v>1E-3</c:v>
                </c:pt>
                <c:pt idx="37" formatCode="0.00E+00">
                  <c:v>1E-3</c:v>
                </c:pt>
                <c:pt idx="38" formatCode="0.00E+00">
                  <c:v>1E-3</c:v>
                </c:pt>
                <c:pt idx="39" formatCode="0.00E+00">
                  <c:v>1E-3</c:v>
                </c:pt>
                <c:pt idx="40" formatCode="0.00E+00">
                  <c:v>1E-3</c:v>
                </c:pt>
                <c:pt idx="41" formatCode="0.00E+00">
                  <c:v>1E-3</c:v>
                </c:pt>
                <c:pt idx="42" formatCode="0.00E+00">
                  <c:v>1E-3</c:v>
                </c:pt>
                <c:pt idx="43" formatCode="0.00E+00">
                  <c:v>1E-3</c:v>
                </c:pt>
                <c:pt idx="44" formatCode="0.00E+00">
                  <c:v>1E-3</c:v>
                </c:pt>
                <c:pt idx="45" formatCode="0.00E+00">
                  <c:v>1E-3</c:v>
                </c:pt>
                <c:pt idx="46" formatCode="0.00E+00">
                  <c:v>1E-3</c:v>
                </c:pt>
                <c:pt idx="47" formatCode="0.00E+00">
                  <c:v>1E-3</c:v>
                </c:pt>
                <c:pt idx="48" formatCode="0.00E+00">
                  <c:v>1E-3</c:v>
                </c:pt>
                <c:pt idx="49" formatCode="0.00E+00">
                  <c:v>1E-3</c:v>
                </c:pt>
                <c:pt idx="50" formatCode="0.00E+00">
                  <c:v>1E-3</c:v>
                </c:pt>
                <c:pt idx="51">
                  <c:v>1E-3</c:v>
                </c:pt>
                <c:pt idx="52">
                  <c:v>8.9999999999999998E-4</c:v>
                </c:pt>
                <c:pt idx="53">
                  <c:v>8.0000000000000004E-4</c:v>
                </c:pt>
                <c:pt idx="54">
                  <c:v>6.9999999999999999E-4</c:v>
                </c:pt>
                <c:pt idx="55">
                  <c:v>5.9999999999999995E-4</c:v>
                </c:pt>
                <c:pt idx="56">
                  <c:v>5.0000000000000001E-4</c:v>
                </c:pt>
                <c:pt idx="57">
                  <c:v>4.0000000000000002E-4</c:v>
                </c:pt>
                <c:pt idx="58">
                  <c:v>2.9999999999999997E-4</c:v>
                </c:pt>
                <c:pt idx="59">
                  <c:v>2.0000000000000001E-4</c:v>
                </c:pt>
                <c:pt idx="60">
                  <c:v>1E-4</c:v>
                </c:pt>
                <c:pt idx="61" formatCode="0.00E+00">
                  <c:v>1E-8</c:v>
                </c:pt>
                <c:pt idx="62">
                  <c:v>1E-4</c:v>
                </c:pt>
                <c:pt idx="63">
                  <c:v>2.0000000000000001E-4</c:v>
                </c:pt>
                <c:pt idx="64">
                  <c:v>2.9999999999999997E-4</c:v>
                </c:pt>
                <c:pt idx="65">
                  <c:v>4.0000000000000002E-4</c:v>
                </c:pt>
                <c:pt idx="66">
                  <c:v>5.0000000000000001E-4</c:v>
                </c:pt>
                <c:pt idx="67">
                  <c:v>5.9999999999999995E-4</c:v>
                </c:pt>
                <c:pt idx="68">
                  <c:v>6.9999999999999999E-4</c:v>
                </c:pt>
                <c:pt idx="69">
                  <c:v>8.0000000000000004E-4</c:v>
                </c:pt>
                <c:pt idx="70">
                  <c:v>8.9999999999999998E-4</c:v>
                </c:pt>
                <c:pt idx="71">
                  <c:v>1E-3</c:v>
                </c:pt>
                <c:pt idx="72">
                  <c:v>5.0000000000000001E-4</c:v>
                </c:pt>
                <c:pt idx="73">
                  <c:v>3.5293616309685258E-4</c:v>
                </c:pt>
                <c:pt idx="74">
                  <c:v>2.4912802781270422E-4</c:v>
                </c:pt>
                <c:pt idx="75">
                  <c:v>1.7585269159515359E-4</c:v>
                </c:pt>
                <c:pt idx="76">
                  <c:v>1.2412962689412491E-4</c:v>
                </c:pt>
                <c:pt idx="77">
                  <c:v>8.761972383309996E-5</c:v>
                </c:pt>
                <c:pt idx="78">
                  <c:v>6.1848377351016368E-5</c:v>
                </c:pt>
                <c:pt idx="79">
                  <c:v>4.36570855694556E-5</c:v>
                </c:pt>
                <c:pt idx="80">
                  <c:v>3.081634801187636E-5</c:v>
                </c:pt>
                <c:pt idx="81">
                  <c:v>2.1752420996546985E-5</c:v>
                </c:pt>
                <c:pt idx="82">
                  <c:v>1.5354441708299215E-5</c:v>
                </c:pt>
                <c:pt idx="83">
                  <c:v>1.0838282332388812E-5</c:v>
                </c:pt>
                <c:pt idx="84">
                  <c:v>7.6504483945566815E-6</c:v>
                </c:pt>
                <c:pt idx="85">
                  <c:v>5.4002432159261172E-6</c:v>
                </c:pt>
                <c:pt idx="86">
                  <c:v>3.8118846487358062E-6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4784"/>
        <c:axId val="52735360"/>
      </c:scatterChart>
      <c:valAx>
        <c:axId val="52734784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Applied</a:t>
                </a:r>
                <a:r>
                  <a:rPr lang="en-US" sz="1400" b="0" baseline="0"/>
                  <a:t> Voltage (V)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0.39223016538279465"/>
              <c:y val="0.925360039667639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735360"/>
        <c:crossesAt val="1.0000000000000005E-9"/>
        <c:crossBetween val="midCat"/>
        <c:majorUnit val="0.5"/>
      </c:valAx>
      <c:valAx>
        <c:axId val="52735360"/>
        <c:scaling>
          <c:logBase val="10"/>
          <c:orientation val="minMax"/>
          <c:max val="1.0000000000000002E-3"/>
          <c:min val="1.0000000000000005E-9"/>
        </c:scaling>
        <c:delete val="1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Current</a:t>
                </a:r>
                <a:r>
                  <a:rPr lang="en-US" sz="1400" baseline="0"/>
                  <a:t> (log)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7.1244203282879769E-3"/>
              <c:y val="0.3364510018771925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52734784"/>
        <c:crossesAt val="-2.5"/>
        <c:crossBetween val="midCat"/>
      </c:valAx>
    </c:plotArea>
    <c:legend>
      <c:legendPos val="r"/>
      <c:layout>
        <c:manualLayout>
          <c:xMode val="edge"/>
          <c:yMode val="edge"/>
          <c:x val="0.63157975996015248"/>
          <c:y val="0.56344264558816204"/>
          <c:w val="0.35627929447885553"/>
          <c:h val="0.2310914673537882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28213354541301E-2"/>
          <c:y val="2.9004473032420252E-3"/>
          <c:w val="0.86206627900707145"/>
          <c:h val="0.80134115674769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Vreset = -2.5 V</c:v>
                </c:pt>
              </c:strCache>
            </c:strRef>
          </c:tx>
          <c:xVal>
            <c:numRef>
              <c:f>Sheet3!$B$2:$B$98</c:f>
              <c:numCache>
                <c:formatCode>General</c:formatCode>
                <c:ptCount val="9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</c:v>
                </c:pt>
                <c:pt idx="77">
                  <c:v>1.9</c:v>
                </c:pt>
                <c:pt idx="78">
                  <c:v>1.8</c:v>
                </c:pt>
                <c:pt idx="79">
                  <c:v>1.7</c:v>
                </c:pt>
                <c:pt idx="80">
                  <c:v>1.6</c:v>
                </c:pt>
                <c:pt idx="81">
                  <c:v>1.5</c:v>
                </c:pt>
                <c:pt idx="82">
                  <c:v>1.4</c:v>
                </c:pt>
                <c:pt idx="83">
                  <c:v>1.3</c:v>
                </c:pt>
                <c:pt idx="84">
                  <c:v>1.2</c:v>
                </c:pt>
                <c:pt idx="85">
                  <c:v>1.1000000000000001</c:v>
                </c:pt>
                <c:pt idx="86">
                  <c:v>1</c:v>
                </c:pt>
                <c:pt idx="87">
                  <c:v>0.9</c:v>
                </c:pt>
                <c:pt idx="88">
                  <c:v>0.8</c:v>
                </c:pt>
                <c:pt idx="89">
                  <c:v>0.7</c:v>
                </c:pt>
                <c:pt idx="90">
                  <c:v>0.6</c:v>
                </c:pt>
                <c:pt idx="91">
                  <c:v>0.5</c:v>
                </c:pt>
                <c:pt idx="92">
                  <c:v>0.4</c:v>
                </c:pt>
                <c:pt idx="93">
                  <c:v>0.3</c:v>
                </c:pt>
                <c:pt idx="94">
                  <c:v>0.2</c:v>
                </c:pt>
                <c:pt idx="95">
                  <c:v>0.1</c:v>
                </c:pt>
                <c:pt idx="96">
                  <c:v>0</c:v>
                </c:pt>
              </c:numCache>
            </c:numRef>
          </c:xVal>
          <c:yVal>
            <c:numRef>
              <c:f>Sheet3!$C$2:$C$98</c:f>
              <c:numCache>
                <c:formatCode>General</c:formatCode>
                <c:ptCount val="97"/>
                <c:pt idx="0" formatCode="0.00E+00">
                  <c:v>1E-8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9.999999993869804E-4</c:v>
                </c:pt>
                <c:pt idx="26">
                  <c:v>7.9246389611420691E-4</c:v>
                </c:pt>
                <c:pt idx="27">
                  <c:v>6.2493021500769036E-4</c:v>
                </c:pt>
                <c:pt idx="28">
                  <c:v>4.9024791981196951E-4</c:v>
                </c:pt>
                <c:pt idx="29">
                  <c:v>3.8245090656221305E-4</c:v>
                </c:pt>
                <c:pt idx="30">
                  <c:v>2.9657596675931105E-4</c:v>
                </c:pt>
                <c:pt idx="31">
                  <c:v>2.2850670255340966E-4</c:v>
                </c:pt>
                <c:pt idx="32">
                  <c:v>1.7483995534368628E-4</c:v>
                </c:pt>
                <c:pt idx="33">
                  <c:v>1.3277173345453745E-4</c:v>
                </c:pt>
                <c:pt idx="34">
                  <c:v>9.9999999950958247E-5</c:v>
                </c:pt>
                <c:pt idx="35">
                  <c:v>7.4642013470219644E-5</c:v>
                </c:pt>
                <c:pt idx="36">
                  <c:v>5.5164207903457304E-5</c:v>
                </c:pt>
                <c:pt idx="37">
                  <c:v>4.032285510850281E-5</c:v>
                </c:pt>
                <c:pt idx="38">
                  <c:v>2.9113982388292121E-5</c:v>
                </c:pt>
                <c:pt idx="39">
                  <c:v>2.0731216647983596E-5</c:v>
                </c:pt>
                <c:pt idx="40">
                  <c:v>1.453040301335687E-5</c:v>
                </c:pt>
                <c:pt idx="41">
                  <c:v>9.9999999963218737E-6</c:v>
                </c:pt>
                <c:pt idx="42">
                  <c:v>6.7363884816143382E-6</c:v>
                </c:pt>
                <c:pt idx="43">
                  <c:v>4.4233500652350579E-6</c:v>
                </c:pt>
                <c:pt idx="44">
                  <c:v>2.8150735267736865E-6</c:v>
                </c:pt>
                <c:pt idx="45">
                  <c:v>1.7221381093260493E-6</c:v>
                </c:pt>
                <c:pt idx="46">
                  <c:v>9.9999999975479048E-7</c:v>
                </c:pt>
                <c:pt idx="47">
                  <c:v>5.3957374276638051E-7</c:v>
                </c:pt>
                <c:pt idx="48">
                  <c:v>2.5954553514969827E-7</c:v>
                </c:pt>
                <c:pt idx="49">
                  <c:v>9.9999999987739524E-8</c:v>
                </c:pt>
                <c:pt idx="50" formatCode="0.00E+00">
                  <c:v>1E-8</c:v>
                </c:pt>
                <c:pt idx="51">
                  <c:v>2.0000000000000001E-4</c:v>
                </c:pt>
                <c:pt idx="52">
                  <c:v>4.0000000000000002E-4</c:v>
                </c:pt>
                <c:pt idx="53">
                  <c:v>5.9999999999999995E-4</c:v>
                </c:pt>
                <c:pt idx="54">
                  <c:v>8.0000000000000004E-4</c:v>
                </c:pt>
                <c:pt idx="55">
                  <c:v>1E-3</c:v>
                </c:pt>
                <c:pt idx="56">
                  <c:v>1.1999999999999999E-3</c:v>
                </c:pt>
                <c:pt idx="57">
                  <c:v>1.4E-3</c:v>
                </c:pt>
                <c:pt idx="58">
                  <c:v>1.6000000000000001E-3</c:v>
                </c:pt>
                <c:pt idx="59">
                  <c:v>1.8E-3</c:v>
                </c:pt>
                <c:pt idx="60">
                  <c:v>2E-3</c:v>
                </c:pt>
                <c:pt idx="61">
                  <c:v>2.2000000000000001E-3</c:v>
                </c:pt>
                <c:pt idx="62">
                  <c:v>2.3999999999999998E-3</c:v>
                </c:pt>
                <c:pt idx="63">
                  <c:v>2.5999999999999999E-3</c:v>
                </c:pt>
                <c:pt idx="64">
                  <c:v>2.8E-3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2.2850670255340966E-4</c:v>
                </c:pt>
                <c:pt idx="78">
                  <c:v>1.7483995534368628E-4</c:v>
                </c:pt>
                <c:pt idx="79">
                  <c:v>1.3277173345453745E-4</c:v>
                </c:pt>
                <c:pt idx="80">
                  <c:v>9.9999999950958247E-5</c:v>
                </c:pt>
                <c:pt idx="81">
                  <c:v>7.4642013470219644E-5</c:v>
                </c:pt>
                <c:pt idx="82">
                  <c:v>5.5164207903457304E-5</c:v>
                </c:pt>
                <c:pt idx="83">
                  <c:v>4.032285510850281E-5</c:v>
                </c:pt>
                <c:pt idx="84">
                  <c:v>2.9113982388292121E-5</c:v>
                </c:pt>
                <c:pt idx="85">
                  <c:v>2.0731216647983596E-5</c:v>
                </c:pt>
                <c:pt idx="86">
                  <c:v>1.453040301335687E-5</c:v>
                </c:pt>
                <c:pt idx="87">
                  <c:v>9.9999999963218737E-6</c:v>
                </c:pt>
                <c:pt idx="88">
                  <c:v>6.7363884816143382E-6</c:v>
                </c:pt>
                <c:pt idx="89">
                  <c:v>4.4233500652350579E-6</c:v>
                </c:pt>
                <c:pt idx="90">
                  <c:v>2.8150735267736865E-6</c:v>
                </c:pt>
                <c:pt idx="91">
                  <c:v>1.7221381093260493E-6</c:v>
                </c:pt>
                <c:pt idx="92">
                  <c:v>9.9999999975479048E-7</c:v>
                </c:pt>
                <c:pt idx="93">
                  <c:v>5.3957374276638051E-7</c:v>
                </c:pt>
                <c:pt idx="94">
                  <c:v>2.5954553514969827E-7</c:v>
                </c:pt>
                <c:pt idx="95">
                  <c:v>9.9999999987739524E-8</c:v>
                </c:pt>
                <c:pt idx="96" formatCode="0.00E+00">
                  <c:v>1E-8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Vreset = -2.0 V</c:v>
                </c:pt>
              </c:strCache>
            </c:strRef>
          </c:tx>
          <c:xVal>
            <c:numRef>
              <c:f>Sheet3!$B$2:$B$98</c:f>
              <c:numCache>
                <c:formatCode>General</c:formatCode>
                <c:ptCount val="9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</c:v>
                </c:pt>
                <c:pt idx="77">
                  <c:v>1.9</c:v>
                </c:pt>
                <c:pt idx="78">
                  <c:v>1.8</c:v>
                </c:pt>
                <c:pt idx="79">
                  <c:v>1.7</c:v>
                </c:pt>
                <c:pt idx="80">
                  <c:v>1.6</c:v>
                </c:pt>
                <c:pt idx="81">
                  <c:v>1.5</c:v>
                </c:pt>
                <c:pt idx="82">
                  <c:v>1.4</c:v>
                </c:pt>
                <c:pt idx="83">
                  <c:v>1.3</c:v>
                </c:pt>
                <c:pt idx="84">
                  <c:v>1.2</c:v>
                </c:pt>
                <c:pt idx="85">
                  <c:v>1.1000000000000001</c:v>
                </c:pt>
                <c:pt idx="86">
                  <c:v>1</c:v>
                </c:pt>
                <c:pt idx="87">
                  <c:v>0.9</c:v>
                </c:pt>
                <c:pt idx="88">
                  <c:v>0.8</c:v>
                </c:pt>
                <c:pt idx="89">
                  <c:v>0.7</c:v>
                </c:pt>
                <c:pt idx="90">
                  <c:v>0.6</c:v>
                </c:pt>
                <c:pt idx="91">
                  <c:v>0.5</c:v>
                </c:pt>
                <c:pt idx="92">
                  <c:v>0.4</c:v>
                </c:pt>
                <c:pt idx="93">
                  <c:v>0.3</c:v>
                </c:pt>
                <c:pt idx="94">
                  <c:v>0.2</c:v>
                </c:pt>
                <c:pt idx="95">
                  <c:v>0.1</c:v>
                </c:pt>
                <c:pt idx="96">
                  <c:v>0</c:v>
                </c:pt>
              </c:numCache>
            </c:numRef>
          </c:xVal>
          <c:yVal>
            <c:numRef>
              <c:f>Sheet3!$D$2:$D$98</c:f>
              <c:numCache>
                <c:formatCode>General</c:formatCode>
                <c:ptCount val="97"/>
                <c:pt idx="0" formatCode="0.00E+00">
                  <c:v>1E-8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30">
                  <c:v>1.0000165881885723E-3</c:v>
                </c:pt>
                <c:pt idx="31">
                  <c:v>7.4714379515014931E-4</c:v>
                </c:pt>
                <c:pt idx="32">
                  <c:v>5.5388974524431755E-4</c:v>
                </c:pt>
                <c:pt idx="33">
                  <c:v>4.0717290499183665E-4</c:v>
                </c:pt>
                <c:pt idx="34">
                  <c:v>2.9658036719401452E-4</c:v>
                </c:pt>
                <c:pt idx="35">
                  <c:v>2.1386181972065567E-4</c:v>
                </c:pt>
                <c:pt idx="36">
                  <c:v>1.525127528165908E-4</c:v>
                </c:pt>
                <c:pt idx="37">
                  <c:v>1.074322526804992E-4</c:v>
                </c:pt>
                <c:pt idx="38">
                  <c:v>7.4642972590716847E-5</c:v>
                </c:pt>
                <c:pt idx="39">
                  <c:v>5.1062795395133797E-5</c:v>
                </c:pt>
                <c:pt idx="40">
                  <c:v>3.4319345746614899E-5</c:v>
                </c:pt>
                <c:pt idx="41">
                  <c:v>2.2599914644596361E-5</c:v>
                </c:pt>
                <c:pt idx="42">
                  <c:v>1.4530555461221244E-5</c:v>
                </c:pt>
                <c:pt idx="43">
                  <c:v>9.079128305424569E-6</c:v>
                </c:pt>
                <c:pt idx="44">
                  <c:v>5.4779332173453364E-6</c:v>
                </c:pt>
                <c:pt idx="45">
                  <c:v>3.1623038882886751E-6</c:v>
                </c:pt>
                <c:pt idx="46">
                  <c:v>1.7221508853582327E-6</c:v>
                </c:pt>
                <c:pt idx="47">
                  <c:v>8.639616460857317E-7</c:v>
                </c:pt>
                <c:pt idx="48">
                  <c:v>3.8118965701106375E-7</c:v>
                </c:pt>
                <c:pt idx="49">
                  <c:v>1.3123074660148169E-7</c:v>
                </c:pt>
                <c:pt idx="50" formatCode="0.00E+00">
                  <c:v>1E-8</c:v>
                </c:pt>
                <c:pt idx="51">
                  <c:v>2.0000000000000001E-4</c:v>
                </c:pt>
                <c:pt idx="52">
                  <c:v>4.0000000000000002E-4</c:v>
                </c:pt>
                <c:pt idx="53">
                  <c:v>5.9999999999999995E-4</c:v>
                </c:pt>
                <c:pt idx="54">
                  <c:v>8.0000000000000004E-4</c:v>
                </c:pt>
                <c:pt idx="55">
                  <c:v>1E-3</c:v>
                </c:pt>
                <c:pt idx="56">
                  <c:v>1.1999999999999999E-3</c:v>
                </c:pt>
                <c:pt idx="57">
                  <c:v>1.4E-3</c:v>
                </c:pt>
                <c:pt idx="58">
                  <c:v>1.6000000000000001E-3</c:v>
                </c:pt>
                <c:pt idx="59">
                  <c:v>1.8E-3</c:v>
                </c:pt>
                <c:pt idx="60">
                  <c:v>2E-3</c:v>
                </c:pt>
                <c:pt idx="61">
                  <c:v>2.2000000000000001E-3</c:v>
                </c:pt>
                <c:pt idx="62">
                  <c:v>2.3999999999999998E-3</c:v>
                </c:pt>
                <c:pt idx="63">
                  <c:v>2.5999999999999999E-3</c:v>
                </c:pt>
                <c:pt idx="64">
                  <c:v>2.8E-3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4.0717290499183665E-4</c:v>
                </c:pt>
                <c:pt idx="80">
                  <c:v>2.9658036719401452E-4</c:v>
                </c:pt>
                <c:pt idx="81">
                  <c:v>2.1386181972065567E-4</c:v>
                </c:pt>
                <c:pt idx="82">
                  <c:v>1.525127528165908E-4</c:v>
                </c:pt>
                <c:pt idx="83">
                  <c:v>1.074322526804992E-4</c:v>
                </c:pt>
                <c:pt idx="84">
                  <c:v>7.4642972590716847E-5</c:v>
                </c:pt>
                <c:pt idx="85">
                  <c:v>5.1062795395133797E-5</c:v>
                </c:pt>
                <c:pt idx="86">
                  <c:v>3.4319345746614899E-5</c:v>
                </c:pt>
                <c:pt idx="87">
                  <c:v>2.2599914644596361E-5</c:v>
                </c:pt>
                <c:pt idx="88">
                  <c:v>1.4530555461221244E-5</c:v>
                </c:pt>
                <c:pt idx="89">
                  <c:v>9.079128305424569E-6</c:v>
                </c:pt>
                <c:pt idx="90">
                  <c:v>5.4779332173453364E-6</c:v>
                </c:pt>
                <c:pt idx="91">
                  <c:v>3.1623038882886751E-6</c:v>
                </c:pt>
                <c:pt idx="92">
                  <c:v>1.7221508853582327E-6</c:v>
                </c:pt>
                <c:pt idx="93">
                  <c:v>8.639616460857317E-7</c:v>
                </c:pt>
                <c:pt idx="94">
                  <c:v>3.8118965701106375E-7</c:v>
                </c:pt>
                <c:pt idx="95">
                  <c:v>1.3123074660148169E-7</c:v>
                </c:pt>
                <c:pt idx="96" formatCode="0.00E+00">
                  <c:v>1E-8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Vreset = -1.5 V</c:v>
                </c:pt>
              </c:strCache>
            </c:strRef>
          </c:tx>
          <c:xVal>
            <c:numRef>
              <c:f>Sheet3!$B$2:$B$98</c:f>
              <c:numCache>
                <c:formatCode>General</c:formatCode>
                <c:ptCount val="97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</c:v>
                </c:pt>
                <c:pt idx="77">
                  <c:v>1.9</c:v>
                </c:pt>
                <c:pt idx="78">
                  <c:v>1.8</c:v>
                </c:pt>
                <c:pt idx="79">
                  <c:v>1.7</c:v>
                </c:pt>
                <c:pt idx="80">
                  <c:v>1.6</c:v>
                </c:pt>
                <c:pt idx="81">
                  <c:v>1.5</c:v>
                </c:pt>
                <c:pt idx="82">
                  <c:v>1.4</c:v>
                </c:pt>
                <c:pt idx="83">
                  <c:v>1.3</c:v>
                </c:pt>
                <c:pt idx="84">
                  <c:v>1.2</c:v>
                </c:pt>
                <c:pt idx="85">
                  <c:v>1.1000000000000001</c:v>
                </c:pt>
                <c:pt idx="86">
                  <c:v>1</c:v>
                </c:pt>
                <c:pt idx="87">
                  <c:v>0.9</c:v>
                </c:pt>
                <c:pt idx="88">
                  <c:v>0.8</c:v>
                </c:pt>
                <c:pt idx="89">
                  <c:v>0.7</c:v>
                </c:pt>
                <c:pt idx="90">
                  <c:v>0.6</c:v>
                </c:pt>
                <c:pt idx="91">
                  <c:v>0.5</c:v>
                </c:pt>
                <c:pt idx="92">
                  <c:v>0.4</c:v>
                </c:pt>
                <c:pt idx="93">
                  <c:v>0.3</c:v>
                </c:pt>
                <c:pt idx="94">
                  <c:v>0.2</c:v>
                </c:pt>
                <c:pt idx="95">
                  <c:v>0.1</c:v>
                </c:pt>
                <c:pt idx="96">
                  <c:v>0</c:v>
                </c:pt>
              </c:numCache>
            </c:numRef>
          </c:xVal>
          <c:yVal>
            <c:numRef>
              <c:f>Sheet3!$E$2:$E$98</c:f>
              <c:numCache>
                <c:formatCode>General</c:formatCode>
                <c:ptCount val="97"/>
                <c:pt idx="0" formatCode="0.00E+00">
                  <c:v>1E-8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35">
                  <c:v>9.9999998691869358E-4</c:v>
                </c:pt>
                <c:pt idx="36">
                  <c:v>6.7679775573104397E-4</c:v>
                </c:pt>
                <c:pt idx="37">
                  <c:v>4.5159245359342346E-4</c:v>
                </c:pt>
                <c:pt idx="38">
                  <c:v>2.965759634519032E-4</c:v>
                </c:pt>
                <c:pt idx="39">
                  <c:v>1.9131287050814396E-4</c:v>
                </c:pt>
                <c:pt idx="40">
                  <c:v>1.2091575723876561E-4</c:v>
                </c:pt>
                <c:pt idx="41">
                  <c:v>7.4642012749335124E-5</c:v>
                </c:pt>
                <c:pt idx="42">
                  <c:v>4.4821224027264652E-5</c:v>
                </c:pt>
                <c:pt idx="43">
                  <c:v>2.6040555921294257E-5</c:v>
                </c:pt>
                <c:pt idx="44">
                  <c:v>1.4530402898775362E-5</c:v>
                </c:pt>
                <c:pt idx="45">
                  <c:v>7.7046221102068309E-6</c:v>
                </c:pt>
                <c:pt idx="46">
                  <c:v>3.8193450416426441E-6</c:v>
                </c:pt>
                <c:pt idx="47">
                  <c:v>1.7221380997234316E-6</c:v>
                </c:pt>
                <c:pt idx="48">
                  <c:v>6.6948654973243979E-7</c:v>
                </c:pt>
                <c:pt idx="49">
                  <c:v>1.954314468462698E-7</c:v>
                </c:pt>
                <c:pt idx="50" formatCode="0.00E+00">
                  <c:v>1E-8</c:v>
                </c:pt>
                <c:pt idx="51">
                  <c:v>2.0000000000000001E-4</c:v>
                </c:pt>
                <c:pt idx="52">
                  <c:v>4.0000000000000002E-4</c:v>
                </c:pt>
                <c:pt idx="53">
                  <c:v>5.9999999999999995E-4</c:v>
                </c:pt>
                <c:pt idx="54">
                  <c:v>8.0000000000000004E-4</c:v>
                </c:pt>
                <c:pt idx="55">
                  <c:v>1E-3</c:v>
                </c:pt>
                <c:pt idx="56">
                  <c:v>1.1999999999999999E-3</c:v>
                </c:pt>
                <c:pt idx="57">
                  <c:v>1.4E-3</c:v>
                </c:pt>
                <c:pt idx="58">
                  <c:v>1.6000000000000001E-3</c:v>
                </c:pt>
                <c:pt idx="59">
                  <c:v>1.8E-3</c:v>
                </c:pt>
                <c:pt idx="60">
                  <c:v>2E-3</c:v>
                </c:pt>
                <c:pt idx="61">
                  <c:v>2.2000000000000001E-3</c:v>
                </c:pt>
                <c:pt idx="62">
                  <c:v>2.3999999999999998E-3</c:v>
                </c:pt>
                <c:pt idx="63">
                  <c:v>2.5999999999999999E-3</c:v>
                </c:pt>
                <c:pt idx="64">
                  <c:v>2.8E-3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9.9999998691869358E-4</c:v>
                </c:pt>
                <c:pt idx="82">
                  <c:v>6.7679775573104397E-4</c:v>
                </c:pt>
                <c:pt idx="83">
                  <c:v>4.5159245359342346E-4</c:v>
                </c:pt>
                <c:pt idx="84">
                  <c:v>2.965759634519032E-4</c:v>
                </c:pt>
                <c:pt idx="85">
                  <c:v>1.9131287050814396E-4</c:v>
                </c:pt>
                <c:pt idx="86">
                  <c:v>1.2091575723876561E-4</c:v>
                </c:pt>
                <c:pt idx="87">
                  <c:v>7.4642012749335124E-5</c:v>
                </c:pt>
                <c:pt idx="88">
                  <c:v>4.4821224027264652E-5</c:v>
                </c:pt>
                <c:pt idx="89">
                  <c:v>2.6040555921294257E-5</c:v>
                </c:pt>
                <c:pt idx="90">
                  <c:v>1.4530402898775362E-5</c:v>
                </c:pt>
                <c:pt idx="91">
                  <c:v>7.7046221102068309E-6</c:v>
                </c:pt>
                <c:pt idx="92">
                  <c:v>3.8193450416426441E-6</c:v>
                </c:pt>
                <c:pt idx="93">
                  <c:v>1.7221380997234316E-6</c:v>
                </c:pt>
                <c:pt idx="94">
                  <c:v>6.6948654973243979E-7</c:v>
                </c:pt>
                <c:pt idx="95">
                  <c:v>1.954314468462698E-7</c:v>
                </c:pt>
                <c:pt idx="96" formatCode="0.00E+00">
                  <c:v>1E-8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7664"/>
        <c:axId val="52738240"/>
      </c:scatterChart>
      <c:valAx>
        <c:axId val="52737664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1400" b="0"/>
                </a:pPr>
                <a:r>
                  <a:rPr lang="en-US" sz="1400" b="0"/>
                  <a:t>Applied</a:t>
                </a:r>
                <a:r>
                  <a:rPr lang="en-US" sz="1400" b="0" baseline="0"/>
                  <a:t> Voltage (V)</a:t>
                </a:r>
                <a:endParaRPr lang="en-US" sz="1400" b="0"/>
              </a:p>
            </c:rich>
          </c:tx>
          <c:layout>
            <c:manualLayout>
              <c:xMode val="edge"/>
              <c:yMode val="edge"/>
              <c:x val="0.39223016538279465"/>
              <c:y val="0.925360039667639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52738240"/>
        <c:crossesAt val="1.0000000000000005E-8"/>
        <c:crossBetween val="midCat"/>
        <c:majorUnit val="0.5"/>
      </c:valAx>
      <c:valAx>
        <c:axId val="52738240"/>
        <c:scaling>
          <c:logBase val="10"/>
          <c:orientation val="minMax"/>
          <c:max val="1.0000000000000002E-2"/>
          <c:min val="1.0000000000000005E-8"/>
        </c:scaling>
        <c:delete val="1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Current</a:t>
                </a:r>
                <a:r>
                  <a:rPr lang="en-US" sz="1400" baseline="0"/>
                  <a:t> (log)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7.1244203282879769E-3"/>
              <c:y val="0.33645100187719251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52737664"/>
        <c:crossesAt val="-2.5"/>
        <c:crossBetween val="midCat"/>
      </c:valAx>
    </c:plotArea>
    <c:legend>
      <c:legendPos val="r"/>
      <c:layout>
        <c:manualLayout>
          <c:xMode val="edge"/>
          <c:yMode val="edge"/>
          <c:x val="0.59112461502604896"/>
          <c:y val="0.53057890650992567"/>
          <c:w val="0.40347685696674768"/>
          <c:h val="0.2639554914790580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22</xdr:row>
      <xdr:rowOff>76200</xdr:rowOff>
    </xdr:from>
    <xdr:to>
      <xdr:col>11</xdr:col>
      <xdr:colOff>200025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13</xdr:row>
      <xdr:rowOff>171448</xdr:rowOff>
    </xdr:from>
    <xdr:to>
      <xdr:col>12</xdr:col>
      <xdr:colOff>247650</xdr:colOff>
      <xdr:row>29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58</xdr:row>
      <xdr:rowOff>142875</xdr:rowOff>
    </xdr:from>
    <xdr:to>
      <xdr:col>11</xdr:col>
      <xdr:colOff>257175</xdr:colOff>
      <xdr:row>72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46"/>
  <sheetViews>
    <sheetView workbookViewId="0">
      <selection activeCell="B6" sqref="B6:C46"/>
    </sheetView>
  </sheetViews>
  <sheetFormatPr defaultRowHeight="15" x14ac:dyDescent="0.25"/>
  <sheetData>
    <row r="6" spans="2:3" x14ac:dyDescent="0.25">
      <c r="B6">
        <v>-1</v>
      </c>
      <c r="C6">
        <f>SQRT(1-B6^2)</f>
        <v>0</v>
      </c>
    </row>
    <row r="7" spans="2:3" x14ac:dyDescent="0.25">
      <c r="B7">
        <v>-0.9</v>
      </c>
      <c r="C7">
        <f t="shared" ref="C7:C26" si="0">SQRT(1-B7^2)</f>
        <v>0.43588989435406728</v>
      </c>
    </row>
    <row r="8" spans="2:3" x14ac:dyDescent="0.25">
      <c r="B8">
        <v>-0.8</v>
      </c>
      <c r="C8">
        <f t="shared" si="0"/>
        <v>0.59999999999999987</v>
      </c>
    </row>
    <row r="9" spans="2:3" x14ac:dyDescent="0.25">
      <c r="B9">
        <v>-0.7</v>
      </c>
      <c r="C9">
        <f t="shared" si="0"/>
        <v>0.71414284285428498</v>
      </c>
    </row>
    <row r="10" spans="2:3" x14ac:dyDescent="0.25">
      <c r="B10">
        <v>-0.6</v>
      </c>
      <c r="C10">
        <f t="shared" si="0"/>
        <v>0.8</v>
      </c>
    </row>
    <row r="11" spans="2:3" x14ac:dyDescent="0.25">
      <c r="B11">
        <v>-0.5</v>
      </c>
      <c r="C11">
        <f t="shared" si="0"/>
        <v>0.8660254037844386</v>
      </c>
    </row>
    <row r="12" spans="2:3" x14ac:dyDescent="0.25">
      <c r="B12">
        <v>-0.4</v>
      </c>
      <c r="C12">
        <f t="shared" si="0"/>
        <v>0.91651513899116799</v>
      </c>
    </row>
    <row r="13" spans="2:3" x14ac:dyDescent="0.25">
      <c r="B13">
        <v>-0.3</v>
      </c>
      <c r="C13">
        <f t="shared" si="0"/>
        <v>0.95393920141694566</v>
      </c>
    </row>
    <row r="14" spans="2:3" x14ac:dyDescent="0.25">
      <c r="B14">
        <v>-0.2</v>
      </c>
      <c r="C14">
        <f t="shared" si="0"/>
        <v>0.9797958971132712</v>
      </c>
    </row>
    <row r="15" spans="2:3" x14ac:dyDescent="0.25">
      <c r="B15">
        <v>-0.1</v>
      </c>
      <c r="C15">
        <f t="shared" si="0"/>
        <v>0.99498743710661997</v>
      </c>
    </row>
    <row r="16" spans="2:3" x14ac:dyDescent="0.25">
      <c r="B16">
        <v>0</v>
      </c>
      <c r="C16">
        <f t="shared" si="0"/>
        <v>1</v>
      </c>
    </row>
    <row r="17" spans="2:3" x14ac:dyDescent="0.25">
      <c r="B17">
        <v>0.1</v>
      </c>
      <c r="C17">
        <f t="shared" si="0"/>
        <v>0.99498743710661997</v>
      </c>
    </row>
    <row r="18" spans="2:3" x14ac:dyDescent="0.25">
      <c r="B18">
        <v>0.2</v>
      </c>
      <c r="C18">
        <f t="shared" si="0"/>
        <v>0.9797958971132712</v>
      </c>
    </row>
    <row r="19" spans="2:3" x14ac:dyDescent="0.25">
      <c r="B19">
        <v>0.3</v>
      </c>
      <c r="C19">
        <f t="shared" si="0"/>
        <v>0.95393920141694566</v>
      </c>
    </row>
    <row r="20" spans="2:3" x14ac:dyDescent="0.25">
      <c r="B20">
        <v>0.4</v>
      </c>
      <c r="C20">
        <f t="shared" si="0"/>
        <v>0.91651513899116799</v>
      </c>
    </row>
    <row r="21" spans="2:3" x14ac:dyDescent="0.25">
      <c r="B21">
        <v>0.5</v>
      </c>
      <c r="C21">
        <f t="shared" si="0"/>
        <v>0.8660254037844386</v>
      </c>
    </row>
    <row r="22" spans="2:3" x14ac:dyDescent="0.25">
      <c r="B22">
        <v>0.6</v>
      </c>
      <c r="C22">
        <f t="shared" si="0"/>
        <v>0.8</v>
      </c>
    </row>
    <row r="23" spans="2:3" x14ac:dyDescent="0.25">
      <c r="B23">
        <v>0.7</v>
      </c>
      <c r="C23">
        <f t="shared" si="0"/>
        <v>0.71414284285428498</v>
      </c>
    </row>
    <row r="24" spans="2:3" x14ac:dyDescent="0.25">
      <c r="B24">
        <v>0.8</v>
      </c>
      <c r="C24">
        <f t="shared" si="0"/>
        <v>0.59999999999999987</v>
      </c>
    </row>
    <row r="25" spans="2:3" x14ac:dyDescent="0.25">
      <c r="B25">
        <v>0.9</v>
      </c>
      <c r="C25">
        <f t="shared" si="0"/>
        <v>0.43588989435406728</v>
      </c>
    </row>
    <row r="26" spans="2:3" x14ac:dyDescent="0.25">
      <c r="B26">
        <v>1</v>
      </c>
      <c r="C26">
        <f t="shared" si="0"/>
        <v>0</v>
      </c>
    </row>
    <row r="27" spans="2:3" x14ac:dyDescent="0.25">
      <c r="B27">
        <v>0.9</v>
      </c>
      <c r="C27">
        <f>-SQRT(1-B27^2)</f>
        <v>-0.43588989435406728</v>
      </c>
    </row>
    <row r="28" spans="2:3" x14ac:dyDescent="0.25">
      <c r="B28">
        <v>0.8</v>
      </c>
      <c r="C28">
        <f t="shared" ref="C28:C46" si="1">-SQRT(1-B28^2)</f>
        <v>-0.59999999999999987</v>
      </c>
    </row>
    <row r="29" spans="2:3" x14ac:dyDescent="0.25">
      <c r="B29">
        <v>0.7</v>
      </c>
      <c r="C29">
        <f t="shared" si="1"/>
        <v>-0.71414284285428498</v>
      </c>
    </row>
    <row r="30" spans="2:3" x14ac:dyDescent="0.25">
      <c r="B30">
        <v>0.6</v>
      </c>
      <c r="C30">
        <f t="shared" si="1"/>
        <v>-0.8</v>
      </c>
    </row>
    <row r="31" spans="2:3" x14ac:dyDescent="0.25">
      <c r="B31">
        <v>0.5</v>
      </c>
      <c r="C31">
        <f t="shared" si="1"/>
        <v>-0.8660254037844386</v>
      </c>
    </row>
    <row r="32" spans="2:3" x14ac:dyDescent="0.25">
      <c r="B32">
        <v>0.4</v>
      </c>
      <c r="C32">
        <f t="shared" si="1"/>
        <v>-0.91651513899116799</v>
      </c>
    </row>
    <row r="33" spans="2:3" x14ac:dyDescent="0.25">
      <c r="B33">
        <v>0.3</v>
      </c>
      <c r="C33">
        <f t="shared" si="1"/>
        <v>-0.95393920141694566</v>
      </c>
    </row>
    <row r="34" spans="2:3" x14ac:dyDescent="0.25">
      <c r="B34">
        <v>0.2</v>
      </c>
      <c r="C34">
        <f t="shared" si="1"/>
        <v>-0.9797958971132712</v>
      </c>
    </row>
    <row r="35" spans="2:3" x14ac:dyDescent="0.25">
      <c r="B35">
        <v>0.1</v>
      </c>
      <c r="C35">
        <f t="shared" si="1"/>
        <v>-0.99498743710661997</v>
      </c>
    </row>
    <row r="36" spans="2:3" x14ac:dyDescent="0.25">
      <c r="B36">
        <v>0</v>
      </c>
      <c r="C36">
        <f t="shared" si="1"/>
        <v>-1</v>
      </c>
    </row>
    <row r="37" spans="2:3" x14ac:dyDescent="0.25">
      <c r="B37">
        <v>-0.1</v>
      </c>
      <c r="C37">
        <f t="shared" si="1"/>
        <v>-0.99498743710661997</v>
      </c>
    </row>
    <row r="38" spans="2:3" x14ac:dyDescent="0.25">
      <c r="B38">
        <v>-0.2</v>
      </c>
      <c r="C38">
        <f t="shared" si="1"/>
        <v>-0.9797958971132712</v>
      </c>
    </row>
    <row r="39" spans="2:3" x14ac:dyDescent="0.25">
      <c r="B39">
        <v>-0.3</v>
      </c>
      <c r="C39">
        <f t="shared" si="1"/>
        <v>-0.95393920141694566</v>
      </c>
    </row>
    <row r="40" spans="2:3" x14ac:dyDescent="0.25">
      <c r="B40">
        <v>-0.4</v>
      </c>
      <c r="C40">
        <f t="shared" si="1"/>
        <v>-0.91651513899116799</v>
      </c>
    </row>
    <row r="41" spans="2:3" x14ac:dyDescent="0.25">
      <c r="B41">
        <v>-0.5</v>
      </c>
      <c r="C41">
        <f t="shared" si="1"/>
        <v>-0.8660254037844386</v>
      </c>
    </row>
    <row r="42" spans="2:3" x14ac:dyDescent="0.25">
      <c r="B42">
        <v>-0.6</v>
      </c>
      <c r="C42">
        <f t="shared" si="1"/>
        <v>-0.8</v>
      </c>
    </row>
    <row r="43" spans="2:3" x14ac:dyDescent="0.25">
      <c r="B43">
        <v>-0.7</v>
      </c>
      <c r="C43">
        <f t="shared" si="1"/>
        <v>-0.71414284285428498</v>
      </c>
    </row>
    <row r="44" spans="2:3" x14ac:dyDescent="0.25">
      <c r="B44">
        <v>-0.8</v>
      </c>
      <c r="C44">
        <f t="shared" si="1"/>
        <v>-0.59999999999999987</v>
      </c>
    </row>
    <row r="45" spans="2:3" x14ac:dyDescent="0.25">
      <c r="B45">
        <v>-0.9</v>
      </c>
      <c r="C45">
        <f t="shared" si="1"/>
        <v>-0.43588989435406728</v>
      </c>
    </row>
    <row r="46" spans="2:3" x14ac:dyDescent="0.25">
      <c r="B46">
        <v>-1</v>
      </c>
      <c r="C46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2"/>
  <sheetViews>
    <sheetView topLeftCell="A4" workbookViewId="0">
      <selection activeCell="K35" sqref="K35"/>
    </sheetView>
  </sheetViews>
  <sheetFormatPr defaultRowHeight="15" x14ac:dyDescent="0.25"/>
  <cols>
    <col min="3" max="4" width="12.85546875" bestFit="1" customWidth="1"/>
    <col min="5" max="5" width="12.42578125" bestFit="1" customWidth="1"/>
  </cols>
  <sheetData>
    <row r="5" spans="2:7" x14ac:dyDescent="0.25">
      <c r="C5" t="s">
        <v>0</v>
      </c>
      <c r="D5" t="s">
        <v>1</v>
      </c>
      <c r="E5" t="s">
        <v>2</v>
      </c>
    </row>
    <row r="6" spans="2:7" x14ac:dyDescent="0.25">
      <c r="B6">
        <v>-2.5</v>
      </c>
      <c r="C6">
        <f>10^(-9+2.2649118*SQRT(-B6))</f>
        <v>3.8118867877011124E-6</v>
      </c>
      <c r="D6">
        <v>3.8118867877011124E-6</v>
      </c>
      <c r="E6">
        <v>3.8118867877011124E-6</v>
      </c>
      <c r="G6">
        <f>LOG(D6)</f>
        <v>-5.4188600063041248</v>
      </c>
    </row>
    <row r="7" spans="2:7" x14ac:dyDescent="0.25">
      <c r="B7">
        <v>-2.4</v>
      </c>
      <c r="C7">
        <f t="shared" ref="C7:C30" si="0">10^(-9+2.2649118*SQRT(-B7))</f>
        <v>3.2269056898049945E-6</v>
      </c>
      <c r="D7">
        <v>3.2269056898049945E-6</v>
      </c>
      <c r="E7">
        <v>3.2269056898049945E-6</v>
      </c>
    </row>
    <row r="8" spans="2:7" x14ac:dyDescent="0.25">
      <c r="B8">
        <v>-2.2999999999999998</v>
      </c>
      <c r="C8">
        <f t="shared" si="0"/>
        <v>2.7221297015836068E-6</v>
      </c>
      <c r="D8">
        <v>2.7221297015836068E-6</v>
      </c>
      <c r="E8">
        <v>2.7221297015836068E-6</v>
      </c>
    </row>
    <row r="9" spans="2:7" x14ac:dyDescent="0.25">
      <c r="B9">
        <v>-2.2000000000000002</v>
      </c>
      <c r="C9">
        <f t="shared" si="0"/>
        <v>2.2877422505905822E-6</v>
      </c>
      <c r="D9">
        <v>2.2877422505905822E-6</v>
      </c>
      <c r="E9">
        <v>2.2877422505905822E-6</v>
      </c>
    </row>
    <row r="10" spans="2:7" x14ac:dyDescent="0.25">
      <c r="B10">
        <v>-2.1</v>
      </c>
      <c r="C10">
        <f t="shared" si="0"/>
        <v>1.915001061638835E-6</v>
      </c>
      <c r="D10">
        <v>1.915001061638835E-6</v>
      </c>
      <c r="E10">
        <v>1.915001061638835E-6</v>
      </c>
    </row>
    <row r="11" spans="2:7" x14ac:dyDescent="0.25">
      <c r="B11">
        <v>-2</v>
      </c>
      <c r="C11">
        <f t="shared" si="0"/>
        <v>1.5961326634414175E-6</v>
      </c>
      <c r="D11">
        <v>1.5961326634414175E-6</v>
      </c>
      <c r="E11">
        <v>1.5961326634414175E-6</v>
      </c>
    </row>
    <row r="12" spans="2:7" x14ac:dyDescent="0.25">
      <c r="B12">
        <v>-1.9</v>
      </c>
      <c r="C12">
        <f t="shared" si="0"/>
        <v>1.3242362342547952E-6</v>
      </c>
      <c r="D12">
        <v>1.3242362342547952E-6</v>
      </c>
      <c r="E12">
        <v>1.3242362342547952E-6</v>
      </c>
    </row>
    <row r="13" spans="2:7" x14ac:dyDescent="0.25">
      <c r="B13">
        <v>-1.8</v>
      </c>
      <c r="C13">
        <f t="shared" si="0"/>
        <v>1.0931960371615066E-6</v>
      </c>
      <c r="D13">
        <v>1.0931960371615066E-6</v>
      </c>
      <c r="E13">
        <v>1.0931960371615066E-6</v>
      </c>
    </row>
    <row r="14" spans="2:7" x14ac:dyDescent="0.25">
      <c r="B14">
        <v>-1.7</v>
      </c>
      <c r="C14">
        <f t="shared" si="0"/>
        <v>8.9760175040447357E-7</v>
      </c>
      <c r="D14">
        <v>8.9760175040447357E-7</v>
      </c>
      <c r="E14">
        <v>8.9760175040447357E-7</v>
      </c>
    </row>
    <row r="15" spans="2:7" x14ac:dyDescent="0.25">
      <c r="B15">
        <v>-1.6</v>
      </c>
      <c r="C15">
        <f t="shared" si="0"/>
        <v>7.3267604927928374E-7</v>
      </c>
      <c r="D15">
        <v>7.3267604927928374E-7</v>
      </c>
      <c r="E15">
        <v>7.3267604927928374E-7</v>
      </c>
    </row>
    <row r="16" spans="2:7" x14ac:dyDescent="0.25">
      <c r="B16">
        <v>-1.5</v>
      </c>
      <c r="C16">
        <f t="shared" si="0"/>
        <v>5.9420884372483866E-7</v>
      </c>
      <c r="D16">
        <v>5.9420884372483866E-7</v>
      </c>
      <c r="E16">
        <v>5.9420884372483866E-7</v>
      </c>
    </row>
    <row r="17" spans="2:5" x14ac:dyDescent="0.25">
      <c r="B17">
        <v>-1.4</v>
      </c>
      <c r="C17">
        <f t="shared" si="0"/>
        <v>4.7849762012831882E-7</v>
      </c>
      <c r="D17">
        <v>4.7849762012831882E-7</v>
      </c>
      <c r="E17">
        <v>4.7849762012831882E-7</v>
      </c>
    </row>
    <row r="18" spans="2:5" x14ac:dyDescent="0.25">
      <c r="B18">
        <v>-1.3</v>
      </c>
      <c r="C18">
        <f t="shared" si="0"/>
        <v>3.8229337715874179E-7</v>
      </c>
      <c r="D18">
        <v>3.8229337715874179E-7</v>
      </c>
      <c r="E18">
        <v>3.8229337715874179E-7</v>
      </c>
    </row>
    <row r="19" spans="2:5" x14ac:dyDescent="0.25">
      <c r="B19">
        <v>-1.2</v>
      </c>
      <c r="C19">
        <f t="shared" si="0"/>
        <v>3.0275168381531622E-7</v>
      </c>
      <c r="D19">
        <v>3.0275168381531622E-7</v>
      </c>
      <c r="E19">
        <v>3.0275168381531622E-7</v>
      </c>
    </row>
    <row r="20" spans="2:5" x14ac:dyDescent="0.25">
      <c r="B20">
        <v>-1.1000000000000001</v>
      </c>
      <c r="C20">
        <f t="shared" si="0"/>
        <v>2.3738842342580159E-7</v>
      </c>
      <c r="D20">
        <v>2.3738842342580159E-7</v>
      </c>
      <c r="E20">
        <v>2.3738842342580159E-7</v>
      </c>
    </row>
    <row r="21" spans="2:5" x14ac:dyDescent="0.25">
      <c r="B21">
        <v>-1</v>
      </c>
      <c r="C21">
        <f t="shared" si="0"/>
        <v>1.8403982007136523E-7</v>
      </c>
      <c r="D21">
        <v>1.8403982007136523E-7</v>
      </c>
      <c r="E21">
        <v>1.8403982007136523E-7</v>
      </c>
    </row>
    <row r="22" spans="2:5" x14ac:dyDescent="0.25">
      <c r="B22">
        <v>-0.9</v>
      </c>
      <c r="C22">
        <f t="shared" si="0"/>
        <v>1.4082637367917304E-7</v>
      </c>
      <c r="D22">
        <v>1.4082637367917304E-7</v>
      </c>
      <c r="E22">
        <v>1.4082637367917304E-7</v>
      </c>
    </row>
    <row r="23" spans="2:5" x14ac:dyDescent="0.25">
      <c r="B23">
        <v>-0.8</v>
      </c>
      <c r="C23">
        <f t="shared" si="0"/>
        <v>1.0612035622092842E-7</v>
      </c>
      <c r="D23">
        <v>1.0612035622092842E-7</v>
      </c>
      <c r="E23">
        <v>1.0612035622092842E-7</v>
      </c>
    </row>
    <row r="24" spans="2:5" x14ac:dyDescent="0.25">
      <c r="B24">
        <v>-0.7</v>
      </c>
      <c r="C24">
        <f t="shared" si="0"/>
        <v>7.851654243253889E-8</v>
      </c>
      <c r="D24">
        <v>7.851654243253889E-8</v>
      </c>
      <c r="E24">
        <v>7.851654243253889E-8</v>
      </c>
    </row>
    <row r="25" spans="2:5" x14ac:dyDescent="0.25">
      <c r="B25">
        <v>-0.6</v>
      </c>
      <c r="C25">
        <f t="shared" si="0"/>
        <v>5.6805859643218117E-8</v>
      </c>
      <c r="D25">
        <v>5.6805859643218117E-8</v>
      </c>
      <c r="E25">
        <v>5.6805859643218117E-8</v>
      </c>
    </row>
    <row r="26" spans="2:5" x14ac:dyDescent="0.25">
      <c r="B26">
        <v>-0.5</v>
      </c>
      <c r="C26">
        <f t="shared" si="0"/>
        <v>3.9951629046152963E-8</v>
      </c>
      <c r="D26">
        <v>3.9951629046152963E-8</v>
      </c>
      <c r="E26">
        <v>3.9951629046152963E-8</v>
      </c>
    </row>
    <row r="27" spans="2:5" x14ac:dyDescent="0.25">
      <c r="B27">
        <v>-0.4</v>
      </c>
      <c r="C27">
        <f t="shared" si="0"/>
        <v>2.7067989383758869E-8</v>
      </c>
      <c r="D27">
        <v>2.7067989383758869E-8</v>
      </c>
      <c r="E27">
        <v>2.7067989383758869E-8</v>
      </c>
    </row>
    <row r="28" spans="2:5" x14ac:dyDescent="0.25">
      <c r="B28">
        <v>-0.3</v>
      </c>
      <c r="C28">
        <f t="shared" si="0"/>
        <v>1.7399761027534732E-8</v>
      </c>
      <c r="D28">
        <v>1.7399761027534732E-8</v>
      </c>
      <c r="E28">
        <v>1.7399761027534732E-8</v>
      </c>
    </row>
    <row r="29" spans="2:5" x14ac:dyDescent="0.25">
      <c r="B29">
        <v>-0.2</v>
      </c>
      <c r="C29">
        <f t="shared" si="0"/>
        <v>1.0301473497559858E-8</v>
      </c>
      <c r="D29">
        <v>1.0301473497559858E-8</v>
      </c>
      <c r="E29">
        <v>1.0301473497559858E-8</v>
      </c>
    </row>
    <row r="30" spans="2:5" x14ac:dyDescent="0.25">
      <c r="B30">
        <v>-0.1</v>
      </c>
      <c r="C30">
        <f t="shared" si="0"/>
        <v>5.2026905908153713E-9</v>
      </c>
      <c r="D30">
        <v>5.2026905908153713E-9</v>
      </c>
      <c r="E30">
        <v>5.2026905908153713E-9</v>
      </c>
    </row>
    <row r="31" spans="2:5" x14ac:dyDescent="0.25">
      <c r="B31">
        <v>0</v>
      </c>
      <c r="C31" s="1">
        <v>1.0000000000000001E-9</v>
      </c>
      <c r="D31" s="1">
        <v>1.0000000000000001E-9</v>
      </c>
      <c r="E31" s="1">
        <v>1.0000000000000001E-9</v>
      </c>
    </row>
    <row r="32" spans="2:5" x14ac:dyDescent="0.25">
      <c r="B32">
        <v>0.1</v>
      </c>
      <c r="C32">
        <f>10^(-9+3*SQRT(B32))</f>
        <v>8.885529192648533E-9</v>
      </c>
      <c r="D32">
        <v>8.885529192648533E-9</v>
      </c>
      <c r="E32">
        <v>8.885529192648533E-9</v>
      </c>
    </row>
    <row r="33" spans="2:5" x14ac:dyDescent="0.25">
      <c r="B33">
        <v>0.2</v>
      </c>
      <c r="C33">
        <f t="shared" ref="C33:C40" si="1">10^(-9+3*SQRT(B33))</f>
        <v>2.1960427312951046E-8</v>
      </c>
      <c r="D33">
        <v>2.1960427312951046E-8</v>
      </c>
      <c r="E33">
        <v>2.1960427312951046E-8</v>
      </c>
    </row>
    <row r="34" spans="2:5" x14ac:dyDescent="0.25">
      <c r="B34">
        <v>0.3</v>
      </c>
      <c r="C34">
        <f t="shared" si="1"/>
        <v>4.3971134653066982E-8</v>
      </c>
      <c r="D34">
        <v>4.3971134653066982E-8</v>
      </c>
      <c r="E34">
        <v>4.3971134653066982E-8</v>
      </c>
    </row>
    <row r="35" spans="2:5" x14ac:dyDescent="0.25">
      <c r="B35">
        <v>0.4</v>
      </c>
      <c r="C35">
        <f t="shared" si="1"/>
        <v>7.8952629033410086E-8</v>
      </c>
      <c r="D35">
        <v>7.8952629033410086E-8</v>
      </c>
      <c r="E35">
        <v>7.8952629033410086E-8</v>
      </c>
    </row>
    <row r="36" spans="2:5" x14ac:dyDescent="0.25">
      <c r="B36">
        <v>0.5</v>
      </c>
      <c r="C36">
        <f t="shared" si="1"/>
        <v>1.3222706055669225E-7</v>
      </c>
      <c r="D36">
        <v>1.3222706055669225E-7</v>
      </c>
      <c r="E36">
        <v>1.3222706055669225E-7</v>
      </c>
    </row>
    <row r="37" spans="2:5" x14ac:dyDescent="0.25">
      <c r="B37">
        <v>0.6</v>
      </c>
      <c r="C37">
        <f t="shared" si="1"/>
        <v>2.1076088217866123E-7</v>
      </c>
      <c r="D37">
        <v>2.1076088217866123E-7</v>
      </c>
      <c r="E37">
        <v>2.1076088217866123E-7</v>
      </c>
    </row>
    <row r="38" spans="2:5" x14ac:dyDescent="0.25">
      <c r="B38">
        <v>0.7</v>
      </c>
      <c r="C38">
        <f t="shared" si="1"/>
        <v>3.2357881454318871E-7</v>
      </c>
      <c r="D38">
        <v>3.2357881454318871E-7</v>
      </c>
      <c r="E38">
        <v>3.2357881454318871E-7</v>
      </c>
    </row>
    <row r="39" spans="2:5" x14ac:dyDescent="0.25">
      <c r="B39">
        <v>0.8</v>
      </c>
      <c r="C39">
        <f t="shared" si="1"/>
        <v>4.8226036776740776E-7</v>
      </c>
      <c r="D39">
        <v>4.8226036776740776E-7</v>
      </c>
      <c r="E39">
        <v>4.8226036776740776E-7</v>
      </c>
    </row>
    <row r="40" spans="2:5" x14ac:dyDescent="0.25">
      <c r="B40">
        <v>0.9</v>
      </c>
      <c r="C40">
        <f t="shared" si="1"/>
        <v>7.0153589011271747E-7</v>
      </c>
      <c r="D40">
        <v>7.0153589011271747E-7</v>
      </c>
      <c r="E40">
        <v>7.0153589011271747E-7</v>
      </c>
    </row>
    <row r="41" spans="2:5" x14ac:dyDescent="0.25">
      <c r="B41">
        <v>1</v>
      </c>
      <c r="C41">
        <f>10^(-7+SQRT(B41))</f>
        <v>9.9999999999999995E-7</v>
      </c>
      <c r="D41">
        <v>9.9999999999999995E-7</v>
      </c>
      <c r="E41">
        <v>9.9999999999999995E-7</v>
      </c>
    </row>
    <row r="42" spans="2:5" x14ac:dyDescent="0.25">
      <c r="B42">
        <v>1.1000000000000001</v>
      </c>
      <c r="C42" s="1">
        <v>1.0000000000000001E-5</v>
      </c>
      <c r="D42" s="1">
        <v>1E-4</v>
      </c>
      <c r="E42" s="1">
        <v>1E-3</v>
      </c>
    </row>
    <row r="43" spans="2:5" x14ac:dyDescent="0.25">
      <c r="B43">
        <v>1.2</v>
      </c>
      <c r="C43" s="1">
        <v>1.0000000000000001E-5</v>
      </c>
      <c r="D43" s="1">
        <v>1E-4</v>
      </c>
      <c r="E43" s="1">
        <v>1E-3</v>
      </c>
    </row>
    <row r="44" spans="2:5" x14ac:dyDescent="0.25">
      <c r="B44">
        <v>1.3</v>
      </c>
      <c r="C44" s="1">
        <v>1.0000000000000001E-5</v>
      </c>
      <c r="D44" s="1">
        <v>1E-4</v>
      </c>
      <c r="E44" s="1">
        <v>1E-3</v>
      </c>
    </row>
    <row r="45" spans="2:5" x14ac:dyDescent="0.25">
      <c r="B45">
        <v>1.4</v>
      </c>
      <c r="C45" s="1">
        <v>1.0000000000000001E-5</v>
      </c>
      <c r="D45" s="1">
        <v>1E-4</v>
      </c>
      <c r="E45" s="1">
        <v>1E-3</v>
      </c>
    </row>
    <row r="46" spans="2:5" x14ac:dyDescent="0.25">
      <c r="B46">
        <v>1.5</v>
      </c>
      <c r="C46" s="1">
        <v>1.0000000000000001E-5</v>
      </c>
      <c r="D46" s="1">
        <v>1E-4</v>
      </c>
      <c r="E46" s="1">
        <v>1E-3</v>
      </c>
    </row>
    <row r="47" spans="2:5" x14ac:dyDescent="0.25">
      <c r="B47">
        <v>1.6</v>
      </c>
      <c r="C47" s="1">
        <v>1.0000000000000001E-5</v>
      </c>
      <c r="D47" s="1">
        <v>1E-4</v>
      </c>
      <c r="E47" s="1">
        <v>1E-3</v>
      </c>
    </row>
    <row r="48" spans="2:5" x14ac:dyDescent="0.25">
      <c r="B48">
        <v>1.7</v>
      </c>
      <c r="C48" s="1">
        <v>1.0000000000000001E-5</v>
      </c>
      <c r="D48" s="1">
        <v>1E-4</v>
      </c>
      <c r="E48" s="1">
        <v>1E-3</v>
      </c>
    </row>
    <row r="49" spans="2:5" x14ac:dyDescent="0.25">
      <c r="B49">
        <v>1.8</v>
      </c>
      <c r="C49" s="1">
        <v>1.0000000000000001E-5</v>
      </c>
      <c r="D49" s="1">
        <v>1E-4</v>
      </c>
      <c r="E49" s="1">
        <v>1E-3</v>
      </c>
    </row>
    <row r="50" spans="2:5" x14ac:dyDescent="0.25">
      <c r="B50">
        <v>1.9</v>
      </c>
      <c r="C50" s="1">
        <v>1.0000000000000001E-5</v>
      </c>
      <c r="D50" s="1">
        <v>1E-4</v>
      </c>
      <c r="E50" s="1">
        <v>1E-3</v>
      </c>
    </row>
    <row r="51" spans="2:5" x14ac:dyDescent="0.25">
      <c r="B51">
        <v>2</v>
      </c>
      <c r="C51" s="1">
        <v>1.0000000000000001E-5</v>
      </c>
      <c r="D51" s="1">
        <v>1E-4</v>
      </c>
      <c r="E51" s="1">
        <v>1E-3</v>
      </c>
    </row>
    <row r="52" spans="2:5" x14ac:dyDescent="0.25">
      <c r="B52">
        <v>2.1</v>
      </c>
      <c r="C52" s="1">
        <v>1.0000000000000001E-5</v>
      </c>
      <c r="D52" s="1">
        <v>1E-4</v>
      </c>
      <c r="E52" s="1">
        <v>1E-3</v>
      </c>
    </row>
    <row r="53" spans="2:5" x14ac:dyDescent="0.25">
      <c r="B53">
        <v>2.2000000000000002</v>
      </c>
      <c r="C53" s="1">
        <v>1.0000000000000001E-5</v>
      </c>
      <c r="D53" s="1">
        <v>1E-4</v>
      </c>
      <c r="E53" s="1">
        <v>1E-3</v>
      </c>
    </row>
    <row r="54" spans="2:5" x14ac:dyDescent="0.25">
      <c r="B54">
        <v>2.2999999999999998</v>
      </c>
      <c r="C54" s="1">
        <v>1.0000000000000001E-5</v>
      </c>
      <c r="D54" s="1">
        <v>1E-4</v>
      </c>
      <c r="E54" s="1">
        <v>1E-3</v>
      </c>
    </row>
    <row r="55" spans="2:5" x14ac:dyDescent="0.25">
      <c r="B55">
        <v>2.4</v>
      </c>
      <c r="C55" s="1">
        <v>1.0000000000000001E-5</v>
      </c>
      <c r="D55" s="1">
        <v>1E-4</v>
      </c>
      <c r="E55" s="1">
        <v>1E-3</v>
      </c>
    </row>
    <row r="56" spans="2:5" x14ac:dyDescent="0.25">
      <c r="B56">
        <v>2.5</v>
      </c>
      <c r="C56" s="1">
        <v>1.0000000000000001E-5</v>
      </c>
      <c r="D56" s="1">
        <v>1E-4</v>
      </c>
      <c r="E56" s="1">
        <v>1E-3</v>
      </c>
    </row>
    <row r="57" spans="2:5" x14ac:dyDescent="0.25">
      <c r="B57">
        <v>1</v>
      </c>
      <c r="C57">
        <f>B57/100000</f>
        <v>1.0000000000000001E-5</v>
      </c>
      <c r="D57">
        <f>B57/10000</f>
        <v>1E-4</v>
      </c>
      <c r="E57">
        <f>B57/1000</f>
        <v>1E-3</v>
      </c>
    </row>
    <row r="58" spans="2:5" x14ac:dyDescent="0.25">
      <c r="B58">
        <v>0.9</v>
      </c>
      <c r="C58">
        <f t="shared" ref="C58:C66" si="2">B58/100000</f>
        <v>9.0000000000000002E-6</v>
      </c>
      <c r="D58">
        <f t="shared" ref="D58:D66" si="3">B58/10000</f>
        <v>9.0000000000000006E-5</v>
      </c>
      <c r="E58">
        <f t="shared" ref="E58:E66" si="4">B58/1000</f>
        <v>8.9999999999999998E-4</v>
      </c>
    </row>
    <row r="59" spans="2:5" x14ac:dyDescent="0.25">
      <c r="B59">
        <v>0.8</v>
      </c>
      <c r="C59">
        <f t="shared" si="2"/>
        <v>7.9999999999999996E-6</v>
      </c>
      <c r="D59">
        <f t="shared" si="3"/>
        <v>8.0000000000000007E-5</v>
      </c>
      <c r="E59">
        <f t="shared" si="4"/>
        <v>8.0000000000000004E-4</v>
      </c>
    </row>
    <row r="60" spans="2:5" x14ac:dyDescent="0.25">
      <c r="B60">
        <v>0.7</v>
      </c>
      <c r="C60">
        <f t="shared" si="2"/>
        <v>6.9999999999999999E-6</v>
      </c>
      <c r="D60">
        <f t="shared" si="3"/>
        <v>6.9999999999999994E-5</v>
      </c>
      <c r="E60">
        <f t="shared" si="4"/>
        <v>6.9999999999999999E-4</v>
      </c>
    </row>
    <row r="61" spans="2:5" x14ac:dyDescent="0.25">
      <c r="B61">
        <v>0.6</v>
      </c>
      <c r="C61">
        <f t="shared" si="2"/>
        <v>6.0000000000000002E-6</v>
      </c>
      <c r="D61">
        <f t="shared" si="3"/>
        <v>5.9999999999999995E-5</v>
      </c>
      <c r="E61">
        <f t="shared" si="4"/>
        <v>5.9999999999999995E-4</v>
      </c>
    </row>
    <row r="62" spans="2:5" x14ac:dyDescent="0.25">
      <c r="B62">
        <v>0.5</v>
      </c>
      <c r="C62">
        <f t="shared" si="2"/>
        <v>5.0000000000000004E-6</v>
      </c>
      <c r="D62">
        <f t="shared" si="3"/>
        <v>5.0000000000000002E-5</v>
      </c>
      <c r="E62">
        <f t="shared" si="4"/>
        <v>5.0000000000000001E-4</v>
      </c>
    </row>
    <row r="63" spans="2:5" x14ac:dyDescent="0.25">
      <c r="B63">
        <v>0.4</v>
      </c>
      <c r="C63">
        <f t="shared" si="2"/>
        <v>3.9999999999999998E-6</v>
      </c>
      <c r="D63">
        <f t="shared" si="3"/>
        <v>4.0000000000000003E-5</v>
      </c>
      <c r="E63">
        <f t="shared" si="4"/>
        <v>4.0000000000000002E-4</v>
      </c>
    </row>
    <row r="64" spans="2:5" x14ac:dyDescent="0.25">
      <c r="B64">
        <v>0.3</v>
      </c>
      <c r="C64">
        <f t="shared" si="2"/>
        <v>3.0000000000000001E-6</v>
      </c>
      <c r="D64">
        <f t="shared" si="3"/>
        <v>2.9999999999999997E-5</v>
      </c>
      <c r="E64">
        <f t="shared" si="4"/>
        <v>2.9999999999999997E-4</v>
      </c>
    </row>
    <row r="65" spans="2:9" x14ac:dyDescent="0.25">
      <c r="B65">
        <v>0.2</v>
      </c>
      <c r="C65">
        <f t="shared" si="2"/>
        <v>1.9999999999999999E-6</v>
      </c>
      <c r="D65">
        <f t="shared" si="3"/>
        <v>2.0000000000000002E-5</v>
      </c>
      <c r="E65">
        <f t="shared" si="4"/>
        <v>2.0000000000000001E-4</v>
      </c>
    </row>
    <row r="66" spans="2:9" x14ac:dyDescent="0.25">
      <c r="B66">
        <v>0.1</v>
      </c>
      <c r="C66">
        <f t="shared" si="2"/>
        <v>9.9999999999999995E-7</v>
      </c>
      <c r="D66">
        <f t="shared" si="3"/>
        <v>1.0000000000000001E-5</v>
      </c>
      <c r="E66">
        <f t="shared" si="4"/>
        <v>1E-4</v>
      </c>
    </row>
    <row r="67" spans="2:9" x14ac:dyDescent="0.25">
      <c r="B67">
        <v>0</v>
      </c>
      <c r="C67" s="1">
        <v>1E-8</v>
      </c>
      <c r="D67" s="1">
        <v>1E-8</v>
      </c>
      <c r="E67" s="1">
        <v>1E-8</v>
      </c>
    </row>
    <row r="68" spans="2:9" x14ac:dyDescent="0.25">
      <c r="B68">
        <v>-0.1</v>
      </c>
      <c r="C68">
        <f>-B68/100000</f>
        <v>9.9999999999999995E-7</v>
      </c>
      <c r="D68">
        <f>-B68/10000</f>
        <v>1.0000000000000001E-5</v>
      </c>
      <c r="E68">
        <f>-B68/1000</f>
        <v>1E-4</v>
      </c>
    </row>
    <row r="69" spans="2:9" x14ac:dyDescent="0.25">
      <c r="B69">
        <v>-0.2</v>
      </c>
      <c r="C69">
        <f t="shared" ref="C69:C75" si="5">-B69/100000</f>
        <v>1.9999999999999999E-6</v>
      </c>
      <c r="D69">
        <f t="shared" ref="D69:D72" si="6">-B69/10000</f>
        <v>2.0000000000000002E-5</v>
      </c>
      <c r="E69">
        <f t="shared" ref="E69:E77" si="7">-B69/1000</f>
        <v>2.0000000000000001E-4</v>
      </c>
    </row>
    <row r="70" spans="2:9" x14ac:dyDescent="0.25">
      <c r="B70">
        <v>-0.3</v>
      </c>
      <c r="C70">
        <f t="shared" si="5"/>
        <v>3.0000000000000001E-6</v>
      </c>
      <c r="D70">
        <f t="shared" si="6"/>
        <v>2.9999999999999997E-5</v>
      </c>
      <c r="E70">
        <f t="shared" si="7"/>
        <v>2.9999999999999997E-4</v>
      </c>
    </row>
    <row r="71" spans="2:9" x14ac:dyDescent="0.25">
      <c r="B71">
        <v>-0.4</v>
      </c>
      <c r="C71">
        <f t="shared" si="5"/>
        <v>3.9999999999999998E-6</v>
      </c>
      <c r="D71">
        <f t="shared" si="6"/>
        <v>4.0000000000000003E-5</v>
      </c>
      <c r="E71">
        <f t="shared" si="7"/>
        <v>4.0000000000000002E-4</v>
      </c>
    </row>
    <row r="72" spans="2:9" x14ac:dyDescent="0.25">
      <c r="B72">
        <v>-0.5</v>
      </c>
      <c r="C72">
        <f t="shared" si="5"/>
        <v>5.0000000000000004E-6</v>
      </c>
      <c r="D72">
        <f t="shared" si="6"/>
        <v>5.0000000000000002E-5</v>
      </c>
      <c r="E72">
        <f t="shared" si="7"/>
        <v>5.0000000000000001E-4</v>
      </c>
    </row>
    <row r="73" spans="2:9" x14ac:dyDescent="0.25">
      <c r="B73">
        <v>-0.6</v>
      </c>
      <c r="C73">
        <f t="shared" si="5"/>
        <v>6.0000000000000002E-6</v>
      </c>
      <c r="D73">
        <f>-B73/10000</f>
        <v>5.9999999999999995E-5</v>
      </c>
      <c r="E73">
        <f t="shared" si="7"/>
        <v>5.9999999999999995E-4</v>
      </c>
    </row>
    <row r="74" spans="2:9" x14ac:dyDescent="0.25">
      <c r="B74">
        <v>-0.7</v>
      </c>
      <c r="C74">
        <f t="shared" si="5"/>
        <v>6.9999999999999999E-6</v>
      </c>
      <c r="D74">
        <f>-B74/10000</f>
        <v>6.9999999999999994E-5</v>
      </c>
      <c r="E74">
        <f t="shared" si="7"/>
        <v>6.9999999999999999E-4</v>
      </c>
    </row>
    <row r="75" spans="2:9" x14ac:dyDescent="0.25">
      <c r="B75">
        <v>-0.8</v>
      </c>
      <c r="C75">
        <f t="shared" si="5"/>
        <v>7.9999999999999996E-6</v>
      </c>
      <c r="D75">
        <f t="shared" ref="D75:D76" si="8">-B75/10000</f>
        <v>8.0000000000000007E-5</v>
      </c>
      <c r="E75">
        <f t="shared" si="7"/>
        <v>8.0000000000000004E-4</v>
      </c>
    </row>
    <row r="76" spans="2:9" x14ac:dyDescent="0.25">
      <c r="B76">
        <v>-0.9</v>
      </c>
      <c r="C76">
        <v>3.9999999999999998E-6</v>
      </c>
      <c r="D76">
        <f t="shared" si="8"/>
        <v>9.0000000000000006E-5</v>
      </c>
      <c r="E76">
        <f t="shared" si="7"/>
        <v>8.9999999999999998E-4</v>
      </c>
      <c r="G76">
        <f>LOG(C76)</f>
        <v>-5.3979400086720375</v>
      </c>
    </row>
    <row r="77" spans="2:9" x14ac:dyDescent="0.25">
      <c r="B77">
        <v>-1</v>
      </c>
      <c r="C77">
        <f t="shared" ref="C77:C91" si="9">10^(-5.3834725+0.013075*B77)</f>
        <v>4.0128460624475014E-6</v>
      </c>
      <c r="D77">
        <v>4.5000000000000003E-5</v>
      </c>
      <c r="E77">
        <f t="shared" si="7"/>
        <v>1E-3</v>
      </c>
      <c r="G77">
        <f t="shared" ref="G77:G92" si="10">LOG(C77)</f>
        <v>-5.3965475000000005</v>
      </c>
      <c r="H77">
        <f>LOG(D77)</f>
        <v>-4.346787486224656</v>
      </c>
    </row>
    <row r="78" spans="2:9" x14ac:dyDescent="0.25">
      <c r="B78">
        <v>-1.1000000000000001</v>
      </c>
      <c r="C78">
        <f t="shared" si="9"/>
        <v>4.0007830354370947E-6</v>
      </c>
      <c r="D78">
        <f>10^(-3.6310766+0.7147133*B78)</f>
        <v>3.8259454182663363E-5</v>
      </c>
      <c r="E78">
        <v>5.0000000000000001E-4</v>
      </c>
      <c r="G78">
        <f t="shared" si="10"/>
        <v>-5.3978549999999998</v>
      </c>
      <c r="H78">
        <f t="shared" ref="H78:H92" si="11">LOG(D78)</f>
        <v>-4.4172612300000011</v>
      </c>
      <c r="I78">
        <f>LOG(E78)</f>
        <v>-3.3010299956639813</v>
      </c>
    </row>
    <row r="79" spans="2:9" x14ac:dyDescent="0.25">
      <c r="B79">
        <v>-1.2</v>
      </c>
      <c r="C79">
        <f t="shared" si="9"/>
        <v>3.9887562711236339E-6</v>
      </c>
      <c r="D79">
        <f t="shared" ref="D79:D92" si="12">10^(-3.6310766+0.7147133*B79)</f>
        <v>3.2453940828425911E-5</v>
      </c>
      <c r="E79">
        <f>10^(1.5127357*B79-1.637021)</f>
        <v>3.5293616309685258E-4</v>
      </c>
      <c r="G79">
        <f t="shared" si="10"/>
        <v>-5.3991625000000001</v>
      </c>
      <c r="H79">
        <f t="shared" si="11"/>
        <v>-4.4887325600000008</v>
      </c>
    </row>
    <row r="80" spans="2:9" x14ac:dyDescent="0.25">
      <c r="B80">
        <v>-1.3</v>
      </c>
      <c r="C80">
        <f t="shared" si="9"/>
        <v>3.9767656604977319E-6</v>
      </c>
      <c r="D80">
        <f t="shared" si="12"/>
        <v>2.7529359678430404E-5</v>
      </c>
      <c r="E80">
        <f t="shared" ref="E80:E92" si="13">10^(1.5127357*B80-1.637021)</f>
        <v>2.4912802781270422E-4</v>
      </c>
      <c r="G80">
        <f t="shared" si="10"/>
        <v>-5.4004700000000003</v>
      </c>
      <c r="H80">
        <f t="shared" si="11"/>
        <v>-4.5602038900000004</v>
      </c>
    </row>
    <row r="81" spans="2:8" x14ac:dyDescent="0.25">
      <c r="B81">
        <v>-1.4</v>
      </c>
      <c r="C81">
        <f t="shared" si="9"/>
        <v>3.964811094877701E-6</v>
      </c>
      <c r="D81">
        <f t="shared" si="12"/>
        <v>2.3352037532544834E-5</v>
      </c>
      <c r="E81">
        <f t="shared" si="13"/>
        <v>1.7585269159515359E-4</v>
      </c>
      <c r="G81">
        <f t="shared" si="10"/>
        <v>-5.4017774999999997</v>
      </c>
      <c r="H81">
        <f t="shared" si="11"/>
        <v>-4.63167522</v>
      </c>
    </row>
    <row r="82" spans="2:8" x14ac:dyDescent="0.25">
      <c r="B82">
        <v>-1.5</v>
      </c>
      <c r="C82">
        <f t="shared" si="9"/>
        <v>3.9528924659085334E-6</v>
      </c>
      <c r="D82">
        <f t="shared" si="12"/>
        <v>1.9808584845097065E-5</v>
      </c>
      <c r="E82">
        <f t="shared" si="13"/>
        <v>1.2412962689412491E-4</v>
      </c>
      <c r="G82">
        <f t="shared" si="10"/>
        <v>-5.4030850000000008</v>
      </c>
      <c r="H82">
        <f t="shared" si="11"/>
        <v>-4.7031465499999996</v>
      </c>
    </row>
    <row r="83" spans="2:8" x14ac:dyDescent="0.25">
      <c r="B83">
        <v>-1.6</v>
      </c>
      <c r="C83">
        <f t="shared" si="9"/>
        <v>3.9410096655609906E-6</v>
      </c>
      <c r="D83">
        <f t="shared" si="12"/>
        <v>1.6802817870541853E-5</v>
      </c>
      <c r="E83">
        <f t="shared" si="13"/>
        <v>8.761972383309996E-5</v>
      </c>
      <c r="G83">
        <f t="shared" si="10"/>
        <v>-5.404392500000001</v>
      </c>
      <c r="H83">
        <f t="shared" si="11"/>
        <v>-4.7746178800000001</v>
      </c>
    </row>
    <row r="84" spans="2:8" x14ac:dyDescent="0.25">
      <c r="B84">
        <v>-1.7</v>
      </c>
      <c r="C84">
        <f t="shared" si="9"/>
        <v>3.9291625861305591E-6</v>
      </c>
      <c r="D84">
        <f t="shared" si="12"/>
        <v>1.4253147844656977E-5</v>
      </c>
      <c r="E84">
        <f t="shared" si="13"/>
        <v>6.1848377351016368E-5</v>
      </c>
      <c r="G84">
        <f t="shared" si="10"/>
        <v>-5.4057000000000004</v>
      </c>
      <c r="H84">
        <f t="shared" si="11"/>
        <v>-4.8460892100000015</v>
      </c>
    </row>
    <row r="85" spans="2:8" x14ac:dyDescent="0.25">
      <c r="B85">
        <v>-1.8</v>
      </c>
      <c r="C85">
        <f t="shared" si="9"/>
        <v>3.9173511202364845E-6</v>
      </c>
      <c r="D85">
        <f t="shared" si="12"/>
        <v>1.2090366333007179E-5</v>
      </c>
      <c r="E85">
        <f t="shared" si="13"/>
        <v>4.36570855694556E-5</v>
      </c>
      <c r="G85">
        <f t="shared" si="10"/>
        <v>-5.4070075000000006</v>
      </c>
      <c r="H85">
        <f t="shared" si="11"/>
        <v>-4.9175605400000011</v>
      </c>
    </row>
    <row r="86" spans="2:8" x14ac:dyDescent="0.25">
      <c r="B86">
        <v>-1.9</v>
      </c>
      <c r="C86">
        <f t="shared" si="9"/>
        <v>3.9055751608208283E-6</v>
      </c>
      <c r="D86">
        <f t="shared" si="12"/>
        <v>1.0255766632008258E-5</v>
      </c>
      <c r="E86">
        <f t="shared" si="13"/>
        <v>3.081634801187636E-5</v>
      </c>
      <c r="G86">
        <f t="shared" si="10"/>
        <v>-5.408315</v>
      </c>
      <c r="H86">
        <f t="shared" si="11"/>
        <v>-4.9890318700000007</v>
      </c>
    </row>
    <row r="87" spans="2:8" x14ac:dyDescent="0.25">
      <c r="B87">
        <v>-2</v>
      </c>
      <c r="C87">
        <f t="shared" si="9"/>
        <v>3.893834601147473E-6</v>
      </c>
      <c r="D87">
        <f t="shared" si="12"/>
        <v>8.6995502297615431E-6</v>
      </c>
      <c r="E87">
        <f t="shared" si="13"/>
        <v>2.1752420996546985E-5</v>
      </c>
      <c r="G87">
        <f t="shared" si="10"/>
        <v>-5.4096225000000002</v>
      </c>
      <c r="H87">
        <f t="shared" si="11"/>
        <v>-5.0605032000000012</v>
      </c>
    </row>
    <row r="88" spans="2:8" x14ac:dyDescent="0.25">
      <c r="B88">
        <v>-2.1</v>
      </c>
      <c r="C88">
        <f t="shared" si="9"/>
        <v>3.8821293348011682E-6</v>
      </c>
      <c r="D88">
        <f t="shared" si="12"/>
        <v>7.3794750715114844E-6</v>
      </c>
      <c r="E88">
        <f t="shared" si="13"/>
        <v>1.5354441708299215E-5</v>
      </c>
      <c r="G88">
        <f t="shared" si="10"/>
        <v>-5.4109299999999996</v>
      </c>
      <c r="H88">
        <f t="shared" si="11"/>
        <v>-5.1319745300000008</v>
      </c>
    </row>
    <row r="89" spans="2:8" x14ac:dyDescent="0.25">
      <c r="B89">
        <v>-2.2000000000000002</v>
      </c>
      <c r="C89">
        <f t="shared" si="9"/>
        <v>3.8704592556865301E-6</v>
      </c>
      <c r="D89">
        <f t="shared" si="12"/>
        <v>6.2597089381426586E-6</v>
      </c>
      <c r="E89">
        <f t="shared" si="13"/>
        <v>1.0838282332388812E-5</v>
      </c>
      <c r="G89">
        <f t="shared" si="10"/>
        <v>-5.4122375000000007</v>
      </c>
      <c r="H89">
        <f t="shared" si="11"/>
        <v>-5.2034458600000013</v>
      </c>
    </row>
    <row r="90" spans="2:8" x14ac:dyDescent="0.25">
      <c r="B90">
        <v>-2.2999999999999998</v>
      </c>
      <c r="C90">
        <f t="shared" si="9"/>
        <v>3.8588242580271507E-6</v>
      </c>
      <c r="D90">
        <f t="shared" si="12"/>
        <v>5.3098568137363974E-6</v>
      </c>
      <c r="E90">
        <f t="shared" si="13"/>
        <v>7.6504483945566815E-6</v>
      </c>
      <c r="G90">
        <f t="shared" si="10"/>
        <v>-5.4135450000000009</v>
      </c>
      <c r="H90">
        <f t="shared" si="11"/>
        <v>-5.2749171900000009</v>
      </c>
    </row>
    <row r="91" spans="2:8" x14ac:dyDescent="0.25">
      <c r="B91">
        <v>-2.4</v>
      </c>
      <c r="C91">
        <f t="shared" si="9"/>
        <v>3.8472242363645702E-6</v>
      </c>
      <c r="D91">
        <f t="shared" si="12"/>
        <v>4.5041358409786663E-6</v>
      </c>
      <c r="E91">
        <f t="shared" si="13"/>
        <v>5.4002432159261172E-6</v>
      </c>
      <c r="G91">
        <f t="shared" si="10"/>
        <v>-5.4148525000000012</v>
      </c>
      <c r="H91">
        <f t="shared" si="11"/>
        <v>-5.3463885199999996</v>
      </c>
    </row>
    <row r="92" spans="2:8" x14ac:dyDescent="0.25">
      <c r="B92">
        <v>-2.5</v>
      </c>
      <c r="C92">
        <f>10^(-5.3834725+0.013075*B92)</f>
        <v>3.8356590855573588E-6</v>
      </c>
      <c r="D92">
        <f t="shared" si="12"/>
        <v>3.8206754693471653E-6</v>
      </c>
      <c r="E92">
        <f t="shared" si="13"/>
        <v>3.8118846487358062E-6</v>
      </c>
      <c r="G92">
        <f t="shared" si="10"/>
        <v>-5.4161600000000005</v>
      </c>
      <c r="H92">
        <f t="shared" si="11"/>
        <v>-5.4178598500000001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"/>
  <sheetViews>
    <sheetView tabSelected="1" topLeftCell="A25" workbookViewId="0">
      <selection activeCell="E1" sqref="E1"/>
    </sheetView>
  </sheetViews>
  <sheetFormatPr defaultRowHeight="15" x14ac:dyDescent="0.25"/>
  <sheetData>
    <row r="1" spans="2:5" x14ac:dyDescent="0.25">
      <c r="C1" t="s">
        <v>3</v>
      </c>
      <c r="D1" t="s">
        <v>4</v>
      </c>
      <c r="E1" t="s">
        <v>5</v>
      </c>
    </row>
    <row r="2" spans="2:5" x14ac:dyDescent="0.25">
      <c r="B2">
        <v>0</v>
      </c>
      <c r="C2" s="1">
        <v>1E-8</v>
      </c>
      <c r="D2" s="1">
        <v>1E-8</v>
      </c>
      <c r="E2" s="1">
        <v>1E-8</v>
      </c>
    </row>
    <row r="3" spans="2:5" x14ac:dyDescent="0.25">
      <c r="B3">
        <v>-0.1</v>
      </c>
      <c r="C3">
        <v>2.0000000000000001E-4</v>
      </c>
      <c r="D3">
        <v>2.0000000000000001E-4</v>
      </c>
      <c r="E3">
        <f t="shared" ref="E3:E15" si="0">-B3/500</f>
        <v>2.0000000000000001E-4</v>
      </c>
    </row>
    <row r="4" spans="2:5" x14ac:dyDescent="0.25">
      <c r="B4">
        <v>-0.2</v>
      </c>
      <c r="C4">
        <v>4.0000000000000002E-4</v>
      </c>
      <c r="D4">
        <v>4.0000000000000002E-4</v>
      </c>
      <c r="E4">
        <f t="shared" si="0"/>
        <v>4.0000000000000002E-4</v>
      </c>
    </row>
    <row r="5" spans="2:5" x14ac:dyDescent="0.25">
      <c r="B5">
        <v>-0.3</v>
      </c>
      <c r="C5">
        <v>5.9999999999999995E-4</v>
      </c>
      <c r="D5">
        <v>5.9999999999999995E-4</v>
      </c>
      <c r="E5">
        <f t="shared" si="0"/>
        <v>5.9999999999999995E-4</v>
      </c>
    </row>
    <row r="6" spans="2:5" x14ac:dyDescent="0.25">
      <c r="B6">
        <v>-0.4</v>
      </c>
      <c r="C6">
        <v>8.0000000000000004E-4</v>
      </c>
      <c r="D6">
        <v>8.0000000000000004E-4</v>
      </c>
      <c r="E6">
        <f t="shared" si="0"/>
        <v>8.0000000000000004E-4</v>
      </c>
    </row>
    <row r="7" spans="2:5" x14ac:dyDescent="0.25">
      <c r="B7">
        <v>-0.5</v>
      </c>
      <c r="C7">
        <v>1E-3</v>
      </c>
      <c r="D7">
        <v>1E-3</v>
      </c>
      <c r="E7">
        <f t="shared" si="0"/>
        <v>1E-3</v>
      </c>
    </row>
    <row r="8" spans="2:5" x14ac:dyDescent="0.25">
      <c r="B8">
        <v>-0.6</v>
      </c>
      <c r="C8">
        <v>1.1999999999999999E-3</v>
      </c>
      <c r="D8">
        <v>1.1999999999999999E-3</v>
      </c>
      <c r="E8">
        <f t="shared" si="0"/>
        <v>1.1999999999999999E-3</v>
      </c>
    </row>
    <row r="9" spans="2:5" x14ac:dyDescent="0.25">
      <c r="B9">
        <v>-0.7</v>
      </c>
      <c r="C9">
        <v>1.4E-3</v>
      </c>
      <c r="D9">
        <v>1.4E-3</v>
      </c>
      <c r="E9">
        <f t="shared" si="0"/>
        <v>1.4E-3</v>
      </c>
    </row>
    <row r="10" spans="2:5" x14ac:dyDescent="0.25">
      <c r="B10">
        <v>-0.8</v>
      </c>
      <c r="C10">
        <v>1.6000000000000001E-3</v>
      </c>
      <c r="D10">
        <v>1.6000000000000001E-3</v>
      </c>
      <c r="E10">
        <f t="shared" si="0"/>
        <v>1.6000000000000001E-3</v>
      </c>
    </row>
    <row r="11" spans="2:5" x14ac:dyDescent="0.25">
      <c r="B11">
        <v>-0.9</v>
      </c>
      <c r="C11">
        <v>1.8E-3</v>
      </c>
      <c r="D11">
        <v>1.8E-3</v>
      </c>
      <c r="E11">
        <f t="shared" si="0"/>
        <v>1.8E-3</v>
      </c>
    </row>
    <row r="12" spans="2:5" x14ac:dyDescent="0.25">
      <c r="B12">
        <v>-1</v>
      </c>
      <c r="C12">
        <v>2E-3</v>
      </c>
      <c r="D12">
        <v>2E-3</v>
      </c>
      <c r="E12">
        <f t="shared" si="0"/>
        <v>2E-3</v>
      </c>
    </row>
    <row r="13" spans="2:5" x14ac:dyDescent="0.25">
      <c r="B13">
        <v>-1.1000000000000001</v>
      </c>
      <c r="C13">
        <v>2.2000000000000001E-3</v>
      </c>
      <c r="D13">
        <v>2.2000000000000001E-3</v>
      </c>
      <c r="E13">
        <f t="shared" si="0"/>
        <v>2.2000000000000001E-3</v>
      </c>
    </row>
    <row r="14" spans="2:5" x14ac:dyDescent="0.25">
      <c r="B14">
        <v>-1.2</v>
      </c>
      <c r="C14">
        <v>2.3999999999999998E-3</v>
      </c>
      <c r="D14">
        <v>2.3999999999999998E-3</v>
      </c>
      <c r="E14">
        <f t="shared" si="0"/>
        <v>2.3999999999999998E-3</v>
      </c>
    </row>
    <row r="15" spans="2:5" x14ac:dyDescent="0.25">
      <c r="B15">
        <v>-1.3</v>
      </c>
      <c r="C15">
        <v>2.5999999999999999E-3</v>
      </c>
      <c r="D15">
        <v>2.5999999999999999E-3</v>
      </c>
      <c r="E15">
        <f t="shared" si="0"/>
        <v>2.5999999999999999E-3</v>
      </c>
    </row>
    <row r="16" spans="2:5" x14ac:dyDescent="0.25">
      <c r="B16">
        <v>-1.4</v>
      </c>
      <c r="C16">
        <v>2.8E-3</v>
      </c>
      <c r="D16">
        <v>2.8E-3</v>
      </c>
      <c r="E16">
        <f>-B16/500</f>
        <v>2.8E-3</v>
      </c>
    </row>
    <row r="17" spans="2:8" x14ac:dyDescent="0.25">
      <c r="B17">
        <v>-1.5</v>
      </c>
      <c r="C17">
        <v>1E-3</v>
      </c>
      <c r="D17">
        <v>1E-3</v>
      </c>
    </row>
    <row r="18" spans="2:8" x14ac:dyDescent="0.25">
      <c r="B18">
        <v>-1.6</v>
      </c>
      <c r="C18">
        <v>1E-3</v>
      </c>
      <c r="D18">
        <v>1E-3</v>
      </c>
    </row>
    <row r="19" spans="2:8" x14ac:dyDescent="0.25">
      <c r="B19">
        <v>-1.7</v>
      </c>
      <c r="C19">
        <v>1E-3</v>
      </c>
      <c r="D19">
        <v>1E-3</v>
      </c>
    </row>
    <row r="20" spans="2:8" x14ac:dyDescent="0.25">
      <c r="B20">
        <v>-1.8</v>
      </c>
      <c r="C20">
        <v>1E-3</v>
      </c>
      <c r="D20">
        <v>1E-3</v>
      </c>
    </row>
    <row r="21" spans="2:8" x14ac:dyDescent="0.25">
      <c r="B21">
        <v>-1.9</v>
      </c>
      <c r="C21">
        <v>1E-3</v>
      </c>
      <c r="D21">
        <v>1E-3</v>
      </c>
    </row>
    <row r="22" spans="2:8" x14ac:dyDescent="0.25">
      <c r="B22">
        <v>-2</v>
      </c>
      <c r="C22">
        <v>1E-3</v>
      </c>
      <c r="D22">
        <v>1E-3</v>
      </c>
    </row>
    <row r="23" spans="2:8" x14ac:dyDescent="0.25">
      <c r="B23">
        <v>-2.1</v>
      </c>
      <c r="C23">
        <v>1E-3</v>
      </c>
    </row>
    <row r="24" spans="2:8" x14ac:dyDescent="0.25">
      <c r="B24">
        <v>-2.2000000000000002</v>
      </c>
      <c r="C24">
        <v>1E-3</v>
      </c>
    </row>
    <row r="25" spans="2:8" x14ac:dyDescent="0.25">
      <c r="B25">
        <v>-2.2999999999999998</v>
      </c>
      <c r="C25">
        <v>1E-3</v>
      </c>
    </row>
    <row r="26" spans="2:8" x14ac:dyDescent="0.25">
      <c r="B26">
        <v>-2.4</v>
      </c>
      <c r="C26">
        <v>1E-3</v>
      </c>
    </row>
    <row r="27" spans="2:8" x14ac:dyDescent="0.25">
      <c r="B27">
        <v>-2.5</v>
      </c>
      <c r="C27">
        <f>10^(-8+3.16227766*SQRT(-B27))</f>
        <v>9.999999993869804E-4</v>
      </c>
      <c r="H27">
        <f xml:space="preserve"> LOG(C27)</f>
        <v>-3.000000000266231</v>
      </c>
    </row>
    <row r="28" spans="2:8" x14ac:dyDescent="0.25">
      <c r="B28">
        <v>-2.4</v>
      </c>
      <c r="C28">
        <f t="shared" ref="C28:C51" si="1">10^(-8+3.16227766*SQRT(-B28))</f>
        <v>7.9246389611420691E-4</v>
      </c>
    </row>
    <row r="29" spans="2:8" x14ac:dyDescent="0.25">
      <c r="B29">
        <v>-2.2999999999999998</v>
      </c>
      <c r="C29">
        <f t="shared" si="1"/>
        <v>6.2493021500769036E-4</v>
      </c>
    </row>
    <row r="30" spans="2:8" x14ac:dyDescent="0.25">
      <c r="B30">
        <v>-2.2000000000000002</v>
      </c>
      <c r="C30">
        <f t="shared" si="1"/>
        <v>4.9024791981196951E-4</v>
      </c>
    </row>
    <row r="31" spans="2:8" x14ac:dyDescent="0.25">
      <c r="B31">
        <v>-2.1</v>
      </c>
      <c r="C31">
        <f t="shared" si="1"/>
        <v>3.8245090656221305E-4</v>
      </c>
    </row>
    <row r="32" spans="2:8" x14ac:dyDescent="0.25">
      <c r="B32">
        <v>-2</v>
      </c>
      <c r="C32">
        <f t="shared" si="1"/>
        <v>2.9657596675931105E-4</v>
      </c>
      <c r="D32">
        <f>10^(-8+3.535539*SQRT(-B32))</f>
        <v>1.0000165881885723E-3</v>
      </c>
    </row>
    <row r="33" spans="2:5" x14ac:dyDescent="0.25">
      <c r="B33">
        <v>-1.9</v>
      </c>
      <c r="C33">
        <f t="shared" si="1"/>
        <v>2.2850670255340966E-4</v>
      </c>
      <c r="D33">
        <f t="shared" ref="D33:D51" si="2">10^(-8+3.535539*SQRT(-B33))</f>
        <v>7.4714379515014931E-4</v>
      </c>
    </row>
    <row r="34" spans="2:5" x14ac:dyDescent="0.25">
      <c r="B34">
        <v>-1.8</v>
      </c>
      <c r="C34">
        <f t="shared" si="1"/>
        <v>1.7483995534368628E-4</v>
      </c>
      <c r="D34">
        <f t="shared" si="2"/>
        <v>5.5388974524431755E-4</v>
      </c>
    </row>
    <row r="35" spans="2:5" x14ac:dyDescent="0.25">
      <c r="B35">
        <v>-1.7</v>
      </c>
      <c r="C35">
        <f t="shared" si="1"/>
        <v>1.3277173345453745E-4</v>
      </c>
      <c r="D35">
        <f t="shared" si="2"/>
        <v>4.0717290499183665E-4</v>
      </c>
    </row>
    <row r="36" spans="2:5" x14ac:dyDescent="0.25">
      <c r="B36">
        <v>-1.6</v>
      </c>
      <c r="C36">
        <f t="shared" si="1"/>
        <v>9.9999999950958247E-5</v>
      </c>
      <c r="D36">
        <f t="shared" si="2"/>
        <v>2.9658036719401452E-4</v>
      </c>
    </row>
    <row r="37" spans="2:5" x14ac:dyDescent="0.25">
      <c r="B37">
        <v>-1.5</v>
      </c>
      <c r="C37">
        <f t="shared" si="1"/>
        <v>7.4642013470219644E-5</v>
      </c>
      <c r="D37">
        <f t="shared" si="2"/>
        <v>2.1386181972065567E-4</v>
      </c>
      <c r="E37">
        <f>10^(-8+4.0824829*SQRT(-B37))</f>
        <v>9.9999998691869358E-4</v>
      </c>
    </row>
    <row r="38" spans="2:5" x14ac:dyDescent="0.25">
      <c r="B38">
        <v>-1.4</v>
      </c>
      <c r="C38">
        <f t="shared" si="1"/>
        <v>5.5164207903457304E-5</v>
      </c>
      <c r="D38">
        <f t="shared" si="2"/>
        <v>1.525127528165908E-4</v>
      </c>
      <c r="E38">
        <f t="shared" ref="E38:E51" si="3">10^(-8+4.0824829*SQRT(-B38))</f>
        <v>6.7679775573104397E-4</v>
      </c>
    </row>
    <row r="39" spans="2:5" x14ac:dyDescent="0.25">
      <c r="B39">
        <v>-1.3</v>
      </c>
      <c r="C39">
        <f t="shared" si="1"/>
        <v>4.032285510850281E-5</v>
      </c>
      <c r="D39">
        <f t="shared" si="2"/>
        <v>1.074322526804992E-4</v>
      </c>
      <c r="E39">
        <f t="shared" si="3"/>
        <v>4.5159245359342346E-4</v>
      </c>
    </row>
    <row r="40" spans="2:5" x14ac:dyDescent="0.25">
      <c r="B40">
        <v>-1.2</v>
      </c>
      <c r="C40">
        <f t="shared" si="1"/>
        <v>2.9113982388292121E-5</v>
      </c>
      <c r="D40">
        <f t="shared" si="2"/>
        <v>7.4642972590716847E-5</v>
      </c>
      <c r="E40">
        <f t="shared" si="3"/>
        <v>2.965759634519032E-4</v>
      </c>
    </row>
    <row r="41" spans="2:5" x14ac:dyDescent="0.25">
      <c r="B41">
        <v>-1.1000000000000001</v>
      </c>
      <c r="C41">
        <f t="shared" si="1"/>
        <v>2.0731216647983596E-5</v>
      </c>
      <c r="D41">
        <f t="shared" si="2"/>
        <v>5.1062795395133797E-5</v>
      </c>
      <c r="E41">
        <f t="shared" si="3"/>
        <v>1.9131287050814396E-4</v>
      </c>
    </row>
    <row r="42" spans="2:5" x14ac:dyDescent="0.25">
      <c r="B42">
        <v>-1</v>
      </c>
      <c r="C42">
        <f t="shared" si="1"/>
        <v>1.453040301335687E-5</v>
      </c>
      <c r="D42">
        <f t="shared" si="2"/>
        <v>3.4319345746614899E-5</v>
      </c>
      <c r="E42">
        <f t="shared" si="3"/>
        <v>1.2091575723876561E-4</v>
      </c>
    </row>
    <row r="43" spans="2:5" x14ac:dyDescent="0.25">
      <c r="B43">
        <v>-0.9</v>
      </c>
      <c r="C43">
        <f t="shared" si="1"/>
        <v>9.9999999963218737E-6</v>
      </c>
      <c r="D43">
        <f t="shared" si="2"/>
        <v>2.2599914644596361E-5</v>
      </c>
      <c r="E43">
        <f t="shared" si="3"/>
        <v>7.4642012749335124E-5</v>
      </c>
    </row>
    <row r="44" spans="2:5" x14ac:dyDescent="0.25">
      <c r="B44">
        <v>-0.8</v>
      </c>
      <c r="C44">
        <f t="shared" si="1"/>
        <v>6.7363884816143382E-6</v>
      </c>
      <c r="D44">
        <f t="shared" si="2"/>
        <v>1.4530555461221244E-5</v>
      </c>
      <c r="E44">
        <f t="shared" si="3"/>
        <v>4.4821224027264652E-5</v>
      </c>
    </row>
    <row r="45" spans="2:5" x14ac:dyDescent="0.25">
      <c r="B45">
        <v>-0.7</v>
      </c>
      <c r="C45">
        <f t="shared" si="1"/>
        <v>4.4233500652350579E-6</v>
      </c>
      <c r="D45">
        <f t="shared" si="2"/>
        <v>9.079128305424569E-6</v>
      </c>
      <c r="E45">
        <f t="shared" si="3"/>
        <v>2.6040555921294257E-5</v>
      </c>
    </row>
    <row r="46" spans="2:5" x14ac:dyDescent="0.25">
      <c r="B46">
        <v>-0.6</v>
      </c>
      <c r="C46">
        <f t="shared" si="1"/>
        <v>2.8150735267736865E-6</v>
      </c>
      <c r="D46">
        <f t="shared" si="2"/>
        <v>5.4779332173453364E-6</v>
      </c>
      <c r="E46">
        <f t="shared" si="3"/>
        <v>1.4530402898775362E-5</v>
      </c>
    </row>
    <row r="47" spans="2:5" x14ac:dyDescent="0.25">
      <c r="B47">
        <v>-0.5</v>
      </c>
      <c r="C47">
        <f t="shared" si="1"/>
        <v>1.7221381093260493E-6</v>
      </c>
      <c r="D47">
        <f t="shared" si="2"/>
        <v>3.1623038882886751E-6</v>
      </c>
      <c r="E47">
        <f t="shared" si="3"/>
        <v>7.7046221102068309E-6</v>
      </c>
    </row>
    <row r="48" spans="2:5" x14ac:dyDescent="0.25">
      <c r="B48">
        <v>-0.4</v>
      </c>
      <c r="C48">
        <f t="shared" si="1"/>
        <v>9.9999999975479048E-7</v>
      </c>
      <c r="D48">
        <f t="shared" si="2"/>
        <v>1.7221508853582327E-6</v>
      </c>
      <c r="E48">
        <f t="shared" si="3"/>
        <v>3.8193450416426441E-6</v>
      </c>
    </row>
    <row r="49" spans="2:5" x14ac:dyDescent="0.25">
      <c r="B49">
        <v>-0.3</v>
      </c>
      <c r="C49">
        <f t="shared" si="1"/>
        <v>5.3957374276638051E-7</v>
      </c>
      <c r="D49">
        <f t="shared" si="2"/>
        <v>8.639616460857317E-7</v>
      </c>
      <c r="E49">
        <f t="shared" si="3"/>
        <v>1.7221380997234316E-6</v>
      </c>
    </row>
    <row r="50" spans="2:5" x14ac:dyDescent="0.25">
      <c r="B50">
        <v>-0.2</v>
      </c>
      <c r="C50">
        <f t="shared" si="1"/>
        <v>2.5954553514969827E-7</v>
      </c>
      <c r="D50">
        <f t="shared" si="2"/>
        <v>3.8118965701106375E-7</v>
      </c>
      <c r="E50">
        <f t="shared" si="3"/>
        <v>6.6948654973243979E-7</v>
      </c>
    </row>
    <row r="51" spans="2:5" x14ac:dyDescent="0.25">
      <c r="B51">
        <v>-0.1</v>
      </c>
      <c r="C51">
        <f t="shared" si="1"/>
        <v>9.9999999987739524E-8</v>
      </c>
      <c r="D51">
        <f t="shared" si="2"/>
        <v>1.3123074660148169E-7</v>
      </c>
      <c r="E51">
        <f t="shared" si="3"/>
        <v>1.954314468462698E-7</v>
      </c>
    </row>
    <row r="52" spans="2:5" x14ac:dyDescent="0.25">
      <c r="B52">
        <v>0</v>
      </c>
      <c r="C52" s="1">
        <v>1E-8</v>
      </c>
      <c r="D52" s="1">
        <v>1E-8</v>
      </c>
      <c r="E52" s="1">
        <v>1E-8</v>
      </c>
    </row>
    <row r="53" spans="2:5" x14ac:dyDescent="0.25">
      <c r="B53">
        <v>0.1</v>
      </c>
      <c r="C53">
        <v>2.0000000000000001E-4</v>
      </c>
      <c r="D53">
        <v>2.0000000000000001E-4</v>
      </c>
      <c r="E53">
        <f>B53/500</f>
        <v>2.0000000000000001E-4</v>
      </c>
    </row>
    <row r="54" spans="2:5" x14ac:dyDescent="0.25">
      <c r="B54">
        <v>0.2</v>
      </c>
      <c r="C54">
        <v>4.0000000000000002E-4</v>
      </c>
      <c r="D54">
        <v>4.0000000000000002E-4</v>
      </c>
      <c r="E54">
        <f t="shared" ref="E54:E66" si="4">B54/500</f>
        <v>4.0000000000000002E-4</v>
      </c>
    </row>
    <row r="55" spans="2:5" x14ac:dyDescent="0.25">
      <c r="B55">
        <v>0.3</v>
      </c>
      <c r="C55">
        <v>5.9999999999999995E-4</v>
      </c>
      <c r="D55">
        <v>5.9999999999999995E-4</v>
      </c>
      <c r="E55">
        <f t="shared" si="4"/>
        <v>5.9999999999999995E-4</v>
      </c>
    </row>
    <row r="56" spans="2:5" x14ac:dyDescent="0.25">
      <c r="B56">
        <v>0.4</v>
      </c>
      <c r="C56">
        <v>8.0000000000000004E-4</v>
      </c>
      <c r="D56">
        <v>8.0000000000000004E-4</v>
      </c>
      <c r="E56">
        <f t="shared" si="4"/>
        <v>8.0000000000000004E-4</v>
      </c>
    </row>
    <row r="57" spans="2:5" x14ac:dyDescent="0.25">
      <c r="B57">
        <v>0.5</v>
      </c>
      <c r="C57">
        <v>1E-3</v>
      </c>
      <c r="D57">
        <v>1E-3</v>
      </c>
      <c r="E57">
        <f t="shared" si="4"/>
        <v>1E-3</v>
      </c>
    </row>
    <row r="58" spans="2:5" x14ac:dyDescent="0.25">
      <c r="B58">
        <v>0.6</v>
      </c>
      <c r="C58">
        <v>1.1999999999999999E-3</v>
      </c>
      <c r="D58">
        <v>1.1999999999999999E-3</v>
      </c>
      <c r="E58">
        <f t="shared" si="4"/>
        <v>1.1999999999999999E-3</v>
      </c>
    </row>
    <row r="59" spans="2:5" x14ac:dyDescent="0.25">
      <c r="B59">
        <v>0.7</v>
      </c>
      <c r="C59">
        <v>1.4E-3</v>
      </c>
      <c r="D59">
        <v>1.4E-3</v>
      </c>
      <c r="E59">
        <f t="shared" si="4"/>
        <v>1.4E-3</v>
      </c>
    </row>
    <row r="60" spans="2:5" x14ac:dyDescent="0.25">
      <c r="B60">
        <v>0.8</v>
      </c>
      <c r="C60">
        <v>1.6000000000000001E-3</v>
      </c>
      <c r="D60">
        <v>1.6000000000000001E-3</v>
      </c>
      <c r="E60">
        <f t="shared" si="4"/>
        <v>1.6000000000000001E-3</v>
      </c>
    </row>
    <row r="61" spans="2:5" x14ac:dyDescent="0.25">
      <c r="B61">
        <v>0.9</v>
      </c>
      <c r="C61">
        <v>1.8E-3</v>
      </c>
      <c r="D61">
        <v>1.8E-3</v>
      </c>
      <c r="E61">
        <f t="shared" si="4"/>
        <v>1.8E-3</v>
      </c>
    </row>
    <row r="62" spans="2:5" x14ac:dyDescent="0.25">
      <c r="B62">
        <v>1</v>
      </c>
      <c r="C62">
        <v>2E-3</v>
      </c>
      <c r="D62">
        <v>2E-3</v>
      </c>
      <c r="E62">
        <f t="shared" si="4"/>
        <v>2E-3</v>
      </c>
    </row>
    <row r="63" spans="2:5" x14ac:dyDescent="0.25">
      <c r="B63">
        <v>1.1000000000000001</v>
      </c>
      <c r="C63">
        <v>2.2000000000000001E-3</v>
      </c>
      <c r="D63">
        <v>2.2000000000000001E-3</v>
      </c>
      <c r="E63">
        <f t="shared" si="4"/>
        <v>2.2000000000000001E-3</v>
      </c>
    </row>
    <row r="64" spans="2:5" x14ac:dyDescent="0.25">
      <c r="B64">
        <v>1.2</v>
      </c>
      <c r="C64">
        <v>2.3999999999999998E-3</v>
      </c>
      <c r="D64">
        <v>2.3999999999999998E-3</v>
      </c>
      <c r="E64">
        <f t="shared" si="4"/>
        <v>2.3999999999999998E-3</v>
      </c>
    </row>
    <row r="65" spans="2:5" x14ac:dyDescent="0.25">
      <c r="B65">
        <v>1.3</v>
      </c>
      <c r="C65">
        <v>2.5999999999999999E-3</v>
      </c>
      <c r="D65">
        <v>2.5999999999999999E-3</v>
      </c>
      <c r="E65">
        <f t="shared" si="4"/>
        <v>2.5999999999999999E-3</v>
      </c>
    </row>
    <row r="66" spans="2:5" x14ac:dyDescent="0.25">
      <c r="B66">
        <v>1.4</v>
      </c>
      <c r="C66">
        <v>2.8E-3</v>
      </c>
      <c r="D66">
        <v>2.8E-3</v>
      </c>
      <c r="E66">
        <f t="shared" si="4"/>
        <v>2.8E-3</v>
      </c>
    </row>
    <row r="67" spans="2:5" x14ac:dyDescent="0.25">
      <c r="B67">
        <v>1.5</v>
      </c>
      <c r="C67">
        <v>3.0000000000000001E-3</v>
      </c>
      <c r="D67">
        <v>3.0000000000000001E-3</v>
      </c>
      <c r="E67">
        <v>3.0000000000000001E-3</v>
      </c>
    </row>
    <row r="68" spans="2:5" x14ac:dyDescent="0.25">
      <c r="B68">
        <v>1.6</v>
      </c>
      <c r="C68">
        <v>3.0000000000000001E-3</v>
      </c>
      <c r="D68">
        <v>3.0000000000000001E-3</v>
      </c>
      <c r="E68">
        <v>3.0000000000000001E-3</v>
      </c>
    </row>
    <row r="69" spans="2:5" x14ac:dyDescent="0.25">
      <c r="B69">
        <v>1.7</v>
      </c>
      <c r="C69">
        <v>3.0000000000000001E-3</v>
      </c>
      <c r="D69">
        <v>3.0000000000000001E-3</v>
      </c>
      <c r="E69">
        <v>3.0000000000000001E-3</v>
      </c>
    </row>
    <row r="70" spans="2:5" x14ac:dyDescent="0.25">
      <c r="B70">
        <v>1.8</v>
      </c>
      <c r="C70">
        <v>3.0000000000000001E-3</v>
      </c>
      <c r="D70">
        <v>3.0000000000000001E-3</v>
      </c>
      <c r="E70">
        <v>3.0000000000000001E-3</v>
      </c>
    </row>
    <row r="71" spans="2:5" x14ac:dyDescent="0.25">
      <c r="B71">
        <v>1.9</v>
      </c>
      <c r="C71">
        <v>3.0000000000000001E-3</v>
      </c>
      <c r="D71">
        <v>3.0000000000000001E-3</v>
      </c>
      <c r="E71">
        <v>3.0000000000000001E-3</v>
      </c>
    </row>
    <row r="72" spans="2:5" x14ac:dyDescent="0.25">
      <c r="B72">
        <v>2</v>
      </c>
      <c r="C72">
        <v>3.0000000000000001E-3</v>
      </c>
      <c r="D72">
        <v>3.0000000000000001E-3</v>
      </c>
      <c r="E72">
        <v>3.0000000000000001E-3</v>
      </c>
    </row>
    <row r="73" spans="2:5" x14ac:dyDescent="0.25">
      <c r="B73">
        <v>2.1</v>
      </c>
      <c r="C73">
        <v>3.0000000000000001E-3</v>
      </c>
      <c r="D73">
        <v>3.0000000000000001E-3</v>
      </c>
      <c r="E73">
        <v>3.0000000000000001E-3</v>
      </c>
    </row>
    <row r="74" spans="2:5" x14ac:dyDescent="0.25">
      <c r="B74">
        <v>2.2000000000000002</v>
      </c>
      <c r="C74">
        <v>3.0000000000000001E-3</v>
      </c>
      <c r="D74">
        <v>3.0000000000000001E-3</v>
      </c>
      <c r="E74">
        <v>3.0000000000000001E-3</v>
      </c>
    </row>
    <row r="75" spans="2:5" x14ac:dyDescent="0.25">
      <c r="B75">
        <v>2.2999999999999998</v>
      </c>
      <c r="C75">
        <v>3.0000000000000001E-3</v>
      </c>
      <c r="D75">
        <v>3.0000000000000001E-3</v>
      </c>
      <c r="E75">
        <v>3.0000000000000001E-3</v>
      </c>
    </row>
    <row r="76" spans="2:5" x14ac:dyDescent="0.25">
      <c r="B76">
        <v>2.4</v>
      </c>
      <c r="C76">
        <v>3.0000000000000001E-3</v>
      </c>
      <c r="D76">
        <v>3.0000000000000001E-3</v>
      </c>
      <c r="E76">
        <v>3.0000000000000001E-3</v>
      </c>
    </row>
    <row r="77" spans="2:5" x14ac:dyDescent="0.25">
      <c r="B77">
        <v>2.5</v>
      </c>
      <c r="C77">
        <v>3.0000000000000001E-3</v>
      </c>
      <c r="D77">
        <v>3.0000000000000001E-3</v>
      </c>
      <c r="E77">
        <v>3.0000000000000001E-3</v>
      </c>
    </row>
    <row r="78" spans="2:5" x14ac:dyDescent="0.25">
      <c r="B78">
        <v>2</v>
      </c>
      <c r="C78">
        <v>3.0000000000000001E-3</v>
      </c>
      <c r="D78">
        <v>3.0000000000000001E-3</v>
      </c>
      <c r="E78">
        <v>3.0000000000000001E-3</v>
      </c>
    </row>
    <row r="79" spans="2:5" x14ac:dyDescent="0.25">
      <c r="B79">
        <v>1.9</v>
      </c>
      <c r="C79">
        <f>10^(-8+3.16227766*SQRT(B79))</f>
        <v>2.2850670255340966E-4</v>
      </c>
      <c r="D79">
        <v>3.0000000000000001E-3</v>
      </c>
      <c r="E79">
        <v>3.0000000000000001E-3</v>
      </c>
    </row>
    <row r="80" spans="2:5" x14ac:dyDescent="0.25">
      <c r="B80">
        <v>1.8</v>
      </c>
      <c r="C80">
        <f t="shared" ref="C80:C97" si="5">10^(-8+3.16227766*SQRT(B80))</f>
        <v>1.7483995534368628E-4</v>
      </c>
      <c r="D80">
        <v>3.0000000000000001E-3</v>
      </c>
      <c r="E80">
        <v>3.0000000000000001E-3</v>
      </c>
    </row>
    <row r="81" spans="2:5" x14ac:dyDescent="0.25">
      <c r="B81">
        <v>1.7</v>
      </c>
      <c r="C81">
        <f t="shared" si="5"/>
        <v>1.3277173345453745E-4</v>
      </c>
      <c r="D81">
        <f>10^(-8+3.535539*SQRT(B81))</f>
        <v>4.0717290499183665E-4</v>
      </c>
      <c r="E81">
        <v>3.0000000000000001E-3</v>
      </c>
    </row>
    <row r="82" spans="2:5" x14ac:dyDescent="0.25">
      <c r="B82">
        <v>1.6</v>
      </c>
      <c r="C82">
        <f t="shared" si="5"/>
        <v>9.9999999950958247E-5</v>
      </c>
      <c r="D82">
        <f t="shared" ref="D82:D97" si="6">10^(-8+3.535539*SQRT(B82))</f>
        <v>2.9658036719401452E-4</v>
      </c>
      <c r="E82">
        <v>3.0000000000000001E-3</v>
      </c>
    </row>
    <row r="83" spans="2:5" x14ac:dyDescent="0.25">
      <c r="B83">
        <v>1.5</v>
      </c>
      <c r="C83">
        <f t="shared" si="5"/>
        <v>7.4642013470219644E-5</v>
      </c>
      <c r="D83">
        <f t="shared" si="6"/>
        <v>2.1386181972065567E-4</v>
      </c>
      <c r="E83">
        <f>10^(-8+4.0824829*SQRT(B83))</f>
        <v>9.9999998691869358E-4</v>
      </c>
    </row>
    <row r="84" spans="2:5" x14ac:dyDescent="0.25">
      <c r="B84">
        <v>1.4</v>
      </c>
      <c r="C84">
        <f t="shared" si="5"/>
        <v>5.5164207903457304E-5</v>
      </c>
      <c r="D84">
        <f t="shared" si="6"/>
        <v>1.525127528165908E-4</v>
      </c>
      <c r="E84">
        <f t="shared" ref="E84:E97" si="7">10^(-8+4.0824829*SQRT(B84))</f>
        <v>6.7679775573104397E-4</v>
      </c>
    </row>
    <row r="85" spans="2:5" x14ac:dyDescent="0.25">
      <c r="B85">
        <v>1.3</v>
      </c>
      <c r="C85">
        <f t="shared" si="5"/>
        <v>4.032285510850281E-5</v>
      </c>
      <c r="D85">
        <f t="shared" si="6"/>
        <v>1.074322526804992E-4</v>
      </c>
      <c r="E85">
        <f t="shared" si="7"/>
        <v>4.5159245359342346E-4</v>
      </c>
    </row>
    <row r="86" spans="2:5" x14ac:dyDescent="0.25">
      <c r="B86">
        <v>1.2</v>
      </c>
      <c r="C86">
        <f t="shared" si="5"/>
        <v>2.9113982388292121E-5</v>
      </c>
      <c r="D86">
        <f t="shared" si="6"/>
        <v>7.4642972590716847E-5</v>
      </c>
      <c r="E86">
        <f t="shared" si="7"/>
        <v>2.965759634519032E-4</v>
      </c>
    </row>
    <row r="87" spans="2:5" x14ac:dyDescent="0.25">
      <c r="B87">
        <v>1.1000000000000001</v>
      </c>
      <c r="C87">
        <f t="shared" si="5"/>
        <v>2.0731216647983596E-5</v>
      </c>
      <c r="D87">
        <f t="shared" si="6"/>
        <v>5.1062795395133797E-5</v>
      </c>
      <c r="E87">
        <f t="shared" si="7"/>
        <v>1.9131287050814396E-4</v>
      </c>
    </row>
    <row r="88" spans="2:5" x14ac:dyDescent="0.25">
      <c r="B88">
        <v>1</v>
      </c>
      <c r="C88">
        <f t="shared" si="5"/>
        <v>1.453040301335687E-5</v>
      </c>
      <c r="D88">
        <f t="shared" si="6"/>
        <v>3.4319345746614899E-5</v>
      </c>
      <c r="E88">
        <f t="shared" si="7"/>
        <v>1.2091575723876561E-4</v>
      </c>
    </row>
    <row r="89" spans="2:5" x14ac:dyDescent="0.25">
      <c r="B89">
        <v>0.9</v>
      </c>
      <c r="C89">
        <f t="shared" si="5"/>
        <v>9.9999999963218737E-6</v>
      </c>
      <c r="D89">
        <f t="shared" si="6"/>
        <v>2.2599914644596361E-5</v>
      </c>
      <c r="E89">
        <f t="shared" si="7"/>
        <v>7.4642012749335124E-5</v>
      </c>
    </row>
    <row r="90" spans="2:5" x14ac:dyDescent="0.25">
      <c r="B90">
        <v>0.8</v>
      </c>
      <c r="C90">
        <f t="shared" si="5"/>
        <v>6.7363884816143382E-6</v>
      </c>
      <c r="D90">
        <f t="shared" si="6"/>
        <v>1.4530555461221244E-5</v>
      </c>
      <c r="E90">
        <f t="shared" si="7"/>
        <v>4.4821224027264652E-5</v>
      </c>
    </row>
    <row r="91" spans="2:5" x14ac:dyDescent="0.25">
      <c r="B91">
        <v>0.7</v>
      </c>
      <c r="C91">
        <f t="shared" si="5"/>
        <v>4.4233500652350579E-6</v>
      </c>
      <c r="D91">
        <f t="shared" si="6"/>
        <v>9.079128305424569E-6</v>
      </c>
      <c r="E91">
        <f t="shared" si="7"/>
        <v>2.6040555921294257E-5</v>
      </c>
    </row>
    <row r="92" spans="2:5" x14ac:dyDescent="0.25">
      <c r="B92">
        <v>0.6</v>
      </c>
      <c r="C92">
        <f t="shared" si="5"/>
        <v>2.8150735267736865E-6</v>
      </c>
      <c r="D92">
        <f t="shared" si="6"/>
        <v>5.4779332173453364E-6</v>
      </c>
      <c r="E92">
        <f t="shared" si="7"/>
        <v>1.4530402898775362E-5</v>
      </c>
    </row>
    <row r="93" spans="2:5" x14ac:dyDescent="0.25">
      <c r="B93">
        <v>0.5</v>
      </c>
      <c r="C93">
        <f t="shared" si="5"/>
        <v>1.7221381093260493E-6</v>
      </c>
      <c r="D93">
        <f t="shared" si="6"/>
        <v>3.1623038882886751E-6</v>
      </c>
      <c r="E93">
        <f t="shared" si="7"/>
        <v>7.7046221102068309E-6</v>
      </c>
    </row>
    <row r="94" spans="2:5" x14ac:dyDescent="0.25">
      <c r="B94">
        <v>0.4</v>
      </c>
      <c r="C94">
        <f t="shared" si="5"/>
        <v>9.9999999975479048E-7</v>
      </c>
      <c r="D94">
        <f t="shared" si="6"/>
        <v>1.7221508853582327E-6</v>
      </c>
      <c r="E94">
        <f t="shared" si="7"/>
        <v>3.8193450416426441E-6</v>
      </c>
    </row>
    <row r="95" spans="2:5" x14ac:dyDescent="0.25">
      <c r="B95">
        <v>0.3</v>
      </c>
      <c r="C95">
        <f t="shared" si="5"/>
        <v>5.3957374276638051E-7</v>
      </c>
      <c r="D95">
        <f t="shared" si="6"/>
        <v>8.639616460857317E-7</v>
      </c>
      <c r="E95">
        <f t="shared" si="7"/>
        <v>1.7221380997234316E-6</v>
      </c>
    </row>
    <row r="96" spans="2:5" x14ac:dyDescent="0.25">
      <c r="B96">
        <v>0.2</v>
      </c>
      <c r="C96">
        <f t="shared" si="5"/>
        <v>2.5954553514969827E-7</v>
      </c>
      <c r="D96">
        <f t="shared" si="6"/>
        <v>3.8118965701106375E-7</v>
      </c>
      <c r="E96">
        <f t="shared" si="7"/>
        <v>6.6948654973243979E-7</v>
      </c>
    </row>
    <row r="97" spans="2:5" x14ac:dyDescent="0.25">
      <c r="B97">
        <v>0.1</v>
      </c>
      <c r="C97">
        <f t="shared" si="5"/>
        <v>9.9999999987739524E-8</v>
      </c>
      <c r="D97">
        <f t="shared" si="6"/>
        <v>1.3123074660148169E-7</v>
      </c>
      <c r="E97">
        <f t="shared" si="7"/>
        <v>1.954314468462698E-7</v>
      </c>
    </row>
    <row r="98" spans="2:5" x14ac:dyDescent="0.25">
      <c r="B98">
        <v>0</v>
      </c>
      <c r="C98" s="1">
        <v>1E-8</v>
      </c>
      <c r="D98" s="1">
        <v>1E-8</v>
      </c>
      <c r="E98" s="1">
        <v>1E-8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</dc:creator>
  <cp:lastModifiedBy>Cong</cp:lastModifiedBy>
  <dcterms:created xsi:type="dcterms:W3CDTF">2012-09-05T22:57:16Z</dcterms:created>
  <dcterms:modified xsi:type="dcterms:W3CDTF">2012-09-07T23:02:46Z</dcterms:modified>
</cp:coreProperties>
</file>